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KRserver01\共有フォルダ\４.関係団体\2.全私工\2022年度\3_実態調査\1_調査票送付\2_決裁\"/>
    </mc:Choice>
  </mc:AlternateContent>
  <bookViews>
    <workbookView xWindow="0" yWindow="0" windowWidth="28800" windowHeight="9990"/>
  </bookViews>
  <sheets>
    <sheet name="実態調査票" sheetId="25" r:id="rId1"/>
  </sheets>
  <definedNames>
    <definedName name="_xlnm.Print_Area" localSheetId="0">実態調査票!$A$1:$BP$199</definedName>
  </definedNames>
  <calcPr calcId="162913"/>
  <customWorkbookViews>
    <customWorkbookView name="大野 - 個人用ビュー" guid="{3D54CCB2-59B7-43D8-A14C-9687F205A0A5}" mergeInterval="0" personalView="1" maximized="1" xWindow="-8" yWindow="-8" windowWidth="1616" windowHeight="876" tabRatio="823" activeSheetId="19"/>
  </customWorkbookViews>
</workbook>
</file>

<file path=xl/calcChain.xml><?xml version="1.0" encoding="utf-8"?>
<calcChain xmlns="http://schemas.openxmlformats.org/spreadsheetml/2006/main">
  <c r="AU2" i="25" l="1"/>
  <c r="J56" i="25" l="1"/>
  <c r="BS40" i="25" l="1"/>
  <c r="BS36" i="25"/>
  <c r="BS37" i="25"/>
  <c r="BS38" i="25"/>
  <c r="BS39" i="25"/>
  <c r="BS35" i="25"/>
  <c r="BS34" i="25"/>
  <c r="BS33" i="25"/>
  <c r="BS32" i="25"/>
  <c r="BS31" i="25"/>
  <c r="BS30" i="25"/>
  <c r="BS29" i="25"/>
  <c r="BS28" i="25"/>
  <c r="BS27" i="25"/>
  <c r="BS26" i="25"/>
  <c r="BS25" i="25"/>
  <c r="BS24" i="25"/>
  <c r="BS23" i="25"/>
  <c r="BS22" i="25"/>
  <c r="BS21" i="25"/>
  <c r="BQ21" i="25" s="1"/>
  <c r="BQ40" i="25" l="1"/>
  <c r="BQ36" i="25" l="1"/>
  <c r="BQ37" i="25"/>
  <c r="BQ38" i="25"/>
  <c r="BQ39" i="25"/>
  <c r="BQ35" i="25"/>
  <c r="BQ34" i="25"/>
  <c r="BQ33" i="25"/>
  <c r="BQ32" i="25"/>
  <c r="BQ31" i="25"/>
  <c r="BQ30" i="25"/>
  <c r="BQ29" i="25"/>
  <c r="BQ28" i="25"/>
  <c r="BQ27" i="25"/>
  <c r="BQ26" i="25"/>
  <c r="BQ25" i="25"/>
  <c r="BQ22" i="25"/>
  <c r="BQ23" i="25"/>
  <c r="BQ24" i="25"/>
  <c r="A21" i="25" l="1"/>
  <c r="A34" i="25"/>
  <c r="A35" i="25"/>
  <c r="A36" i="25"/>
  <c r="A40" i="25"/>
  <c r="A41" i="25"/>
  <c r="BQ12" i="25" l="1"/>
  <c r="BQ195" i="25"/>
  <c r="BK139" i="25" l="1"/>
  <c r="BK138" i="25"/>
  <c r="BK137" i="25"/>
  <c r="BK136" i="25"/>
  <c r="BQ19" i="25"/>
  <c r="BJ184" i="25"/>
  <c r="BA183" i="25"/>
  <c r="BA182" i="25"/>
  <c r="AG177" i="25"/>
  <c r="AG176" i="25"/>
  <c r="H178" i="25"/>
  <c r="R177" i="25"/>
  <c r="R176" i="25"/>
  <c r="BQ136" i="25" l="1"/>
  <c r="BQ138" i="25"/>
  <c r="BK176" i="25"/>
  <c r="M187" i="25" s="1"/>
  <c r="BA184" i="25"/>
  <c r="BQ182" i="25" s="1"/>
  <c r="BK177" i="25"/>
  <c r="M188" i="25" s="1"/>
  <c r="R178" i="25"/>
  <c r="BQ10" i="25"/>
  <c r="BQ8" i="25"/>
  <c r="BQ4" i="25"/>
  <c r="BQ2" i="25"/>
  <c r="M189" i="25" l="1"/>
  <c r="K199" i="25"/>
  <c r="M184" i="25"/>
  <c r="R184" i="25"/>
  <c r="W184" i="25"/>
  <c r="AB184" i="25"/>
  <c r="AG184" i="25"/>
  <c r="AL184" i="25"/>
  <c r="AQ184" i="25"/>
  <c r="AV184" i="25"/>
  <c r="H184" i="25"/>
  <c r="M178" i="25"/>
  <c r="W178" i="25"/>
  <c r="AB178" i="25"/>
  <c r="AG178" i="25"/>
  <c r="AL178" i="25"/>
  <c r="AQ178" i="25"/>
  <c r="AV178" i="25"/>
  <c r="BA178" i="25"/>
  <c r="BF178" i="25"/>
  <c r="AC160" i="25"/>
  <c r="AH160" i="25"/>
  <c r="AM160" i="25"/>
  <c r="AR160" i="25"/>
  <c r="AW160" i="25"/>
  <c r="BB160" i="25"/>
  <c r="BG160" i="25"/>
  <c r="BL160" i="25"/>
  <c r="X160" i="25"/>
  <c r="AC154" i="25"/>
  <c r="AH154" i="25"/>
  <c r="AM154" i="25"/>
  <c r="AR154" i="25"/>
  <c r="AW154" i="25"/>
  <c r="BB154" i="25"/>
  <c r="BG154" i="25"/>
  <c r="BL154" i="25"/>
  <c r="X154" i="25"/>
  <c r="BK140" i="25"/>
  <c r="BK141" i="25"/>
  <c r="BK111" i="25"/>
  <c r="BK110" i="25"/>
  <c r="BK109" i="25"/>
  <c r="BK108" i="25"/>
  <c r="BK107" i="25"/>
  <c r="BK106" i="25"/>
  <c r="BK112" i="25"/>
  <c r="BK113" i="25"/>
  <c r="BK114" i="25"/>
  <c r="BK115" i="25"/>
  <c r="BK116" i="25"/>
  <c r="BK117" i="25"/>
  <c r="BK118" i="25"/>
  <c r="BK119" i="25"/>
  <c r="BK120" i="25"/>
  <c r="BK121" i="25"/>
  <c r="BK122" i="25"/>
  <c r="BK123" i="25"/>
  <c r="BE104" i="25"/>
  <c r="BE103" i="25"/>
  <c r="AY104" i="25"/>
  <c r="AY103" i="25"/>
  <c r="BH62" i="25"/>
  <c r="BQ62" i="25" s="1"/>
  <c r="BH61" i="25"/>
  <c r="BQ61" i="25" s="1"/>
  <c r="BH60" i="25"/>
  <c r="BQ60" i="25" s="1"/>
  <c r="BH59" i="25"/>
  <c r="BH63" i="25"/>
  <c r="BQ63" i="25" s="1"/>
  <c r="BH64" i="25"/>
  <c r="BQ64" i="25" s="1"/>
  <c r="BH65" i="25"/>
  <c r="BQ65" i="25" s="1"/>
  <c r="BH66" i="25"/>
  <c r="BQ66" i="25" s="1"/>
  <c r="BH67" i="25"/>
  <c r="BQ67" i="25" s="1"/>
  <c r="BH68" i="25"/>
  <c r="BQ68" i="25" s="1"/>
  <c r="BH69" i="25"/>
  <c r="BQ69" i="25" s="1"/>
  <c r="BH70" i="25"/>
  <c r="BQ70" i="25" s="1"/>
  <c r="BH71" i="25"/>
  <c r="BQ71" i="25" s="1"/>
  <c r="BH72" i="25"/>
  <c r="BQ72" i="25" s="1"/>
  <c r="BH73" i="25"/>
  <c r="BQ73" i="25" s="1"/>
  <c r="BH74" i="25"/>
  <c r="BQ74" i="25" s="1"/>
  <c r="BH75" i="25"/>
  <c r="BH76" i="25"/>
  <c r="BH77" i="25"/>
  <c r="BQ77" i="25" s="1"/>
  <c r="BH78" i="25"/>
  <c r="BQ78" i="25" s="1"/>
  <c r="AD56" i="25"/>
  <c r="AI56" i="25"/>
  <c r="AN56" i="25"/>
  <c r="AS56" i="25"/>
  <c r="AX56" i="25"/>
  <c r="BC56" i="25"/>
  <c r="AD57" i="25"/>
  <c r="AI57" i="25"/>
  <c r="AN57" i="25"/>
  <c r="AS57" i="25"/>
  <c r="AX57" i="25"/>
  <c r="BC57" i="25"/>
  <c r="Y57" i="25"/>
  <c r="Y56" i="25"/>
  <c r="P56" i="25"/>
  <c r="BQ140" i="25" l="1"/>
  <c r="BQ150" i="25"/>
  <c r="BQ122" i="25"/>
  <c r="BQ118" i="25"/>
  <c r="BQ116" i="25"/>
  <c r="BQ114" i="25"/>
  <c r="BQ110" i="25"/>
  <c r="BQ108" i="25"/>
  <c r="BQ120" i="25"/>
  <c r="BQ112" i="25"/>
  <c r="BQ106" i="25"/>
  <c r="BQ59" i="25"/>
  <c r="BQ198" i="25"/>
  <c r="BQ75" i="25"/>
  <c r="BL163" i="25"/>
  <c r="BG163" i="25"/>
  <c r="AM163" i="25"/>
  <c r="AH163" i="25"/>
  <c r="Y58" i="25"/>
  <c r="BC58" i="25"/>
  <c r="AN58" i="25"/>
  <c r="AX58" i="25"/>
  <c r="AD58" i="25"/>
  <c r="AI58" i="25"/>
  <c r="BK104" i="25"/>
  <c r="BK103" i="25"/>
  <c r="BH57" i="25"/>
  <c r="BB163" i="25"/>
  <c r="AY105" i="25"/>
  <c r="AC163" i="25"/>
  <c r="AR163" i="25"/>
  <c r="AW163" i="25"/>
  <c r="X163" i="25"/>
  <c r="AS58" i="25"/>
  <c r="BH56" i="25"/>
  <c r="BE105" i="25"/>
  <c r="BK178" i="25"/>
  <c r="BQ176" i="25" s="1"/>
  <c r="BQ155" i="25" l="1"/>
  <c r="BH58" i="25"/>
  <c r="BQ56" i="25" s="1"/>
  <c r="BK105" i="25"/>
  <c r="BQ103" i="25" s="1"/>
</calcChain>
</file>

<file path=xl/sharedStrings.xml><?xml version="1.0" encoding="utf-8"?>
<sst xmlns="http://schemas.openxmlformats.org/spreadsheetml/2006/main" count="523" uniqueCount="362">
  <si>
    <t>学校名</t>
    <rPh sb="0" eb="3">
      <t>ガッコウメイ</t>
    </rPh>
    <phoneticPr fontId="2"/>
  </si>
  <si>
    <t>所在地</t>
    <rPh sb="0" eb="3">
      <t>ショザイチ</t>
    </rPh>
    <phoneticPr fontId="2"/>
  </si>
  <si>
    <t>計</t>
    <rPh sb="0" eb="1">
      <t>ケイ</t>
    </rPh>
    <phoneticPr fontId="2"/>
  </si>
  <si>
    <t>女</t>
    <rPh sb="0" eb="1">
      <t>オンナ</t>
    </rPh>
    <phoneticPr fontId="2"/>
  </si>
  <si>
    <t>男</t>
    <rPh sb="0" eb="1">
      <t>オトコ</t>
    </rPh>
    <phoneticPr fontId="2"/>
  </si>
  <si>
    <t>１学年</t>
    <rPh sb="1" eb="3">
      <t>ガクネン</t>
    </rPh>
    <phoneticPr fontId="2"/>
  </si>
  <si>
    <t>２学年</t>
    <rPh sb="1" eb="3">
      <t>ガクネン</t>
    </rPh>
    <phoneticPr fontId="2"/>
  </si>
  <si>
    <t>３学年</t>
    <rPh sb="1" eb="3">
      <t>ガクネン</t>
    </rPh>
    <phoneticPr fontId="2"/>
  </si>
  <si>
    <t>就職者数</t>
    <rPh sb="0" eb="2">
      <t>シュウショク</t>
    </rPh>
    <rPh sb="2" eb="3">
      <t>シャ</t>
    </rPh>
    <rPh sb="3" eb="4">
      <t>スウ</t>
    </rPh>
    <phoneticPr fontId="2"/>
  </si>
  <si>
    <t>⑧その他</t>
    <rPh sb="3" eb="4">
      <t>タ</t>
    </rPh>
    <phoneticPr fontId="2"/>
  </si>
  <si>
    <t>入学者数</t>
    <rPh sb="0" eb="2">
      <t>ニュウガク</t>
    </rPh>
    <rPh sb="2" eb="3">
      <t>シャ</t>
    </rPh>
    <rPh sb="3" eb="4">
      <t>スウ</t>
    </rPh>
    <phoneticPr fontId="2"/>
  </si>
  <si>
    <t>ふりがな</t>
    <phoneticPr fontId="2"/>
  </si>
  <si>
    <t>①機械関係</t>
    <rPh sb="1" eb="3">
      <t>キカイ</t>
    </rPh>
    <rPh sb="3" eb="5">
      <t>カンケイ</t>
    </rPh>
    <phoneticPr fontId="2"/>
  </si>
  <si>
    <t>②自動車関係</t>
    <rPh sb="1" eb="4">
      <t>ジドウシャ</t>
    </rPh>
    <rPh sb="4" eb="6">
      <t>カンケイ</t>
    </rPh>
    <phoneticPr fontId="2"/>
  </si>
  <si>
    <t>⑥建築・土木・デザイン
　 関係</t>
    <phoneticPr fontId="2"/>
  </si>
  <si>
    <t>　</t>
  </si>
  <si>
    <t>性別</t>
    <rPh sb="0" eb="2">
      <t>セイベツ</t>
    </rPh>
    <phoneticPr fontId="2"/>
  </si>
  <si>
    <t>⑨総合学科（工業系列）</t>
    <rPh sb="1" eb="3">
      <t>ソウゴウ</t>
    </rPh>
    <rPh sb="3" eb="5">
      <t>ガッカ</t>
    </rPh>
    <rPh sb="6" eb="8">
      <t>コウギョウ</t>
    </rPh>
    <rPh sb="8" eb="10">
      <t>ケイレツ</t>
    </rPh>
    <phoneticPr fontId="2"/>
  </si>
  <si>
    <t>⑤情報技術
関係</t>
    <rPh sb="1" eb="3">
      <t>ジョウホウ</t>
    </rPh>
    <rPh sb="3" eb="5">
      <t>ギジュツ</t>
    </rPh>
    <rPh sb="6" eb="8">
      <t>カンケイ</t>
    </rPh>
    <phoneticPr fontId="2"/>
  </si>
  <si>
    <t>⑦電子機械
関係</t>
    <rPh sb="1" eb="3">
      <t>デンシ</t>
    </rPh>
    <rPh sb="3" eb="5">
      <t>キカイ</t>
    </rPh>
    <rPh sb="6" eb="8">
      <t>カンケイ</t>
    </rPh>
    <phoneticPr fontId="2"/>
  </si>
  <si>
    <t>科</t>
    <rPh sb="0" eb="1">
      <t>カ</t>
    </rPh>
    <phoneticPr fontId="2"/>
  </si>
  <si>
    <t>こうとうがっこう</t>
    <phoneticPr fontId="2"/>
  </si>
  <si>
    <t>納付金合計金額Ａ＋Ｂ＋Ｃ＋Ｄ【年額】</t>
    <rPh sb="0" eb="3">
      <t>ノウフキン</t>
    </rPh>
    <rPh sb="3" eb="5">
      <t>ゴウケイ</t>
    </rPh>
    <rPh sb="5" eb="7">
      <t>キンガク</t>
    </rPh>
    <rPh sb="15" eb="17">
      <t>ネンガク</t>
    </rPh>
    <phoneticPr fontId="2"/>
  </si>
  <si>
    <t>電話番号</t>
    <rPh sb="0" eb="2">
      <t>デンワ</t>
    </rPh>
    <rPh sb="2" eb="4">
      <t>バンゴウ</t>
    </rPh>
    <phoneticPr fontId="2"/>
  </si>
  <si>
    <t>記入者Ｅメール</t>
    <rPh sb="0" eb="3">
      <t>キニュウシャ</t>
    </rPh>
    <phoneticPr fontId="2"/>
  </si>
  <si>
    <t>１・２・３学年
生徒数合計</t>
    <rPh sb="5" eb="7">
      <t>ガクネン</t>
    </rPh>
    <rPh sb="8" eb="11">
      <t>セイトスウ</t>
    </rPh>
    <rPh sb="11" eb="13">
      <t>ゴウケイ</t>
    </rPh>
    <phoneticPr fontId="2"/>
  </si>
  <si>
    <t>記入者氏名</t>
    <rPh sb="0" eb="3">
      <t>キニュウシャ</t>
    </rPh>
    <rPh sb="3" eb="5">
      <t>シメイ</t>
    </rPh>
    <phoneticPr fontId="2"/>
  </si>
  <si>
    <t>【注】　①１学年学則定員数、入学定員数等、入学状況の各項目（入学志願者数等）には、内部入学者数（併設中学校からの進学者数）を含める。</t>
    <rPh sb="1" eb="2">
      <t>チュウ</t>
    </rPh>
    <rPh sb="6" eb="8">
      <t>ガクネン</t>
    </rPh>
    <rPh sb="8" eb="10">
      <t>ガクソク</t>
    </rPh>
    <rPh sb="10" eb="13">
      <t>テイインスウ</t>
    </rPh>
    <rPh sb="14" eb="16">
      <t>ニュウガク</t>
    </rPh>
    <rPh sb="16" eb="18">
      <t>テイイン</t>
    </rPh>
    <rPh sb="18" eb="20">
      <t>スウトウ</t>
    </rPh>
    <rPh sb="21" eb="23">
      <t>ニュウガク</t>
    </rPh>
    <rPh sb="23" eb="25">
      <t>ジョウキョウ</t>
    </rPh>
    <rPh sb="26" eb="29">
      <t>カクコウモク</t>
    </rPh>
    <rPh sb="30" eb="32">
      <t>ニュウガク</t>
    </rPh>
    <rPh sb="32" eb="35">
      <t>シガンシャ</t>
    </rPh>
    <rPh sb="35" eb="37">
      <t>スウナド</t>
    </rPh>
    <rPh sb="62" eb="63">
      <t>フク</t>
    </rPh>
    <phoneticPr fontId="2"/>
  </si>
  <si>
    <t>併設学科</t>
    <rPh sb="0" eb="2">
      <t>ヘイセツ</t>
    </rPh>
    <rPh sb="2" eb="4">
      <t>ガッカ</t>
    </rPh>
    <phoneticPr fontId="2"/>
  </si>
  <si>
    <t>　　　　④ 「Ｃ．進学者・就職者以外の者」には、進学者でも就職者でものない卒業生（家事手伝いや進路未定など）を記入。浪人生は進学先に記入。</t>
    <rPh sb="55" eb="57">
      <t>キニュウ</t>
    </rPh>
    <rPh sb="58" eb="61">
      <t>ロウニンセイ</t>
    </rPh>
    <rPh sb="62" eb="64">
      <t>シンガク</t>
    </rPh>
    <rPh sb="64" eb="65">
      <t>サキ</t>
    </rPh>
    <rPh sb="66" eb="68">
      <t>キニュウ</t>
    </rPh>
    <phoneticPr fontId="2"/>
  </si>
  <si>
    <t>　    ③ 備考欄には募集停止学科（生徒が在籍している場合のみ）の募集停止開始年度や募集停止予定年度等を記入。</t>
    <rPh sb="34" eb="36">
      <t>ボシュウ</t>
    </rPh>
    <rPh sb="36" eb="38">
      <t>テイシ</t>
    </rPh>
    <rPh sb="51" eb="52">
      <t>トウ</t>
    </rPh>
    <phoneticPr fontId="2"/>
  </si>
  <si>
    <t>都道府県</t>
    <rPh sb="0" eb="4">
      <t>トドウフケン</t>
    </rPh>
    <phoneticPr fontId="2"/>
  </si>
  <si>
    <t>学校名</t>
    <rPh sb="0" eb="2">
      <t>ガッコウ</t>
    </rPh>
    <rPh sb="2" eb="3">
      <t>メイ</t>
    </rPh>
    <phoneticPr fontId="2"/>
  </si>
  <si>
    <t>NO.</t>
  </si>
  <si>
    <t>旭川実業</t>
  </si>
  <si>
    <t>青森山田</t>
  </si>
  <si>
    <t>八戸工業大学第一</t>
  </si>
  <si>
    <t>弘前東</t>
  </si>
  <si>
    <t>専修大学北上</t>
  </si>
  <si>
    <t>仙台城南</t>
  </si>
  <si>
    <t>山形明正</t>
  </si>
  <si>
    <t>羽黒</t>
  </si>
  <si>
    <t>聖光学院</t>
  </si>
  <si>
    <t>尚志</t>
  </si>
  <si>
    <t>作新学院</t>
  </si>
  <si>
    <t>三浦学苑</t>
  </si>
  <si>
    <t>岩倉</t>
  </si>
  <si>
    <t>大森学園</t>
  </si>
  <si>
    <t>東京実業</t>
  </si>
  <si>
    <t>日本工業大学駒場</t>
  </si>
  <si>
    <t>昭和鉄道</t>
  </si>
  <si>
    <t>昭和第一学園</t>
  </si>
  <si>
    <t>不二越工業</t>
  </si>
  <si>
    <t>福井工業大学附属福井</t>
  </si>
  <si>
    <t>岐阜第一</t>
  </si>
  <si>
    <t>飛龍</t>
  </si>
  <si>
    <t>静清</t>
  </si>
  <si>
    <t>享栄</t>
  </si>
  <si>
    <t>大同大学大同</t>
  </si>
  <si>
    <t>愛知産業大学工業</t>
  </si>
  <si>
    <t>名古屋工業</t>
  </si>
  <si>
    <t>中部大学第一</t>
  </si>
  <si>
    <t>愛知工業大学名電</t>
  </si>
  <si>
    <t>愛知産業大学三河</t>
  </si>
  <si>
    <t>大阪電気通信大学</t>
  </si>
  <si>
    <t>星翔</t>
  </si>
  <si>
    <t>神戸村野工業</t>
  </si>
  <si>
    <t>関西</t>
  </si>
  <si>
    <t>岡山商科大学附属</t>
  </si>
  <si>
    <t>おかやま山陽</t>
  </si>
  <si>
    <t>山陽</t>
  </si>
  <si>
    <t>呉港</t>
  </si>
  <si>
    <t>如水館</t>
  </si>
  <si>
    <t>聖光</t>
  </si>
  <si>
    <t>山口県桜ケ丘</t>
  </si>
  <si>
    <t>宇部鴻城</t>
  </si>
  <si>
    <t>早鞆</t>
  </si>
  <si>
    <t>下関国際</t>
  </si>
  <si>
    <t>新田</t>
  </si>
  <si>
    <t>松山聖陵</t>
  </si>
  <si>
    <t>大牟田</t>
  </si>
  <si>
    <t>豊国学園</t>
  </si>
  <si>
    <t>筑紫台</t>
  </si>
  <si>
    <t>九州産業大学付属九州産業</t>
  </si>
  <si>
    <t>福岡工業大学附属城東</t>
  </si>
  <si>
    <t>北陵</t>
  </si>
  <si>
    <t>敬徳</t>
  </si>
  <si>
    <t>瓊浦</t>
  </si>
  <si>
    <t>開新</t>
  </si>
  <si>
    <t>文徳</t>
  </si>
  <si>
    <t>秀岳館</t>
  </si>
  <si>
    <t>有明</t>
  </si>
  <si>
    <t>楊志館</t>
  </si>
  <si>
    <t>大分</t>
  </si>
  <si>
    <t>日本文理大学附属</t>
  </si>
  <si>
    <t>鵬翔</t>
  </si>
  <si>
    <t>宮崎第一</t>
  </si>
  <si>
    <t>都城東</t>
  </si>
  <si>
    <t>都城</t>
  </si>
  <si>
    <t>鹿児島実業</t>
  </si>
  <si>
    <t>樟南</t>
  </si>
  <si>
    <t>鹿児島情報</t>
  </si>
  <si>
    <t>れいめい</t>
  </si>
  <si>
    <t>樟南第二</t>
  </si>
  <si>
    <t>尚志館</t>
  </si>
  <si>
    <t>日章学園</t>
    <phoneticPr fontId="2"/>
  </si>
  <si>
    <t>全国私立工業高等学校長会</t>
    <phoneticPr fontId="2"/>
  </si>
  <si>
    <t>高等学校</t>
    <rPh sb="0" eb="2">
      <t>コウトウ</t>
    </rPh>
    <rPh sb="2" eb="4">
      <t>ガッコウ</t>
    </rPh>
    <phoneticPr fontId="2"/>
  </si>
  <si>
    <t>※この調査は秘扱いとし、調査目的以外には使用いたしません。</t>
    <phoneticPr fontId="2"/>
  </si>
  <si>
    <t>１．普通科（進学科含む）</t>
    <phoneticPr fontId="2"/>
  </si>
  <si>
    <t>２．商業系学科（会計系含む）</t>
    <phoneticPr fontId="2"/>
  </si>
  <si>
    <t>３．上記以外の専門学科</t>
    <phoneticPr fontId="2"/>
  </si>
  <si>
    <t>工業科系学科
週５日制</t>
    <rPh sb="0" eb="3">
      <t>コウギョウカ</t>
    </rPh>
    <rPh sb="3" eb="4">
      <t>ケイ</t>
    </rPh>
    <rPh sb="4" eb="6">
      <t>ガッカ</t>
    </rPh>
    <rPh sb="7" eb="8">
      <t>シュウ</t>
    </rPh>
    <rPh sb="9" eb="10">
      <t>ニチ</t>
    </rPh>
    <phoneticPr fontId="2"/>
  </si>
  <si>
    <t>理事長名</t>
    <rPh sb="0" eb="3">
      <t>リジチョウ</t>
    </rPh>
    <rPh sb="3" eb="4">
      <t>メイ</t>
    </rPh>
    <phoneticPr fontId="2"/>
  </si>
  <si>
    <t>小学科くくり募集
（注①）</t>
    <rPh sb="0" eb="1">
      <t>ショウ</t>
    </rPh>
    <rPh sb="1" eb="3">
      <t>ガッカ</t>
    </rPh>
    <rPh sb="6" eb="8">
      <t>ボシュウ</t>
    </rPh>
    <rPh sb="10" eb="11">
      <t>チュウ</t>
    </rPh>
    <phoneticPr fontId="2"/>
  </si>
  <si>
    <t>１．工業科系 設置小学科名・募集状況</t>
  </si>
  <si>
    <t>1.電気科　2.電気システム科　3.電気工学科</t>
    <phoneticPr fontId="2"/>
  </si>
  <si>
    <t>1.建築科　2.土木科　3.建設工業科　4.土木建築科　5.美術デザイン科</t>
    <phoneticPr fontId="2"/>
  </si>
  <si>
    <t>①機械関係</t>
    <phoneticPr fontId="2"/>
  </si>
  <si>
    <t>②自動車関係</t>
    <phoneticPr fontId="2"/>
  </si>
  <si>
    <t>③電気関係</t>
    <phoneticPr fontId="2"/>
  </si>
  <si>
    <t xml:space="preserve">④電子関係 </t>
    <phoneticPr fontId="2"/>
  </si>
  <si>
    <t>⑤情報技術関係</t>
    <phoneticPr fontId="2"/>
  </si>
  <si>
    <t>⑥建築・土木・デザイン
　 関係</t>
    <phoneticPr fontId="2"/>
  </si>
  <si>
    <t>⑦電子機械関係</t>
    <phoneticPr fontId="2"/>
  </si>
  <si>
    <t>⑧その他</t>
    <phoneticPr fontId="2"/>
  </si>
  <si>
    <t>⑨総合学科（工業系列）</t>
    <phoneticPr fontId="2"/>
  </si>
  <si>
    <t>学科区分</t>
    <phoneticPr fontId="2"/>
  </si>
  <si>
    <t>選択して下さい↓</t>
  </si>
  <si>
    <t>校長名</t>
    <rPh sb="0" eb="2">
      <t>コウチョウ</t>
    </rPh>
    <rPh sb="2" eb="3">
      <t>メイ</t>
    </rPh>
    <phoneticPr fontId="2"/>
  </si>
  <si>
    <t>該当時のみ選択↓</t>
  </si>
  <si>
    <t>1.総合学科（工業系列）</t>
    <phoneticPr fontId="2"/>
  </si>
  <si>
    <r>
      <rPr>
        <sz val="11"/>
        <rFont val="ＭＳ Ｐゴシック"/>
        <family val="3"/>
        <charset val="128"/>
      </rPr>
      <t>備　　考（注③）</t>
    </r>
    <r>
      <rPr>
        <sz val="10"/>
        <rFont val="ＭＳ Ｐゴシック"/>
        <family val="3"/>
        <charset val="128"/>
      </rPr>
      <t xml:space="preserve">
</t>
    </r>
    <r>
      <rPr>
        <sz val="9"/>
        <rFont val="ＭＳ Ｐゴシック"/>
        <family val="3"/>
        <charset val="128"/>
      </rPr>
      <t>※募集停止学科の停止
（予定）年度等を記載</t>
    </r>
    <phoneticPr fontId="2"/>
  </si>
  <si>
    <t>　↓〇を選択してください</t>
    <rPh sb="4" eb="6">
      <t>センタク</t>
    </rPh>
    <phoneticPr fontId="2"/>
  </si>
  <si>
    <t>２．工業科系 入学状況・生徒数　（【注】①・②は先にお読みください）  　　※グレーのセルは入力不要（自動計算）。</t>
    <phoneticPr fontId="2"/>
  </si>
  <si>
    <t>FAX番号</t>
    <rPh sb="3" eb="5">
      <t>バンゴウ</t>
    </rPh>
    <phoneticPr fontId="2"/>
  </si>
  <si>
    <t>性別</t>
  </si>
  <si>
    <t>入学
志願者数
（注⑤）</t>
    <rPh sb="0" eb="2">
      <t>ニュウガク</t>
    </rPh>
    <rPh sb="3" eb="6">
      <t>シガンシャ</t>
    </rPh>
    <rPh sb="6" eb="7">
      <t>スウ</t>
    </rPh>
    <rPh sb="9" eb="10">
      <t>チュウ</t>
    </rPh>
    <phoneticPr fontId="2"/>
  </si>
  <si>
    <t xml:space="preserve">
合格者数
（注⑤）</t>
    <rPh sb="1" eb="4">
      <t>ゴウカクシャ</t>
    </rPh>
    <rPh sb="4" eb="5">
      <t>スウ</t>
    </rPh>
    <rPh sb="7" eb="8">
      <t>チュウ</t>
    </rPh>
    <phoneticPr fontId="2"/>
  </si>
  <si>
    <t>(内)内部
入学者数</t>
    <rPh sb="1" eb="2">
      <t>ナイ</t>
    </rPh>
    <rPh sb="3" eb="5">
      <t>ナイブ</t>
    </rPh>
    <rPh sb="6" eb="8">
      <t>ニュウガク</t>
    </rPh>
    <rPh sb="8" eb="9">
      <t>シャ</t>
    </rPh>
    <rPh sb="9" eb="10">
      <t>スウ</t>
    </rPh>
    <phoneticPr fontId="2"/>
  </si>
  <si>
    <r>
      <t xml:space="preserve">1学年
学則定員数
</t>
    </r>
    <r>
      <rPr>
        <sz val="10"/>
        <color rgb="FFFF0000"/>
        <rFont val="ＭＳ Ｐゴシック"/>
        <family val="3"/>
        <charset val="128"/>
      </rPr>
      <t>※全学年総学則
定員数÷３</t>
    </r>
    <r>
      <rPr>
        <sz val="11"/>
        <rFont val="ＭＳ Ｐゴシック"/>
        <family val="3"/>
        <charset val="128"/>
      </rPr>
      <t xml:space="preserve">
（注③）</t>
    </r>
    <rPh sb="1" eb="3">
      <t>ガクネン</t>
    </rPh>
    <rPh sb="4" eb="6">
      <t>ガクソク</t>
    </rPh>
    <rPh sb="6" eb="8">
      <t>テイイン</t>
    </rPh>
    <rPh sb="8" eb="9">
      <t>スウ</t>
    </rPh>
    <phoneticPr fontId="2"/>
  </si>
  <si>
    <r>
      <t xml:space="preserve">
入学定員数
</t>
    </r>
    <r>
      <rPr>
        <sz val="10"/>
        <color rgb="FFFF0000"/>
        <rFont val="ＭＳ Ｐゴシック"/>
        <family val="3"/>
        <charset val="128"/>
      </rPr>
      <t>※所轄庁に届出した募集定員数</t>
    </r>
    <r>
      <rPr>
        <sz val="11"/>
        <rFont val="ＭＳ Ｐゴシック"/>
        <family val="3"/>
        <charset val="128"/>
      </rPr>
      <t xml:space="preserve">
（注④）</t>
    </r>
    <rPh sb="1" eb="3">
      <t>ニュウガク</t>
    </rPh>
    <rPh sb="3" eb="5">
      <t>テイイン</t>
    </rPh>
    <rPh sb="5" eb="6">
      <t>スウ</t>
    </rPh>
    <phoneticPr fontId="2"/>
  </si>
  <si>
    <t>備考</t>
    <rPh sb="0" eb="2">
      <t>ビコウ</t>
    </rPh>
    <phoneticPr fontId="2"/>
  </si>
  <si>
    <r>
      <t xml:space="preserve">備考
</t>
    </r>
    <r>
      <rPr>
        <sz val="10"/>
        <rFont val="ＭＳ Ｐゴシック"/>
        <family val="3"/>
        <charset val="128"/>
      </rPr>
      <t>※一括募集（注②）
をしている場合など</t>
    </r>
    <rPh sb="0" eb="2">
      <t>ビコウ</t>
    </rPh>
    <rPh sb="4" eb="6">
      <t>イッカツ</t>
    </rPh>
    <rPh sb="6" eb="8">
      <t>ボシュウ</t>
    </rPh>
    <rPh sb="9" eb="10">
      <t>チュウ</t>
    </rPh>
    <rPh sb="18" eb="20">
      <t>バアイ</t>
    </rPh>
    <phoneticPr fontId="2"/>
  </si>
  <si>
    <t>うち工業系列</t>
    <rPh sb="2" eb="4">
      <t>コウギョウ</t>
    </rPh>
    <rPh sb="4" eb="6">
      <t>ケイレツ</t>
    </rPh>
    <phoneticPr fontId="2"/>
  </si>
  <si>
    <r>
      <t xml:space="preserve">①～⑨の合計
</t>
    </r>
    <r>
      <rPr>
        <sz val="10"/>
        <rFont val="ＭＳ Ｐゴシック"/>
        <family val="3"/>
        <charset val="128"/>
      </rPr>
      <t>※⑨は総合学科
工業系列数値</t>
    </r>
    <phoneticPr fontId="2"/>
  </si>
  <si>
    <t>性別</t>
    <phoneticPr fontId="2"/>
  </si>
  <si>
    <t>専門教科教員a
（注①)</t>
    <phoneticPr fontId="2"/>
  </si>
  <si>
    <t>実習助手b</t>
    <phoneticPr fontId="2"/>
  </si>
  <si>
    <t>合計
a+b</t>
    <phoneticPr fontId="2"/>
  </si>
  <si>
    <t>兼ねている学科
（選択して下さい↓）</t>
    <rPh sb="0" eb="1">
      <t>カ</t>
    </rPh>
    <rPh sb="5" eb="7">
      <t>ガッカ</t>
    </rPh>
    <rPh sb="9" eb="11">
      <t>センタク</t>
    </rPh>
    <rPh sb="13" eb="14">
      <t>クダ</t>
    </rPh>
    <phoneticPr fontId="2"/>
  </si>
  <si>
    <t>兼ねている学科①</t>
  </si>
  <si>
    <t>兼ねている学科②</t>
  </si>
  <si>
    <t>【注】 学科を３つ以上兼ねている場合は、備考欄に兼ねている学科等を記入して下さい。</t>
    <rPh sb="4" eb="6">
      <t>ガッカ</t>
    </rPh>
    <rPh sb="9" eb="11">
      <t>イジョウ</t>
    </rPh>
    <rPh sb="11" eb="12">
      <t>カ</t>
    </rPh>
    <rPh sb="16" eb="18">
      <t>バアイ</t>
    </rPh>
    <rPh sb="20" eb="22">
      <t>ビコウ</t>
    </rPh>
    <rPh sb="22" eb="23">
      <t>ラン</t>
    </rPh>
    <rPh sb="24" eb="25">
      <t>カ</t>
    </rPh>
    <rPh sb="29" eb="31">
      <t>ガッカ</t>
    </rPh>
    <rPh sb="31" eb="32">
      <t>トウ</t>
    </rPh>
    <rPh sb="33" eb="35">
      <t>キニュウ</t>
    </rPh>
    <rPh sb="37" eb="38">
      <t>クダ</t>
    </rPh>
    <phoneticPr fontId="2"/>
  </si>
  <si>
    <t>（１）で「１」または「２」と回答した場合：生徒用デジタル教科書の整備状況</t>
    <rPh sb="14" eb="16">
      <t>カイトウ</t>
    </rPh>
    <rPh sb="18" eb="20">
      <t>バアイ</t>
    </rPh>
    <rPh sb="21" eb="24">
      <t>セイトヨウ</t>
    </rPh>
    <rPh sb="28" eb="31">
      <t>キョウカショ</t>
    </rPh>
    <rPh sb="32" eb="34">
      <t>セイビ</t>
    </rPh>
    <rPh sb="34" eb="36">
      <t>ジョウキョウ</t>
    </rPh>
    <phoneticPr fontId="13"/>
  </si>
  <si>
    <t xml:space="preserve">  １　生徒間で共用できる可動式PCを一定数配備
  ２　生徒間で共用できる可動式PCは未整備</t>
    <rPh sb="4" eb="6">
      <t>セイト</t>
    </rPh>
    <rPh sb="6" eb="7">
      <t>カン</t>
    </rPh>
    <rPh sb="8" eb="10">
      <t>キョウヨウ</t>
    </rPh>
    <rPh sb="13" eb="16">
      <t>カドウシキ</t>
    </rPh>
    <rPh sb="19" eb="22">
      <t>イッテイスウ</t>
    </rPh>
    <rPh sb="22" eb="24">
      <t>ハイビ</t>
    </rPh>
    <rPh sb="33" eb="35">
      <t>キョウヨウ</t>
    </rPh>
    <rPh sb="38" eb="41">
      <t>カドウシキ</t>
    </rPh>
    <rPh sb="44" eb="47">
      <t>ミセイビ</t>
    </rPh>
    <phoneticPr fontId="19"/>
  </si>
  <si>
    <t>（２）で「１」と回答した場合：生徒用デジタル教科書の整備状況</t>
    <rPh sb="8" eb="10">
      <t>カイトウ</t>
    </rPh>
    <rPh sb="12" eb="14">
      <t>バアイ</t>
    </rPh>
    <rPh sb="15" eb="18">
      <t>セイトヨウ</t>
    </rPh>
    <rPh sb="22" eb="25">
      <t>キョウカショ</t>
    </rPh>
    <rPh sb="26" eb="28">
      <t>セイビ</t>
    </rPh>
    <rPh sb="28" eb="30">
      <t>ジョウキョウ</t>
    </rPh>
    <phoneticPr fontId="13"/>
  </si>
  <si>
    <r>
      <t xml:space="preserve"> １ 個別に整備している</t>
    </r>
    <r>
      <rPr>
        <u/>
        <sz val="11"/>
        <color theme="1"/>
        <rFont val="ＭＳ Ｐゴシック"/>
        <family val="3"/>
        <charset val="128"/>
      </rPr>
      <t>すべての生徒用可動式PCにデジタル教科書を導入</t>
    </r>
    <r>
      <rPr>
        <sz val="11"/>
        <color theme="1"/>
        <rFont val="ＭＳ Ｐゴシック"/>
        <family val="3"/>
        <charset val="128"/>
      </rPr>
      <t>している
 ２ 個別に整備している</t>
    </r>
    <r>
      <rPr>
        <u/>
        <sz val="11"/>
        <color theme="1"/>
        <rFont val="ＭＳ Ｐゴシック"/>
        <family val="3"/>
        <charset val="128"/>
      </rPr>
      <t>一部の生徒用可動式PCにデジタル教科書を導入</t>
    </r>
    <r>
      <rPr>
        <sz val="11"/>
        <color theme="1"/>
        <rFont val="ＭＳ Ｐゴシック"/>
        <family val="3"/>
        <charset val="128"/>
      </rPr>
      <t>している
 ３ 個別に整備している生徒用可動式PCには</t>
    </r>
    <r>
      <rPr>
        <u/>
        <sz val="11"/>
        <color theme="1"/>
        <rFont val="ＭＳ Ｐゴシック"/>
        <family val="3"/>
        <charset val="128"/>
      </rPr>
      <t>デジタル教科書を導入していない</t>
    </r>
    <rPh sb="3" eb="5">
      <t>コベツ</t>
    </rPh>
    <rPh sb="6" eb="8">
      <t>セイビ</t>
    </rPh>
    <rPh sb="16" eb="19">
      <t>セイトヨウ</t>
    </rPh>
    <rPh sb="19" eb="22">
      <t>カドウシキ</t>
    </rPh>
    <rPh sb="29" eb="32">
      <t>キョウカショ</t>
    </rPh>
    <rPh sb="33" eb="35">
      <t>ドウニュウ</t>
    </rPh>
    <rPh sb="68" eb="71">
      <t>キョウカショ</t>
    </rPh>
    <rPh sb="72" eb="74">
      <t>ドウニュウ</t>
    </rPh>
    <phoneticPr fontId="19"/>
  </si>
  <si>
    <r>
      <t xml:space="preserve"> １ 共用で整備している</t>
    </r>
    <r>
      <rPr>
        <u/>
        <sz val="11"/>
        <color theme="1"/>
        <rFont val="ＭＳ Ｐゴシック"/>
        <family val="3"/>
        <charset val="128"/>
      </rPr>
      <t>すべての生徒用可動式PCにデジタル教科書を導入</t>
    </r>
    <r>
      <rPr>
        <sz val="11"/>
        <color theme="1"/>
        <rFont val="ＭＳ Ｐゴシック"/>
        <family val="3"/>
        <charset val="128"/>
      </rPr>
      <t>している
 ２ 共用で整備している</t>
    </r>
    <r>
      <rPr>
        <u/>
        <sz val="11"/>
        <color theme="1"/>
        <rFont val="ＭＳ Ｐゴシック"/>
        <family val="3"/>
        <charset val="128"/>
      </rPr>
      <t>一部の生徒用可動式PCにデジタル教科書を導入</t>
    </r>
    <r>
      <rPr>
        <sz val="11"/>
        <color theme="1"/>
        <rFont val="ＭＳ Ｐゴシック"/>
        <family val="3"/>
        <charset val="128"/>
      </rPr>
      <t>している
 ３ 共用で整備している生徒用可動式PCには</t>
    </r>
    <r>
      <rPr>
        <u/>
        <sz val="11"/>
        <color theme="1"/>
        <rFont val="ＭＳ Ｐゴシック"/>
        <family val="3"/>
        <charset val="128"/>
      </rPr>
      <t>デジタル教科書を導入していない</t>
    </r>
    <rPh sb="3" eb="5">
      <t>キョウヨウ</t>
    </rPh>
    <rPh sb="6" eb="8">
      <t>セイビ</t>
    </rPh>
    <rPh sb="16" eb="19">
      <t>セイトヨウ</t>
    </rPh>
    <rPh sb="19" eb="22">
      <t>カドウシキ</t>
    </rPh>
    <rPh sb="29" eb="32">
      <t>キョウカショ</t>
    </rPh>
    <rPh sb="33" eb="35">
      <t>ドウニュウ</t>
    </rPh>
    <rPh sb="68" eb="71">
      <t>キョウカショ</t>
    </rPh>
    <rPh sb="72" eb="74">
      <t>ドウニュウ</t>
    </rPh>
    <phoneticPr fontId="19"/>
  </si>
  <si>
    <r>
      <t xml:space="preserve">Ｃ．補助活動納付金【年額】 </t>
    </r>
    <r>
      <rPr>
        <sz val="11"/>
        <rFont val="ＭＳ Ｐゴシック"/>
        <family val="3"/>
        <charset val="128"/>
      </rPr>
      <t>（注⑧）</t>
    </r>
    <rPh sb="2" eb="4">
      <t>ホジョ</t>
    </rPh>
    <rPh sb="4" eb="6">
      <t>カツドウ</t>
    </rPh>
    <rPh sb="6" eb="9">
      <t>ノウフキン</t>
    </rPh>
    <rPh sb="10" eb="12">
      <t>ネンガク</t>
    </rPh>
    <rPh sb="15" eb="16">
      <t>チュウ</t>
    </rPh>
    <phoneticPr fontId="2"/>
  </si>
  <si>
    <t>③電気関係</t>
    <phoneticPr fontId="2"/>
  </si>
  <si>
    <t>④電子関係</t>
    <phoneticPr fontId="2"/>
  </si>
  <si>
    <t>⑥建築・土木・
デザイン関係</t>
    <rPh sb="1" eb="3">
      <t>ケンチク</t>
    </rPh>
    <rPh sb="4" eb="6">
      <t>ドボク</t>
    </rPh>
    <rPh sb="12" eb="14">
      <t>カンケイ</t>
    </rPh>
    <phoneticPr fontId="2"/>
  </si>
  <si>
    <t>⑨総合学科</t>
    <phoneticPr fontId="2"/>
  </si>
  <si>
    <t xml:space="preserve"> ａ．入学検定料</t>
    <rPh sb="3" eb="5">
      <t>ニュウガク</t>
    </rPh>
    <rPh sb="5" eb="8">
      <t>ケンテイリョウ</t>
    </rPh>
    <phoneticPr fontId="2"/>
  </si>
  <si>
    <t xml:space="preserve"> ｂ．入学金</t>
    <rPh sb="3" eb="6">
      <t>ニュウガクキン</t>
    </rPh>
    <phoneticPr fontId="2"/>
  </si>
  <si>
    <t xml:space="preserve"> ｃ．施設設備費</t>
    <rPh sb="3" eb="5">
      <t>シセツ</t>
    </rPh>
    <rPh sb="5" eb="8">
      <t>セツビヒ</t>
    </rPh>
    <phoneticPr fontId="2"/>
  </si>
  <si>
    <t xml:space="preserve"> ｅ．その他 （注④）</t>
    <rPh sb="5" eb="6">
      <t>タ</t>
    </rPh>
    <phoneticPr fontId="2"/>
  </si>
  <si>
    <t xml:space="preserve"> Ａの小計（ａ～ｅ）</t>
    <rPh sb="3" eb="5">
      <t>ショウケイ</t>
    </rPh>
    <phoneticPr fontId="2"/>
  </si>
  <si>
    <r>
      <t xml:space="preserve"> ｆ． 授業料（年額）　　</t>
    </r>
    <r>
      <rPr>
        <sz val="11"/>
        <color rgb="FFFF0000"/>
        <rFont val="ＭＳ Ｐゴシック"/>
        <family val="3"/>
        <charset val="128"/>
      </rPr>
      <t>就学支援金含む</t>
    </r>
    <rPh sb="4" eb="7">
      <t>ジュギョウリョウ</t>
    </rPh>
    <rPh sb="8" eb="10">
      <t>ネンガク</t>
    </rPh>
    <rPh sb="13" eb="15">
      <t>シュウガク</t>
    </rPh>
    <rPh sb="15" eb="18">
      <t>シエンキン</t>
    </rPh>
    <rPh sb="18" eb="19">
      <t>フク</t>
    </rPh>
    <phoneticPr fontId="2"/>
  </si>
  <si>
    <t xml:space="preserve"> ｇ．実験実習費</t>
    <rPh sb="3" eb="5">
      <t>ジッケン</t>
    </rPh>
    <rPh sb="5" eb="8">
      <t>ジッシュウヒ</t>
    </rPh>
    <phoneticPr fontId="2"/>
  </si>
  <si>
    <t xml:space="preserve"> ｈ．施設設備費</t>
    <rPh sb="3" eb="5">
      <t>シセツ</t>
    </rPh>
    <rPh sb="5" eb="8">
      <t>セツビヒ</t>
    </rPh>
    <phoneticPr fontId="2"/>
  </si>
  <si>
    <t xml:space="preserve"> ｉ． 寄付金（注⑦）</t>
    <rPh sb="4" eb="7">
      <t>キフキン</t>
    </rPh>
    <rPh sb="8" eb="9">
      <t>チュウ</t>
    </rPh>
    <phoneticPr fontId="2"/>
  </si>
  <si>
    <t xml:space="preserve"> ｊ． その他 （注④）</t>
    <rPh sb="6" eb="7">
      <t>タ</t>
    </rPh>
    <phoneticPr fontId="2"/>
  </si>
  <si>
    <t xml:space="preserve"> Ｂの小計（ｆ～ｊ）</t>
    <rPh sb="3" eb="5">
      <t>ショウケイ</t>
    </rPh>
    <phoneticPr fontId="2"/>
  </si>
  <si>
    <t>男</t>
    <rPh sb="0" eb="1">
      <t>オ</t>
    </rPh>
    <phoneticPr fontId="2"/>
  </si>
  <si>
    <t>進学者数</t>
    <rPh sb="0" eb="2">
      <t>シンガク</t>
    </rPh>
    <rPh sb="2" eb="3">
      <t>シャ</t>
    </rPh>
    <rPh sb="3" eb="4">
      <t>スウ</t>
    </rPh>
    <phoneticPr fontId="2"/>
  </si>
  <si>
    <t>⑦ 「寄付金」の納付が任意の場合、納付しない人も含めた一人当たりの平均的な額（大まか
　　な額）を従来の実態を勘案し記入。</t>
    <rPh sb="3" eb="6">
      <t>キフキン</t>
    </rPh>
    <rPh sb="8" eb="10">
      <t>ノウフ</t>
    </rPh>
    <rPh sb="11" eb="13">
      <t>ニンイ</t>
    </rPh>
    <rPh sb="14" eb="16">
      <t>バアイ</t>
    </rPh>
    <rPh sb="17" eb="19">
      <t>ノウフ</t>
    </rPh>
    <rPh sb="22" eb="23">
      <t>ヒト</t>
    </rPh>
    <rPh sb="24" eb="25">
      <t>フク</t>
    </rPh>
    <rPh sb="27" eb="29">
      <t>ヒトリ</t>
    </rPh>
    <rPh sb="29" eb="30">
      <t>ア</t>
    </rPh>
    <rPh sb="33" eb="35">
      <t>ヘイキン</t>
    </rPh>
    <rPh sb="35" eb="36">
      <t>テキ</t>
    </rPh>
    <rPh sb="37" eb="38">
      <t>ガク</t>
    </rPh>
    <rPh sb="49" eb="51">
      <t>ジュウライ</t>
    </rPh>
    <rPh sb="52" eb="54">
      <t>ジッタイ</t>
    </rPh>
    <rPh sb="55" eb="57">
      <t>カンアン</t>
    </rPh>
    <rPh sb="58" eb="60">
      <t>キニュウ</t>
    </rPh>
    <phoneticPr fontId="2"/>
  </si>
  <si>
    <t>卒業生合計（人）
（注⑤）</t>
    <phoneticPr fontId="2"/>
  </si>
  <si>
    <t>　　　　② 「サービス業」には、「複合サービス事業・サービス業」「宿泊業，飲食サービス業」「生活関連サービス業，娯楽業」「学術研究，専門・技術
　　　　　　サービス業」ほかを記入（学校基本調査に準ずる）。</t>
    <rPh sb="87" eb="89">
      <t>キニュウ</t>
    </rPh>
    <rPh sb="90" eb="92">
      <t>ガッコウ</t>
    </rPh>
    <rPh sb="92" eb="94">
      <t>キホン</t>
    </rPh>
    <rPh sb="94" eb="96">
      <t>チョウサ</t>
    </rPh>
    <rPh sb="97" eb="98">
      <t>ジュン</t>
    </rPh>
    <phoneticPr fontId="2"/>
  </si>
  <si>
    <t>　　　　③ 「その他の区分」には、「第一次産業（農業, 林業, 漁業, 鉱業, 採石業, 砂利採取業)」「金融業, 保険業」「不動産業, 物品賃貸業」「教育, 
　　　　　　学習支援業」「医療, 福祉」ほかを記入（同上）。</t>
    <rPh sb="104" eb="106">
      <t>キニュウ</t>
    </rPh>
    <rPh sb="107" eb="109">
      <t>ドウジョウ</t>
    </rPh>
    <phoneticPr fontId="2"/>
  </si>
  <si>
    <t>大学</t>
    <phoneticPr fontId="2"/>
  </si>
  <si>
    <t>合　計</t>
    <rPh sb="0" eb="1">
      <t>ア</t>
    </rPh>
    <rPh sb="2" eb="3">
      <t>ケイ</t>
    </rPh>
    <phoneticPr fontId="2"/>
  </si>
  <si>
    <t>推薦入学</t>
    <phoneticPr fontId="2"/>
  </si>
  <si>
    <t>一般入学</t>
    <phoneticPr fontId="2"/>
  </si>
  <si>
    <t>小計
（大学）</t>
    <phoneticPr fontId="2"/>
  </si>
  <si>
    <t>一般入学</t>
    <phoneticPr fontId="2"/>
  </si>
  <si>
    <t>小計
（短期大学）</t>
    <phoneticPr fontId="2"/>
  </si>
  <si>
    <t>短期大学</t>
    <phoneticPr fontId="2"/>
  </si>
  <si>
    <t>公共職業能力
開発施設等</t>
    <phoneticPr fontId="2"/>
  </si>
  <si>
    <t>留学・その他</t>
    <phoneticPr fontId="2"/>
  </si>
  <si>
    <t>浪人
（進学準備）</t>
    <phoneticPr fontId="2"/>
  </si>
  <si>
    <t>小計（ａ）</t>
    <phoneticPr fontId="2"/>
  </si>
  <si>
    <t>製造業</t>
    <phoneticPr fontId="2"/>
  </si>
  <si>
    <t>建設業</t>
    <phoneticPr fontId="2"/>
  </si>
  <si>
    <t>サービス業
（注②）</t>
    <phoneticPr fontId="2"/>
  </si>
  <si>
    <t>公務（他に分類されるものを除く）</t>
    <phoneticPr fontId="2"/>
  </si>
  <si>
    <t>その他の区分
（注③）</t>
    <phoneticPr fontId="2"/>
  </si>
  <si>
    <t>区分なし</t>
    <phoneticPr fontId="2"/>
  </si>
  <si>
    <t>小計（ｂ）</t>
    <phoneticPr fontId="2"/>
  </si>
  <si>
    <t>申請状況</t>
    <rPh sb="0" eb="2">
      <t>シンセイ</t>
    </rPh>
    <rPh sb="2" eb="4">
      <t>ジョウキョウ</t>
    </rPh>
    <phoneticPr fontId="2"/>
  </si>
  <si>
    <t>① 国庫補助金</t>
    <phoneticPr fontId="2"/>
  </si>
  <si>
    <t>② 都道府県補助金</t>
    <phoneticPr fontId="2"/>
  </si>
  <si>
    <t>③ 設置者負担金</t>
    <phoneticPr fontId="2"/>
  </si>
  <si>
    <t>交付金額・負担金額</t>
    <rPh sb="0" eb="2">
      <t>コウフ</t>
    </rPh>
    <rPh sb="2" eb="4">
      <t>キンガク</t>
    </rPh>
    <rPh sb="5" eb="7">
      <t>フタン</t>
    </rPh>
    <rPh sb="7" eb="9">
      <t>キンガク</t>
    </rPh>
    <phoneticPr fontId="2"/>
  </si>
  <si>
    <t>事業総額（①+②+③）</t>
    <rPh sb="0" eb="2">
      <t>ジギョウ</t>
    </rPh>
    <rPh sb="2" eb="4">
      <t>ソウガク</t>
    </rPh>
    <phoneticPr fontId="2"/>
  </si>
  <si>
    <t>高等学校
専攻科</t>
    <phoneticPr fontId="2"/>
  </si>
  <si>
    <t>専修学校・
各種学校</t>
    <phoneticPr fontId="2"/>
  </si>
  <si>
    <t>情報通信業・
運輸業，郵便業</t>
    <phoneticPr fontId="2"/>
  </si>
  <si>
    <t>電気・ガス・
熱供給・水道業</t>
    <phoneticPr fontId="2"/>
  </si>
  <si>
    <t>卸売業，
小売業</t>
    <phoneticPr fontId="2"/>
  </si>
  <si>
    <t>円</t>
    <rPh sb="0" eb="1">
      <t>エン</t>
    </rPh>
    <phoneticPr fontId="2"/>
  </si>
  <si>
    <t>１．完全週５日制</t>
    <rPh sb="4" eb="5">
      <t>シュウ</t>
    </rPh>
    <rPh sb="6" eb="7">
      <t>ニチ</t>
    </rPh>
    <phoneticPr fontId="2"/>
  </si>
  <si>
    <t>２．月２回</t>
    <phoneticPr fontId="2"/>
  </si>
  <si>
    <t>３．月１回</t>
    <phoneticPr fontId="2"/>
  </si>
  <si>
    <t>４．その他</t>
    <phoneticPr fontId="2"/>
  </si>
  <si>
    <t>５．不実施</t>
    <phoneticPr fontId="2"/>
  </si>
  <si>
    <t>１．実施</t>
    <phoneticPr fontId="2"/>
  </si>
  <si>
    <t>２．不実施</t>
    <phoneticPr fontId="2"/>
  </si>
  <si>
    <t>←のセルを選択し
▼をクリック</t>
    <phoneticPr fontId="2"/>
  </si>
  <si>
    <t>（３）工業科系での指導者用デジタル教材の整備状況</t>
    <rPh sb="3" eb="6">
      <t>コウギョウカ</t>
    </rPh>
    <rPh sb="6" eb="7">
      <t>ケイ</t>
    </rPh>
    <rPh sb="9" eb="12">
      <t>シドウシャ</t>
    </rPh>
    <rPh sb="17" eb="19">
      <t>キョウザイ</t>
    </rPh>
    <rPh sb="20" eb="22">
      <t>セイビ</t>
    </rPh>
    <rPh sb="22" eb="24">
      <t>ジョウキョウ</t>
    </rPh>
    <phoneticPr fontId="19"/>
  </si>
  <si>
    <t>（１）工業科系での生徒の可動式ＰＣ（ノート型・タブレット型(iPad・Android型機種等)）の整備状況</t>
    <rPh sb="3" eb="6">
      <t>コウギョウカ</t>
    </rPh>
    <rPh sb="6" eb="7">
      <t>ケイ</t>
    </rPh>
    <rPh sb="9" eb="11">
      <t>セイト</t>
    </rPh>
    <rPh sb="12" eb="15">
      <t>カドウシキ</t>
    </rPh>
    <rPh sb="21" eb="22">
      <t>ガタ</t>
    </rPh>
    <rPh sb="28" eb="29">
      <t>ガタ</t>
    </rPh>
    <rPh sb="42" eb="43">
      <t>ガタ</t>
    </rPh>
    <rPh sb="43" eb="45">
      <t>キシュ</t>
    </rPh>
    <rPh sb="49" eb="51">
      <t>セイビ</t>
    </rPh>
    <rPh sb="51" eb="53">
      <t>ジョウキョウ</t>
    </rPh>
    <phoneticPr fontId="13"/>
  </si>
  <si>
    <t>（２）工業科系での生徒間共用の可動式ＰＣの整備状況</t>
    <rPh sb="3" eb="6">
      <t>コウギョウカ</t>
    </rPh>
    <rPh sb="6" eb="7">
      <t>ケイ</t>
    </rPh>
    <rPh sb="9" eb="11">
      <t>セイト</t>
    </rPh>
    <rPh sb="11" eb="12">
      <t>カン</t>
    </rPh>
    <rPh sb="12" eb="14">
      <t>キョウヨウ</t>
    </rPh>
    <rPh sb="15" eb="18">
      <t>カドウシキ</t>
    </rPh>
    <rPh sb="21" eb="23">
      <t>セイビ</t>
    </rPh>
    <rPh sb="23" eb="25">
      <t>ジョウキョウ</t>
    </rPh>
    <phoneticPr fontId="13"/>
  </si>
  <si>
    <t>該当時のみ選択↓</t>
    <phoneticPr fontId="2"/>
  </si>
  <si>
    <t>　　　１   整備している　　　　　　　　　 　　　　　　２　　整備していない</t>
    <phoneticPr fontId="2"/>
  </si>
  <si>
    <t>②自動車関係</t>
    <phoneticPr fontId="2"/>
  </si>
  <si>
    <t>③電気関係</t>
    <phoneticPr fontId="2"/>
  </si>
  <si>
    <t xml:space="preserve">④電子関係 </t>
    <phoneticPr fontId="2"/>
  </si>
  <si>
    <t>⑤情報技術関係</t>
    <phoneticPr fontId="2"/>
  </si>
  <si>
    <t>⑦電子機械関係</t>
    <phoneticPr fontId="2"/>
  </si>
  <si>
    <t>５－（１）. １つの学科（下記①～⑨のいずれか）のみを担当している教員・助手</t>
    <rPh sb="10" eb="12">
      <t>ガッカ</t>
    </rPh>
    <rPh sb="13" eb="15">
      <t>カキ</t>
    </rPh>
    <rPh sb="27" eb="29">
      <t>タントウ</t>
    </rPh>
    <rPh sb="33" eb="35">
      <t>キョウイン</t>
    </rPh>
    <rPh sb="36" eb="38">
      <t>ジョシュ</t>
    </rPh>
    <phoneticPr fontId="2"/>
  </si>
  <si>
    <t>　    ② 学科名称（※専攻科含めず）を右の区分表に沿って記入。　該当学科名が区分表にない場合は、「⑧その他」に記入して下さい。</t>
    <rPh sb="7" eb="9">
      <t>ガッカ</t>
    </rPh>
    <rPh sb="9" eb="11">
      <t>メイショウ</t>
    </rPh>
    <rPh sb="13" eb="16">
      <t>センコウカ</t>
    </rPh>
    <rPh sb="16" eb="17">
      <t>フク</t>
    </rPh>
    <rPh sb="21" eb="22">
      <t>ミギ</t>
    </rPh>
    <rPh sb="23" eb="25">
      <t>クブン</t>
    </rPh>
    <rPh sb="25" eb="26">
      <t>ヒョウ</t>
    </rPh>
    <rPh sb="27" eb="28">
      <t>ソ</t>
    </rPh>
    <rPh sb="30" eb="32">
      <t>キニュウ</t>
    </rPh>
    <rPh sb="34" eb="36">
      <t>ガイトウ</t>
    </rPh>
    <rPh sb="36" eb="38">
      <t>ガッカ</t>
    </rPh>
    <rPh sb="38" eb="39">
      <t>メイ</t>
    </rPh>
    <rPh sb="40" eb="42">
      <t>クブン</t>
    </rPh>
    <rPh sb="42" eb="43">
      <t>ヒョウ</t>
    </rPh>
    <rPh sb="46" eb="48">
      <t>バアイ</t>
    </rPh>
    <rPh sb="54" eb="55">
      <t>タ</t>
    </rPh>
    <rPh sb="57" eb="59">
      <t>キニュウ</t>
    </rPh>
    <rPh sb="61" eb="62">
      <t>クダ</t>
    </rPh>
    <phoneticPr fontId="2"/>
  </si>
  <si>
    <t>工業に関する小学科名　区分表</t>
    <rPh sb="11" eb="13">
      <t>クブン</t>
    </rPh>
    <rPh sb="13" eb="14">
      <t>ヒョウ</t>
    </rPh>
    <phoneticPr fontId="2"/>
  </si>
  <si>
    <t>1.電子科　2.電子工学科　3.電子工業科　4.電子システム科　</t>
    <rPh sb="30" eb="31">
      <t>カ</t>
    </rPh>
    <phoneticPr fontId="2"/>
  </si>
  <si>
    <t>⑨総合学科（全系列）
　 （注⑥）</t>
    <rPh sb="1" eb="3">
      <t>ソウゴウ</t>
    </rPh>
    <rPh sb="3" eb="5">
      <t>ガッカ</t>
    </rPh>
    <rPh sb="6" eb="7">
      <t>ゼン</t>
    </rPh>
    <rPh sb="7" eb="9">
      <t>ケイレツ</t>
    </rPh>
    <rPh sb="14" eb="15">
      <t>チュウ</t>
    </rPh>
    <phoneticPr fontId="2"/>
  </si>
  <si>
    <t xml:space="preserve">  １　生徒全員に１人１台個別に整備
  ２　特定の学年・小学科等で生徒に１人１台個別に整備
　３　生徒個別には未整備</t>
    <rPh sb="4" eb="6">
      <t>セイト</t>
    </rPh>
    <rPh sb="6" eb="8">
      <t>ゼンイン</t>
    </rPh>
    <rPh sb="10" eb="11">
      <t>ヒト</t>
    </rPh>
    <rPh sb="12" eb="13">
      <t>ダイ</t>
    </rPh>
    <rPh sb="13" eb="15">
      <t>コベツ</t>
    </rPh>
    <rPh sb="16" eb="18">
      <t>セイビ</t>
    </rPh>
    <rPh sb="23" eb="25">
      <t>トクテイ</t>
    </rPh>
    <rPh sb="26" eb="28">
      <t>ガクネン</t>
    </rPh>
    <rPh sb="29" eb="30">
      <t>ショウ</t>
    </rPh>
    <rPh sb="30" eb="32">
      <t>ガッカ</t>
    </rPh>
    <rPh sb="32" eb="33">
      <t>トウ</t>
    </rPh>
    <rPh sb="34" eb="36">
      <t>セイト</t>
    </rPh>
    <rPh sb="38" eb="39">
      <t>ヒト</t>
    </rPh>
    <rPh sb="40" eb="41">
      <t>ダイ</t>
    </rPh>
    <rPh sb="41" eb="43">
      <t>コベツ</t>
    </rPh>
    <rPh sb="44" eb="46">
      <t>セイビ</t>
    </rPh>
    <rPh sb="50" eb="52">
      <t>セイト</t>
    </rPh>
    <rPh sb="52" eb="54">
      <t>コベツ</t>
    </rPh>
    <rPh sb="56" eb="59">
      <t>ミセイビ</t>
    </rPh>
    <phoneticPr fontId="19"/>
  </si>
  <si>
    <t>【注】１.共用するために一定数配備しているものの、個別には未整備な場合などは３番を選択して
          下さい。
　　　２.整備の方法については、保護者購入、学校購入、リース等いずれでも構いません。</t>
    <rPh sb="25" eb="27">
      <t>コベツ</t>
    </rPh>
    <rPh sb="29" eb="32">
      <t>ミセイビ</t>
    </rPh>
    <rPh sb="33" eb="35">
      <t>バアイ</t>
    </rPh>
    <rPh sb="39" eb="40">
      <t>バン</t>
    </rPh>
    <rPh sb="41" eb="43">
      <t>センタク</t>
    </rPh>
    <phoneticPr fontId="19"/>
  </si>
  <si>
    <r>
      <t xml:space="preserve">Ｂ．入学時以外
納付金合計
</t>
    </r>
    <r>
      <rPr>
        <sz val="10"/>
        <color rgb="FFFF0000"/>
        <rFont val="ＭＳ Ｐゴシック"/>
        <family val="3"/>
        <charset val="128"/>
      </rPr>
      <t>【年額（＝月額×１２】</t>
    </r>
    <r>
      <rPr>
        <sz val="10"/>
        <rFont val="ＭＳ Ｐゴシック"/>
        <family val="3"/>
        <charset val="128"/>
      </rPr>
      <t xml:space="preserve">
（注⑤）</t>
    </r>
    <phoneticPr fontId="2"/>
  </si>
  <si>
    <r>
      <t xml:space="preserve">Ａ．入学時
納付金合計
</t>
    </r>
    <r>
      <rPr>
        <sz val="10"/>
        <color rgb="FFFF0000"/>
        <rFont val="ＭＳ Ｐゴシック"/>
        <family val="3"/>
        <charset val="128"/>
      </rPr>
      <t>【年額（＝月額×１２】</t>
    </r>
    <r>
      <rPr>
        <sz val="10"/>
        <rFont val="ＭＳ Ｐゴシック"/>
        <family val="3"/>
        <charset val="128"/>
      </rPr>
      <t xml:space="preserve">
（注③）</t>
    </r>
    <phoneticPr fontId="2"/>
  </si>
  <si>
    <t xml:space="preserve"> 　　　 ③ １年生がいない学科は「入学時納付金」の入力は不要。</t>
    <rPh sb="8" eb="9">
      <t>ネン</t>
    </rPh>
    <rPh sb="9" eb="10">
      <t>セイ</t>
    </rPh>
    <rPh sb="14" eb="16">
      <t>ガッカ</t>
    </rPh>
    <phoneticPr fontId="2"/>
  </si>
  <si>
    <r>
      <t>Ｄ．預り金的納付金【年額】</t>
    </r>
    <r>
      <rPr>
        <sz val="11"/>
        <rFont val="ＭＳ Ｐゴシック"/>
        <family val="3"/>
        <charset val="128"/>
      </rPr>
      <t xml:space="preserve"> （注④）</t>
    </r>
    <rPh sb="2" eb="3">
      <t>アズカ</t>
    </rPh>
    <rPh sb="4" eb="5">
      <t>キン</t>
    </rPh>
    <rPh sb="5" eb="6">
      <t>テキ</t>
    </rPh>
    <rPh sb="6" eb="9">
      <t>ノウフキン</t>
    </rPh>
    <rPh sb="10" eb="12">
      <t>ネンガク</t>
    </rPh>
    <rPh sb="15" eb="16">
      <t>チュウ</t>
    </rPh>
    <phoneticPr fontId="2"/>
  </si>
  <si>
    <t>補助金を受けた事業内容</t>
    <rPh sb="0" eb="3">
      <t>ホジョキン</t>
    </rPh>
    <rPh sb="4" eb="5">
      <t>ウ</t>
    </rPh>
    <rPh sb="7" eb="9">
      <t>ジギョウ</t>
    </rPh>
    <rPh sb="9" eb="11">
      <t>ナイヨウ</t>
    </rPh>
    <phoneticPr fontId="2"/>
  </si>
  <si>
    <r>
      <t>【注】　① ①～⑨の各欄で複数の小学科がある場合：</t>
    </r>
    <r>
      <rPr>
        <b/>
        <sz val="10"/>
        <color theme="1" tint="0.14999847407452621"/>
        <rFont val="ＭＳ Ｐゴシック"/>
        <family val="3"/>
        <charset val="128"/>
      </rPr>
      <t>「最も高い小学科の金額」</t>
    </r>
    <r>
      <rPr>
        <sz val="10"/>
        <color theme="1" tint="0.14999847407452621"/>
        <rFont val="ＭＳ Ｐゴシック"/>
        <family val="3"/>
        <charset val="128"/>
      </rPr>
      <t>を記入。</t>
    </r>
    <phoneticPr fontId="2"/>
  </si>
  <si>
    <r>
      <t>⑤ 学年により「入学時以外の納付金」に差がある場合は</t>
    </r>
    <r>
      <rPr>
        <b/>
        <sz val="10"/>
        <color theme="1" tint="0.14999847407452621"/>
        <rFont val="ＭＳ Ｐゴシック"/>
        <family val="3"/>
        <charset val="128"/>
      </rPr>
      <t>「第1学年の金額」</t>
    </r>
    <r>
      <rPr>
        <sz val="10"/>
        <color theme="1" tint="0.14999847407452621"/>
        <rFont val="ＭＳ Ｐゴシック"/>
        <family val="3"/>
        <charset val="128"/>
      </rPr>
      <t>を記入。</t>
    </r>
    <phoneticPr fontId="2"/>
  </si>
  <si>
    <r>
      <t xml:space="preserve"> 　　　 ② 外部入学者･内部入学者の納付金に差がある場合：</t>
    </r>
    <r>
      <rPr>
        <b/>
        <sz val="10"/>
        <color theme="1" tint="0.14999847407452621"/>
        <rFont val="ＭＳ Ｐゴシック"/>
        <family val="3"/>
        <charset val="128"/>
      </rPr>
      <t>「外部入学者の金額」</t>
    </r>
    <r>
      <rPr>
        <sz val="10"/>
        <color theme="1" tint="0.14999847407452621"/>
        <rFont val="ＭＳ Ｐゴシック"/>
        <family val="3"/>
        <charset val="128"/>
      </rPr>
      <t>を記入。</t>
    </r>
    <phoneticPr fontId="2"/>
  </si>
  <si>
    <r>
      <t>⑥ 「授業料」には、</t>
    </r>
    <r>
      <rPr>
        <b/>
        <sz val="10"/>
        <color theme="1" tint="0.14999847407452621"/>
        <rFont val="ＭＳ Ｐゴシック"/>
        <family val="3"/>
        <charset val="128"/>
      </rPr>
      <t>就学支援金を含めた金額（年額）</t>
    </r>
    <r>
      <rPr>
        <sz val="10"/>
        <color theme="1" tint="0.14999847407452621"/>
        <rFont val="ＭＳ Ｐゴシック"/>
        <family val="3"/>
        <charset val="128"/>
      </rPr>
      <t>を記入。</t>
    </r>
    <rPh sb="3" eb="5">
      <t>ジュギョウ</t>
    </rPh>
    <rPh sb="5" eb="6">
      <t>リョウ</t>
    </rPh>
    <rPh sb="10" eb="12">
      <t>シュウガク</t>
    </rPh>
    <rPh sb="12" eb="15">
      <t>シエンキン</t>
    </rPh>
    <rPh sb="16" eb="17">
      <t>フク</t>
    </rPh>
    <rPh sb="19" eb="21">
      <t>キンガク</t>
    </rPh>
    <rPh sb="22" eb="24">
      <t>ネンガク</t>
    </rPh>
    <rPh sb="26" eb="28">
      <t>キニュウ</t>
    </rPh>
    <phoneticPr fontId="2"/>
  </si>
  <si>
    <r>
      <t>⑧ 「補助活動納付金」には、教育研究諸活動付随の補助活動関係費（</t>
    </r>
    <r>
      <rPr>
        <b/>
        <sz val="10"/>
        <color theme="1" tint="0.14999847407452621"/>
        <rFont val="ＭＳ Ｐゴシック"/>
        <family val="3"/>
        <charset val="128"/>
      </rPr>
      <t>給食費、校外活動費、
　　スクールバス維持費等</t>
    </r>
    <r>
      <rPr>
        <sz val="10"/>
        <color theme="1" tint="0.14999847407452621"/>
        <rFont val="ＭＳ Ｐゴシック"/>
        <family val="3"/>
        <charset val="128"/>
      </rPr>
      <t>）を記入。　　　※寄宿舎費は含めず。</t>
    </r>
    <rPh sb="3" eb="5">
      <t>ホジョ</t>
    </rPh>
    <rPh sb="5" eb="7">
      <t>カツドウ</t>
    </rPh>
    <rPh sb="7" eb="10">
      <t>ノウフキン</t>
    </rPh>
    <rPh sb="14" eb="16">
      <t>キョウイク</t>
    </rPh>
    <rPh sb="16" eb="18">
      <t>ケンキュウ</t>
    </rPh>
    <rPh sb="18" eb="21">
      <t>ショカツドウ</t>
    </rPh>
    <rPh sb="21" eb="23">
      <t>フズイ</t>
    </rPh>
    <rPh sb="24" eb="26">
      <t>ホジョ</t>
    </rPh>
    <rPh sb="26" eb="28">
      <t>カツドウ</t>
    </rPh>
    <rPh sb="28" eb="30">
      <t>カンケイ</t>
    </rPh>
    <rPh sb="30" eb="31">
      <t>ヒ</t>
    </rPh>
    <rPh sb="32" eb="35">
      <t>キュウショクヒ</t>
    </rPh>
    <rPh sb="36" eb="38">
      <t>コウガイ</t>
    </rPh>
    <rPh sb="38" eb="41">
      <t>カツドウヒ</t>
    </rPh>
    <rPh sb="51" eb="54">
      <t>イジヒ</t>
    </rPh>
    <rPh sb="54" eb="55">
      <t>トウ</t>
    </rPh>
    <rPh sb="57" eb="59">
      <t>キニュウ</t>
    </rPh>
    <rPh sb="64" eb="67">
      <t>キシュクシャ</t>
    </rPh>
    <rPh sb="67" eb="68">
      <t>ヒ</t>
    </rPh>
    <rPh sb="69" eb="70">
      <t>フク</t>
    </rPh>
    <phoneticPr fontId="2"/>
  </si>
  <si>
    <t xml:space="preserve"> １．不申請（または補助制度なし）</t>
    <rPh sb="10" eb="12">
      <t>ホジョ</t>
    </rPh>
    <rPh sb="12" eb="14">
      <t>セイド</t>
    </rPh>
    <phoneticPr fontId="2"/>
  </si>
  <si>
    <t xml:space="preserve"> ２．申請受理（下欄に金額を記入）</t>
    <phoneticPr fontId="2"/>
  </si>
  <si>
    <t xml:space="preserve"> ３．申請の結果、不受理</t>
    <phoneticPr fontId="2"/>
  </si>
  <si>
    <t xml:space="preserve"> １．不申請</t>
    <phoneticPr fontId="2"/>
  </si>
  <si>
    <t xml:space="preserve"> ３．申請の結果、不受理</t>
    <phoneticPr fontId="2"/>
  </si>
  <si>
    <t>　↓〇を選択してください。</t>
    <rPh sb="4" eb="6">
      <t>センタク</t>
    </rPh>
    <phoneticPr fontId="2"/>
  </si>
  <si>
    <r>
      <rPr>
        <b/>
        <sz val="11"/>
        <rFont val="ＭＳ Ｐゴシック"/>
        <family val="3"/>
        <charset val="128"/>
      </rPr>
      <t>C．進学・就職以外の者</t>
    </r>
    <r>
      <rPr>
        <sz val="11"/>
        <rFont val="ＭＳ Ｐゴシック"/>
        <family val="3"/>
        <charset val="128"/>
      </rPr>
      <t xml:space="preserve">
（ｃ）　　（注④）</t>
    </r>
    <phoneticPr fontId="2"/>
  </si>
  <si>
    <r>
      <t>【注】① コースではなく</t>
    </r>
    <r>
      <rPr>
        <b/>
        <u/>
        <sz val="10"/>
        <color theme="1" tint="0.14999847407452621"/>
        <rFont val="ＭＳ Ｐゴシック"/>
        <family val="3"/>
        <charset val="128"/>
      </rPr>
      <t>学科</t>
    </r>
    <r>
      <rPr>
        <b/>
        <sz val="10"/>
        <color theme="1" tint="0.14999847407452621"/>
        <rFont val="ＭＳ Ｐゴシック"/>
        <family val="3"/>
        <charset val="128"/>
      </rPr>
      <t>同士のくくり募集</t>
    </r>
    <r>
      <rPr>
        <sz val="10"/>
        <color theme="1" tint="0.14999847407452621"/>
        <rFont val="ＭＳ Ｐゴシック"/>
        <family val="3"/>
        <charset val="128"/>
      </rPr>
      <t>。（例…【機械</t>
    </r>
    <r>
      <rPr>
        <b/>
        <sz val="10"/>
        <color theme="1" tint="0.14999847407452621"/>
        <rFont val="ＭＳ Ｐゴシック"/>
        <family val="3"/>
        <charset val="128"/>
      </rPr>
      <t>科</t>
    </r>
    <r>
      <rPr>
        <sz val="10"/>
        <color theme="1" tint="0.14999847407452621"/>
        <rFont val="ＭＳ Ｐゴシック"/>
        <family val="3"/>
        <charset val="128"/>
      </rPr>
      <t>と電気</t>
    </r>
    <r>
      <rPr>
        <b/>
        <sz val="10"/>
        <color theme="1" tint="0.14999847407452621"/>
        <rFont val="ＭＳ Ｐゴシック"/>
        <family val="3"/>
        <charset val="128"/>
      </rPr>
      <t>科</t>
    </r>
    <r>
      <rPr>
        <sz val="10"/>
        <color theme="1" tint="0.14999847407452621"/>
        <rFont val="ＭＳ Ｐゴシック"/>
        <family val="3"/>
        <charset val="128"/>
      </rPr>
      <t>でくくり募集→</t>
    </r>
    <r>
      <rPr>
        <b/>
        <sz val="10"/>
        <color theme="1" tint="0.14999847407452621"/>
        <rFont val="ＭＳ Ｐゴシック"/>
        <family val="3"/>
        <charset val="128"/>
      </rPr>
      <t>実施</t>
    </r>
    <r>
      <rPr>
        <sz val="10"/>
        <color theme="1" tint="0.14999847407452621"/>
        <rFont val="ＭＳ Ｐゴシック"/>
        <family val="3"/>
        <charset val="128"/>
      </rPr>
      <t>】　／ 【機械</t>
    </r>
    <r>
      <rPr>
        <b/>
        <sz val="10"/>
        <color theme="1" tint="0.14999847407452621"/>
        <rFont val="ＭＳ Ｐゴシック"/>
        <family val="3"/>
        <charset val="128"/>
      </rPr>
      <t>コース</t>
    </r>
    <r>
      <rPr>
        <sz val="10"/>
        <color theme="1" tint="0.14999847407452621"/>
        <rFont val="ＭＳ Ｐゴシック"/>
        <family val="3"/>
        <charset val="128"/>
      </rPr>
      <t>と電気</t>
    </r>
    <r>
      <rPr>
        <b/>
        <sz val="10"/>
        <color theme="1" tint="0.14999847407452621"/>
        <rFont val="ＭＳ Ｐゴシック"/>
        <family val="3"/>
        <charset val="128"/>
      </rPr>
      <t>コース</t>
    </r>
    <r>
      <rPr>
        <sz val="10"/>
        <color theme="1" tint="0.14999847407452621"/>
        <rFont val="ＭＳ Ｐゴシック"/>
        <family val="3"/>
        <charset val="128"/>
      </rPr>
      <t>でくくり募集→</t>
    </r>
    <r>
      <rPr>
        <b/>
        <sz val="10"/>
        <color theme="1" tint="0.14999847407452621"/>
        <rFont val="ＭＳ Ｐゴシック"/>
        <family val="3"/>
        <charset val="128"/>
      </rPr>
      <t>不実施</t>
    </r>
    <r>
      <rPr>
        <sz val="10"/>
        <color theme="1" tint="0.14999847407452621"/>
        <rFont val="ＭＳ Ｐゴシック"/>
        <family val="3"/>
        <charset val="128"/>
      </rPr>
      <t>】 ）</t>
    </r>
    <rPh sb="1" eb="2">
      <t>チュウ</t>
    </rPh>
    <rPh sb="24" eb="25">
      <t>レイ</t>
    </rPh>
    <rPh sb="27" eb="30">
      <t>キカイカ</t>
    </rPh>
    <rPh sb="38" eb="40">
      <t>ボシュウ</t>
    </rPh>
    <rPh sb="41" eb="43">
      <t>ジッシ</t>
    </rPh>
    <rPh sb="48" eb="50">
      <t>キカイ</t>
    </rPh>
    <rPh sb="54" eb="56">
      <t>デンキ</t>
    </rPh>
    <rPh sb="63" eb="65">
      <t>ボシュウ</t>
    </rPh>
    <rPh sb="66" eb="67">
      <t>フ</t>
    </rPh>
    <rPh sb="67" eb="69">
      <t>ジッシ</t>
    </rPh>
    <phoneticPr fontId="2"/>
  </si>
  <si>
    <r>
      <rPr>
        <sz val="10"/>
        <color theme="0"/>
        <rFont val="ＭＳ Ｐゴシック"/>
        <family val="3"/>
        <charset val="128"/>
      </rPr>
      <t>【注】　</t>
    </r>
    <r>
      <rPr>
        <sz val="10"/>
        <color theme="1" tint="0.14999847407452621"/>
        <rFont val="ＭＳ Ｐゴシック"/>
        <family val="3"/>
        <charset val="128"/>
      </rPr>
      <t>③ 「１学年学則定員数」には、</t>
    </r>
    <r>
      <rPr>
        <b/>
        <sz val="10"/>
        <color theme="1" tint="0.14999847407452621"/>
        <rFont val="ＭＳ Ｐゴシック"/>
        <family val="3"/>
        <charset val="128"/>
      </rPr>
      <t>全学年総学則定員数の１／３</t>
    </r>
    <r>
      <rPr>
        <sz val="10"/>
        <color theme="1" tint="0.14999847407452621"/>
        <rFont val="ＭＳ Ｐゴシック"/>
        <family val="3"/>
        <charset val="128"/>
      </rPr>
      <t xml:space="preserve">を記入。 </t>
    </r>
    <rPh sb="19" eb="22">
      <t>ゼンガクネン</t>
    </rPh>
    <rPh sb="22" eb="23">
      <t>ソウ</t>
    </rPh>
    <rPh sb="23" eb="25">
      <t>ガクソク</t>
    </rPh>
    <rPh sb="25" eb="27">
      <t>テイイン</t>
    </rPh>
    <rPh sb="27" eb="28">
      <t>スウ</t>
    </rPh>
    <rPh sb="33" eb="35">
      <t>キニュウ</t>
    </rPh>
    <phoneticPr fontId="2"/>
  </si>
  <si>
    <r>
      <rPr>
        <sz val="10"/>
        <color theme="0"/>
        <rFont val="ＭＳ Ｐゴシック"/>
        <family val="3"/>
        <charset val="128"/>
      </rPr>
      <t>【注】　</t>
    </r>
    <r>
      <rPr>
        <sz val="10"/>
        <color theme="1" tint="0.14999847407452621"/>
        <rFont val="ＭＳ Ｐゴシック"/>
        <family val="3"/>
        <charset val="128"/>
      </rPr>
      <t>④ 「入学定員数」には、所轄庁から認可、</t>
    </r>
    <r>
      <rPr>
        <b/>
        <sz val="10"/>
        <color theme="1" tint="0.14999847407452621"/>
        <rFont val="ＭＳ Ｐゴシック"/>
        <family val="3"/>
        <charset val="128"/>
      </rPr>
      <t>所轄庁に届出した入学定員数</t>
    </r>
    <r>
      <rPr>
        <sz val="10"/>
        <color theme="1" tint="0.14999847407452621"/>
        <rFont val="ＭＳ Ｐゴシック"/>
        <family val="3"/>
        <charset val="128"/>
      </rPr>
      <t>を記入。（募集停止した小学科の定員を除く。）</t>
    </r>
    <rPh sb="24" eb="27">
      <t>ショカツチョウ</t>
    </rPh>
    <phoneticPr fontId="2"/>
  </si>
  <si>
    <r>
      <rPr>
        <sz val="10"/>
        <color theme="0"/>
        <rFont val="ＭＳ Ｐゴシック"/>
        <family val="3"/>
        <charset val="128"/>
      </rPr>
      <t>【注】　</t>
    </r>
    <r>
      <rPr>
        <sz val="10"/>
        <color theme="1" tint="0.14999847407452621"/>
        <rFont val="ＭＳ Ｐゴシック"/>
        <family val="3"/>
        <charset val="128"/>
      </rPr>
      <t>⑥ 「⑨総合学科」は、</t>
    </r>
    <r>
      <rPr>
        <b/>
        <sz val="10"/>
        <color theme="1" tint="0.14999847407452621"/>
        <rFont val="ＭＳ Ｐゴシック"/>
        <family val="3"/>
        <charset val="128"/>
      </rPr>
      <t>全系列と工業系列両方の数値を記入</t>
    </r>
    <r>
      <rPr>
        <sz val="10"/>
        <color theme="1" tint="0.14999847407452621"/>
        <rFont val="ＭＳ Ｐゴシック"/>
        <family val="3"/>
        <charset val="128"/>
      </rPr>
      <t>。
　　　　　　総合学科として入学試験を行い、工業系列のみの入学志願者数、合格者数等の</t>
    </r>
    <r>
      <rPr>
        <b/>
        <u/>
        <sz val="10"/>
        <color theme="1" tint="0.14999847407452621"/>
        <rFont val="ＭＳ Ｐゴシック"/>
        <family val="3"/>
        <charset val="128"/>
      </rPr>
      <t>数値が記入できない場合</t>
    </r>
    <r>
      <rPr>
        <b/>
        <sz val="10"/>
        <color theme="1" tint="0.14999847407452621"/>
        <rFont val="ＭＳ Ｐゴシック"/>
        <family val="3"/>
        <charset val="128"/>
      </rPr>
      <t>、記入できる数値を全て記入し、備考欄にその旨を記載してください。</t>
    </r>
    <r>
      <rPr>
        <sz val="10"/>
        <color theme="1" tint="0.14999847407452621"/>
        <rFont val="ＭＳ Ｐゴシック"/>
        <family val="3"/>
        <charset val="128"/>
      </rPr>
      <t xml:space="preserve">
　　　　　　（例：総合学科の全系列で一括募集するため、工業系列のみの入学志願者数等は算出できない。）　記入できない箇所は全私工事務局で工業系列の生徒数等に基づき按分計算を行います。</t>
    </r>
    <rPh sb="8" eb="10">
      <t>ソウゴウ</t>
    </rPh>
    <rPh sb="10" eb="12">
      <t>ガッカ</t>
    </rPh>
    <rPh sb="15" eb="16">
      <t>ゼン</t>
    </rPh>
    <rPh sb="16" eb="18">
      <t>ケイレツ</t>
    </rPh>
    <rPh sb="23" eb="25">
      <t>リョウホウ</t>
    </rPh>
    <rPh sb="26" eb="28">
      <t>スウチ</t>
    </rPh>
    <rPh sb="29" eb="31">
      <t>キニュウ</t>
    </rPh>
    <rPh sb="39" eb="41">
      <t>ソウゴウ</t>
    </rPh>
    <rPh sb="41" eb="43">
      <t>ガッカ</t>
    </rPh>
    <rPh sb="46" eb="48">
      <t>ニュウガク</t>
    </rPh>
    <rPh sb="48" eb="50">
      <t>シケン</t>
    </rPh>
    <rPh sb="51" eb="52">
      <t>オコナ</t>
    </rPh>
    <rPh sb="54" eb="56">
      <t>コウギョウ</t>
    </rPh>
    <rPh sb="56" eb="58">
      <t>ケイレツ</t>
    </rPh>
    <rPh sb="61" eb="63">
      <t>ニュウガク</t>
    </rPh>
    <rPh sb="63" eb="66">
      <t>シガンシャ</t>
    </rPh>
    <rPh sb="66" eb="67">
      <t>スウ</t>
    </rPh>
    <rPh sb="68" eb="71">
      <t>ゴウカクシャ</t>
    </rPh>
    <rPh sb="71" eb="72">
      <t>スウ</t>
    </rPh>
    <rPh sb="72" eb="73">
      <t>トウ</t>
    </rPh>
    <rPh sb="74" eb="76">
      <t>スウチ</t>
    </rPh>
    <rPh sb="77" eb="79">
      <t>キニュウ</t>
    </rPh>
    <rPh sb="83" eb="85">
      <t>バアイ</t>
    </rPh>
    <rPh sb="86" eb="88">
      <t>キニュウ</t>
    </rPh>
    <rPh sb="91" eb="93">
      <t>スウチ</t>
    </rPh>
    <rPh sb="94" eb="95">
      <t>スベ</t>
    </rPh>
    <rPh sb="96" eb="98">
      <t>キニュウ</t>
    </rPh>
    <rPh sb="100" eb="102">
      <t>ビコウ</t>
    </rPh>
    <rPh sb="102" eb="103">
      <t>ラン</t>
    </rPh>
    <rPh sb="106" eb="107">
      <t>ムネ</t>
    </rPh>
    <rPh sb="108" eb="110">
      <t>キサイ</t>
    </rPh>
    <rPh sb="125" eb="126">
      <t>レイ</t>
    </rPh>
    <rPh sb="127" eb="129">
      <t>ソウゴウ</t>
    </rPh>
    <rPh sb="129" eb="131">
      <t>ガッカ</t>
    </rPh>
    <rPh sb="132" eb="133">
      <t>ゼン</t>
    </rPh>
    <rPh sb="133" eb="135">
      <t>ケイレツ</t>
    </rPh>
    <rPh sb="136" eb="138">
      <t>イッカツ</t>
    </rPh>
    <rPh sb="138" eb="140">
      <t>ボシュウ</t>
    </rPh>
    <rPh sb="145" eb="147">
      <t>コウギョウ</t>
    </rPh>
    <rPh sb="147" eb="149">
      <t>ケイレツ</t>
    </rPh>
    <rPh sb="152" eb="154">
      <t>ニュウガク</t>
    </rPh>
    <rPh sb="154" eb="157">
      <t>シガンシャ</t>
    </rPh>
    <rPh sb="157" eb="158">
      <t>スウ</t>
    </rPh>
    <rPh sb="158" eb="159">
      <t>トウ</t>
    </rPh>
    <rPh sb="160" eb="162">
      <t>サンシュツ</t>
    </rPh>
    <rPh sb="169" eb="171">
      <t>キニュウ</t>
    </rPh>
    <rPh sb="175" eb="177">
      <t>カショ</t>
    </rPh>
    <phoneticPr fontId="2"/>
  </si>
  <si>
    <r>
      <rPr>
        <sz val="10"/>
        <color theme="0"/>
        <rFont val="ＭＳ Ｐゴシック"/>
        <family val="3"/>
        <charset val="128"/>
      </rPr>
      <t>【注】</t>
    </r>
    <r>
      <rPr>
        <sz val="10"/>
        <color theme="1" tint="0.14999847407452621"/>
        <rFont val="ＭＳ Ｐゴシック"/>
        <family val="3"/>
        <charset val="128"/>
      </rPr>
      <t>　②工業科系①～⑧の複数の</t>
    </r>
    <r>
      <rPr>
        <b/>
        <sz val="10"/>
        <color theme="1" tint="0.14999847407452621"/>
        <rFont val="ＭＳ Ｐゴシック"/>
        <family val="3"/>
        <charset val="128"/>
      </rPr>
      <t>小学科でくくり募集</t>
    </r>
    <r>
      <rPr>
        <sz val="10"/>
        <color theme="1" tint="0.14999847407452621"/>
        <rFont val="ＭＳ Ｐゴシック"/>
        <family val="3"/>
        <charset val="128"/>
      </rPr>
      <t>をしていたり、</t>
    </r>
    <r>
      <rPr>
        <b/>
        <sz val="10"/>
        <color theme="1" tint="0.14999847407452621"/>
        <rFont val="ＭＳ Ｐゴシック"/>
        <family val="3"/>
        <charset val="128"/>
      </rPr>
      <t>１年生共通で２年生から小学科が決定</t>
    </r>
    <r>
      <rPr>
        <sz val="10"/>
        <color theme="1" tint="0.14999847407452621"/>
        <rFont val="ＭＳ Ｐゴシック"/>
        <family val="3"/>
        <charset val="128"/>
      </rPr>
      <t>するため１年生の小学科ごとの入学志願者数、生徒数などが記入できない場合、</t>
    </r>
    <r>
      <rPr>
        <b/>
        <sz val="10"/>
        <color theme="1" tint="0.14999847407452621"/>
        <rFont val="ＭＳ Ｐゴシック"/>
        <family val="3"/>
        <charset val="128"/>
      </rPr>
      <t>記入できない１年生の項目は
　　　　　「⑧その他」にまとめて記入し、備考欄にその旨を記載ください</t>
    </r>
    <r>
      <rPr>
        <sz val="10"/>
        <color theme="1" tint="0.14999847407452621"/>
        <rFont val="ＭＳ Ｐゴシック"/>
        <family val="3"/>
        <charset val="128"/>
      </rPr>
      <t>。（例：</t>
    </r>
    <r>
      <rPr>
        <b/>
        <sz val="10"/>
        <color theme="1" tint="0.14999847407452621"/>
        <rFont val="ＭＳ Ｐゴシック"/>
        <family val="3"/>
        <charset val="128"/>
      </rPr>
      <t>工業科で一括募集し、２学年次より機械科、電気科に分かれる</t>
    </r>
    <r>
      <rPr>
        <sz val="10"/>
        <color theme="1" tint="0.14999847407452621"/>
        <rFont val="ＭＳ Ｐゴシック"/>
        <family val="3"/>
        <charset val="128"/>
      </rPr>
      <t>。）
　　　　　 なお、２、３年生の生徒数は該当する小学科ごとに記入してください。（全私工事務局で小学科ごとの２、３学年の生徒数などに基づき按分計算を行います。）</t>
    </r>
    <rPh sb="33" eb="35">
      <t>ネンセイ</t>
    </rPh>
    <rPh sb="39" eb="41">
      <t>ネンセイ</t>
    </rPh>
    <rPh sb="54" eb="56">
      <t>ネンセイ</t>
    </rPh>
    <rPh sb="57" eb="58">
      <t>ショウ</t>
    </rPh>
    <rPh sb="58" eb="60">
      <t>ガッカ</t>
    </rPh>
    <rPh sb="63" eb="65">
      <t>ニュウガク</t>
    </rPh>
    <rPh sb="65" eb="68">
      <t>シガンシャ</t>
    </rPh>
    <rPh sb="68" eb="69">
      <t>スウ</t>
    </rPh>
    <rPh sb="70" eb="73">
      <t>セイトスウ</t>
    </rPh>
    <rPh sb="76" eb="78">
      <t>キニュウ</t>
    </rPh>
    <rPh sb="82" eb="84">
      <t>バアイ</t>
    </rPh>
    <rPh sb="85" eb="87">
      <t>キニュウ</t>
    </rPh>
    <rPh sb="92" eb="94">
      <t>ネンセイ</t>
    </rPh>
    <rPh sb="95" eb="97">
      <t>コウモク</t>
    </rPh>
    <rPh sb="108" eb="109">
      <t>タ</t>
    </rPh>
    <rPh sb="115" eb="117">
      <t>キニュウ</t>
    </rPh>
    <rPh sb="119" eb="121">
      <t>ビコウ</t>
    </rPh>
    <rPh sb="121" eb="122">
      <t>ラン</t>
    </rPh>
    <rPh sb="125" eb="126">
      <t>ムネ</t>
    </rPh>
    <rPh sb="127" eb="129">
      <t>キサイ</t>
    </rPh>
    <rPh sb="135" eb="136">
      <t>レイ</t>
    </rPh>
    <rPh sb="137" eb="139">
      <t>コウギョウ</t>
    </rPh>
    <rPh sb="139" eb="140">
      <t>カ</t>
    </rPh>
    <rPh sb="141" eb="143">
      <t>イッカツ</t>
    </rPh>
    <rPh sb="143" eb="145">
      <t>ボシュウ</t>
    </rPh>
    <rPh sb="148" eb="149">
      <t>ガク</t>
    </rPh>
    <rPh sb="149" eb="151">
      <t>ネンジ</t>
    </rPh>
    <rPh sb="153" eb="155">
      <t>キカイ</t>
    </rPh>
    <rPh sb="155" eb="156">
      <t>カ</t>
    </rPh>
    <rPh sb="157" eb="159">
      <t>デンキ</t>
    </rPh>
    <rPh sb="159" eb="160">
      <t>カ</t>
    </rPh>
    <rPh sb="161" eb="162">
      <t>ワ</t>
    </rPh>
    <phoneticPr fontId="2"/>
  </si>
  <si>
    <r>
      <rPr>
        <sz val="10"/>
        <color theme="0"/>
        <rFont val="ＭＳ Ｐゴシック"/>
        <family val="3"/>
        <charset val="128"/>
      </rPr>
      <t>【注】　</t>
    </r>
    <r>
      <rPr>
        <sz val="10"/>
        <color theme="1" tint="0.14999847407452621"/>
        <rFont val="ＭＳ Ｐゴシック"/>
        <family val="3"/>
        <charset val="128"/>
      </rPr>
      <t xml:space="preserve">⑤ </t>
    </r>
    <r>
      <rPr>
        <b/>
        <sz val="10"/>
        <color theme="1" tint="0.14999847407452621"/>
        <rFont val="ＭＳ Ｐゴシック"/>
        <family val="3"/>
        <charset val="128"/>
      </rPr>
      <t>第一志望の小学科が不合格で、他の小学科に合格とされた生徒は、当初から合格した小学科を志願したものとして扱い</t>
    </r>
    <r>
      <rPr>
        <sz val="10"/>
        <color theme="1" tint="0.14999847407452621"/>
        <rFont val="ＭＳ Ｐゴシック"/>
        <family val="3"/>
        <charset val="128"/>
      </rPr>
      <t xml:space="preserve">、第一志望の小学科ではなく、合格した小学科の入学志願者数等にカウントする。
　 </t>
    </r>
    <r>
      <rPr>
        <b/>
        <sz val="10"/>
        <color theme="1" tint="0.14999847407452621"/>
        <rFont val="ＭＳ Ｐゴシック"/>
        <family val="3"/>
        <charset val="128"/>
      </rPr>
      <t xml:space="preserve">      　※他学科（普通科など）から工業科系小学科変更合格の場合も同じ。</t>
    </r>
    <phoneticPr fontId="2"/>
  </si>
  <si>
    <t>【注】　「専門教科教員a」には、「工業に関する教員免許状」（※都道府県教育委員会授与
        の特別免許状を含む）を有する工業専門教科担当者（=教員、常勤講師、非常勤
        講師）、または「工業に関する教員免許状」は有しないが、都道府県教育委員会に
        届出・登用した工業専門教科一部領域担当者（＝特別非常勤講師）を記載。</t>
    <phoneticPr fontId="2"/>
  </si>
  <si>
    <r>
      <t xml:space="preserve">Ｂ.男・女・共学別
</t>
    </r>
    <r>
      <rPr>
        <sz val="10"/>
        <color rgb="FFFF0000"/>
        <rFont val="ＭＳ Ｐゴシック"/>
        <family val="3"/>
        <charset val="128"/>
      </rPr>
      <t>※いずれかを選択</t>
    </r>
    <phoneticPr fontId="2"/>
  </si>
  <si>
    <r>
      <t xml:space="preserve">Ｃ.新設・改編・募集停止
</t>
    </r>
    <r>
      <rPr>
        <sz val="10"/>
        <color rgb="FFFF0000"/>
        <rFont val="ＭＳ Ｐゴシック"/>
        <family val="3"/>
        <charset val="128"/>
      </rPr>
      <t>※該当時のみ選択</t>
    </r>
    <phoneticPr fontId="2"/>
  </si>
  <si>
    <t>４．併設学科なし・総合学科のみ</t>
    <rPh sb="9" eb="11">
      <t>ソウゴウ</t>
    </rPh>
    <rPh sb="11" eb="13">
      <t>ガッカ</t>
    </rPh>
    <phoneticPr fontId="2"/>
  </si>
  <si>
    <t>※報告書を作成する際には、校名は伏せさせていただきます。</t>
    <rPh sb="5" eb="7">
      <t>サクセイ</t>
    </rPh>
    <phoneticPr fontId="2"/>
  </si>
  <si>
    <t>1.工業科　2.工業技術科　3.工学科　4.科学技術科　5.運輸科　6.鉄道科
7.航空科　8.総合情報科　9.情報総合科　10.工学探究科　11.マルチメディア科
12.電子情報デザイン科　13.進学科　14.理数工学科　15.国際工学科
16.システム工学科　17.やまがた創造工学科　18.理工科　19.電気・電子システム科
20.創造工学科</t>
    <rPh sb="169" eb="171">
      <t>ソウゾウ</t>
    </rPh>
    <rPh sb="171" eb="174">
      <t>コウガクカ</t>
    </rPh>
    <phoneticPr fontId="2"/>
  </si>
  <si>
    <r>
      <t xml:space="preserve"> 　　　 ④ </t>
    </r>
    <r>
      <rPr>
        <b/>
        <sz val="10"/>
        <color theme="1" tint="0.14999847407452621"/>
        <rFont val="ＭＳ Ｐゴシック"/>
        <family val="3"/>
        <charset val="128"/>
      </rPr>
      <t>学校の預り金的性格の納付金（修学旅行積立金、PTA会費、後援会費、各会入会費等）</t>
    </r>
    <r>
      <rPr>
        <sz val="10"/>
        <color theme="1" tint="0.14999847407452621"/>
        <rFont val="ＭＳ Ｐゴシック"/>
        <family val="3"/>
        <charset val="128"/>
      </rPr>
      <t>は
　　　　　　「預り金的納付金」に記入し、それ以外の他の項目に該当しない納付金は「ｅ.その他（入学時）」
　　　　　　もしくは「ｊ.その他（入学時以外）」に記入。</t>
    </r>
    <rPh sb="7" eb="9">
      <t>ガッコウ</t>
    </rPh>
    <rPh sb="10" eb="11">
      <t>アズ</t>
    </rPh>
    <rPh sb="12" eb="13">
      <t>キン</t>
    </rPh>
    <rPh sb="13" eb="14">
      <t>テキ</t>
    </rPh>
    <rPh sb="14" eb="16">
      <t>セイカク</t>
    </rPh>
    <rPh sb="17" eb="20">
      <t>ノウフキン</t>
    </rPh>
    <rPh sb="21" eb="23">
      <t>シュウガク</t>
    </rPh>
    <rPh sb="23" eb="25">
      <t>リョコウ</t>
    </rPh>
    <rPh sb="25" eb="26">
      <t>ツ</t>
    </rPh>
    <rPh sb="26" eb="27">
      <t>タ</t>
    </rPh>
    <rPh sb="27" eb="28">
      <t>キン</t>
    </rPh>
    <rPh sb="32" eb="34">
      <t>カイヒ</t>
    </rPh>
    <rPh sb="35" eb="37">
      <t>コウエン</t>
    </rPh>
    <rPh sb="37" eb="39">
      <t>カイヒ</t>
    </rPh>
    <rPh sb="40" eb="42">
      <t>カクカイ</t>
    </rPh>
    <rPh sb="42" eb="45">
      <t>ニュウカイヒ</t>
    </rPh>
    <rPh sb="45" eb="46">
      <t>トウ</t>
    </rPh>
    <rPh sb="65" eb="67">
      <t>キニュウ</t>
    </rPh>
    <rPh sb="71" eb="73">
      <t>イガイ</t>
    </rPh>
    <rPh sb="74" eb="75">
      <t>タ</t>
    </rPh>
    <rPh sb="76" eb="78">
      <t>コウモク</t>
    </rPh>
    <rPh sb="79" eb="81">
      <t>ガイトウ</t>
    </rPh>
    <rPh sb="84" eb="87">
      <t>ノウフキン</t>
    </rPh>
    <rPh sb="93" eb="94">
      <t>タ</t>
    </rPh>
    <rPh sb="95" eb="97">
      <t>ニュウガク</t>
    </rPh>
    <rPh sb="97" eb="98">
      <t>ジ</t>
    </rPh>
    <rPh sb="116" eb="117">
      <t>タ</t>
    </rPh>
    <rPh sb="118" eb="120">
      <t>ニュウガク</t>
    </rPh>
    <rPh sb="120" eb="121">
      <t>ジ</t>
    </rPh>
    <rPh sb="121" eb="123">
      <t>イガイ</t>
    </rPh>
    <rPh sb="126" eb="128">
      <t>キニュウ</t>
    </rPh>
    <phoneticPr fontId="2"/>
  </si>
  <si>
    <t>A．進学先</t>
    <rPh sb="2" eb="4">
      <t>シンガク</t>
    </rPh>
    <rPh sb="4" eb="5">
      <t>サキ</t>
    </rPh>
    <phoneticPr fontId="2"/>
  </si>
  <si>
    <t>B．就職先</t>
    <rPh sb="4" eb="5">
      <t>サキ</t>
    </rPh>
    <phoneticPr fontId="2"/>
  </si>
  <si>
    <t>　【注】① 就職進学者（就職しつつ、進学もする者）の人数は、「A.進学先」にカウントする。</t>
    <rPh sb="6" eb="8">
      <t>シュウショク</t>
    </rPh>
    <rPh sb="8" eb="11">
      <t>シンガクシャ</t>
    </rPh>
    <rPh sb="12" eb="14">
      <t>シュウショク</t>
    </rPh>
    <rPh sb="18" eb="20">
      <t>シンガク</t>
    </rPh>
    <rPh sb="23" eb="24">
      <t>モノ</t>
    </rPh>
    <rPh sb="26" eb="28">
      <t>ニンズウ</t>
    </rPh>
    <rPh sb="33" eb="35">
      <t>シンガク</t>
    </rPh>
    <rPh sb="35" eb="36">
      <t>サキ</t>
    </rPh>
    <phoneticPr fontId="2"/>
  </si>
  <si>
    <t>①～⑨の合計</t>
    <phoneticPr fontId="2"/>
  </si>
  <si>
    <t>尾道</t>
    <phoneticPr fontId="2"/>
  </si>
  <si>
    <t>５．工業科系  専門教科教員・実習助手数</t>
    <phoneticPr fontId="2"/>
  </si>
  <si>
    <t>創学館</t>
    <rPh sb="0" eb="1">
      <t>ソウ</t>
    </rPh>
    <rPh sb="1" eb="3">
      <t>ガッカン</t>
    </rPh>
    <phoneticPr fontId="2"/>
  </si>
  <si>
    <t>会津北嶺</t>
    <rPh sb="0" eb="2">
      <t>アイヅ</t>
    </rPh>
    <rPh sb="2" eb="3">
      <t>キタ</t>
    </rPh>
    <rPh sb="3" eb="4">
      <t>ミネ</t>
    </rPh>
    <phoneticPr fontId="2"/>
  </si>
  <si>
    <t>足利大学附属</t>
    <phoneticPr fontId="2"/>
  </si>
  <si>
    <t>祐誠</t>
    <rPh sb="0" eb="1">
      <t>ユウ</t>
    </rPh>
    <phoneticPr fontId="2"/>
  </si>
  <si>
    <r>
      <t xml:space="preserve">５－（２）２つ以上の学科（工業科①～⑨のうち複数）を担当している教員・助手
</t>
    </r>
    <r>
      <rPr>
        <b/>
        <sz val="11"/>
        <color rgb="FFFF0000"/>
        <rFont val="ＭＳ Ｐゴシック"/>
        <family val="3"/>
        <charset val="128"/>
      </rPr>
      <t>※５-（１）の人数と二重計上はしないでください。</t>
    </r>
    <rPh sb="7" eb="9">
      <t>イジョウ</t>
    </rPh>
    <rPh sb="10" eb="12">
      <t>ガッカ</t>
    </rPh>
    <rPh sb="13" eb="16">
      <t>コウギョウカ</t>
    </rPh>
    <rPh sb="22" eb="24">
      <t>フクスウ</t>
    </rPh>
    <rPh sb="26" eb="28">
      <t>タントウ</t>
    </rPh>
    <rPh sb="32" eb="34">
      <t>キョウイン</t>
    </rPh>
    <rPh sb="35" eb="37">
      <t>ジョシュ</t>
    </rPh>
    <rPh sb="45" eb="47">
      <t>ニンズウ</t>
    </rPh>
    <rPh sb="48" eb="50">
      <t>ニジュウ</t>
    </rPh>
    <rPh sb="50" eb="52">
      <t>ケイジョウ</t>
    </rPh>
    <phoneticPr fontId="2"/>
  </si>
  <si>
    <t>機械</t>
    <phoneticPr fontId="2"/>
  </si>
  <si>
    <r>
      <t>1.機械科　2.機械工学科　3.生産工業科　
※</t>
    </r>
    <r>
      <rPr>
        <b/>
        <u/>
        <sz val="11"/>
        <rFont val="ＭＳ Ｐゴシック"/>
        <family val="3"/>
        <charset val="128"/>
      </rPr>
      <t>機械システム科は⑦電子機械関係です。</t>
    </r>
    <phoneticPr fontId="2"/>
  </si>
  <si>
    <t>1.自動車科　2.自動車工学科　3.自動車工業科
4.自動車整備科　5.自動車整備士養成科　6.自動車システム科</t>
    <phoneticPr fontId="2"/>
  </si>
  <si>
    <t>自動車</t>
    <phoneticPr fontId="2"/>
  </si>
  <si>
    <t>自動車工学</t>
    <phoneticPr fontId="2"/>
  </si>
  <si>
    <t>自動車整備</t>
    <phoneticPr fontId="2"/>
  </si>
  <si>
    <t>自動車整備士養成</t>
    <phoneticPr fontId="2"/>
  </si>
  <si>
    <t>電気</t>
    <phoneticPr fontId="2"/>
  </si>
  <si>
    <t>電気システム</t>
    <phoneticPr fontId="2"/>
  </si>
  <si>
    <t>電気工学</t>
    <phoneticPr fontId="2"/>
  </si>
  <si>
    <t>電子</t>
    <phoneticPr fontId="2"/>
  </si>
  <si>
    <t>1.情報技術科　2.電気情報科　3.電子情報科　4.情報電子科　5.情報科
6.電子情報システム科　7.情報システム科　8.コンピュータ科　9.情報科学科　</t>
    <phoneticPr fontId="2"/>
  </si>
  <si>
    <t>情報技術</t>
    <phoneticPr fontId="2"/>
  </si>
  <si>
    <t>電気情報</t>
    <phoneticPr fontId="2"/>
  </si>
  <si>
    <t>電子情報</t>
    <phoneticPr fontId="2"/>
  </si>
  <si>
    <t>情報システム</t>
    <phoneticPr fontId="2"/>
  </si>
  <si>
    <t>情報科学</t>
    <phoneticPr fontId="2"/>
  </si>
  <si>
    <t>建築</t>
    <phoneticPr fontId="2"/>
  </si>
  <si>
    <t>建設工業</t>
    <phoneticPr fontId="2"/>
  </si>
  <si>
    <t>土木建築</t>
    <phoneticPr fontId="2"/>
  </si>
  <si>
    <t>美術デザイン</t>
    <phoneticPr fontId="2"/>
  </si>
  <si>
    <t>電子機械</t>
    <phoneticPr fontId="2"/>
  </si>
  <si>
    <t>機械システム</t>
    <phoneticPr fontId="2"/>
  </si>
  <si>
    <t>情報機械</t>
    <phoneticPr fontId="2"/>
  </si>
  <si>
    <t>1.電子機械科　2.機械システム科　3.情報機械科　4.電子機械工学科
5.機械電子科　6.機械電気システム科　7.メカトロニクス科</t>
    <phoneticPr fontId="2"/>
  </si>
  <si>
    <t>電子機械工学</t>
    <phoneticPr fontId="2"/>
  </si>
  <si>
    <t>機械電子</t>
    <phoneticPr fontId="2"/>
  </si>
  <si>
    <t>機械電気システム</t>
    <phoneticPr fontId="2"/>
  </si>
  <si>
    <t>工業技術</t>
    <phoneticPr fontId="2"/>
  </si>
  <si>
    <t>工学</t>
    <phoneticPr fontId="2"/>
  </si>
  <si>
    <t>科学技術</t>
  </si>
  <si>
    <t>運輸</t>
    <phoneticPr fontId="2"/>
  </si>
  <si>
    <t>進学</t>
    <phoneticPr fontId="2"/>
  </si>
  <si>
    <t>理数工学</t>
    <phoneticPr fontId="2"/>
  </si>
  <si>
    <t>国際工学</t>
    <phoneticPr fontId="2"/>
  </si>
  <si>
    <t>理工</t>
    <phoneticPr fontId="2"/>
  </si>
  <si>
    <t>電気・電子システム</t>
    <phoneticPr fontId="2"/>
  </si>
  <si>
    <t>創造工学</t>
    <phoneticPr fontId="2"/>
  </si>
  <si>
    <t>機械工学</t>
    <phoneticPr fontId="2"/>
  </si>
  <si>
    <t>生産工業</t>
    <phoneticPr fontId="2"/>
  </si>
  <si>
    <t>自動車工業</t>
    <phoneticPr fontId="2"/>
  </si>
  <si>
    <t>自動車システム</t>
    <phoneticPr fontId="2"/>
  </si>
  <si>
    <t>情報電子</t>
    <phoneticPr fontId="2"/>
  </si>
  <si>
    <t>情報</t>
    <phoneticPr fontId="2"/>
  </si>
  <si>
    <t>電子情報システム</t>
    <phoneticPr fontId="2"/>
  </si>
  <si>
    <t>コンピュータ</t>
    <phoneticPr fontId="2"/>
  </si>
  <si>
    <t>土木</t>
    <phoneticPr fontId="2"/>
  </si>
  <si>
    <t>メカトロニクス</t>
    <phoneticPr fontId="2"/>
  </si>
  <si>
    <t>工業</t>
    <phoneticPr fontId="2"/>
  </si>
  <si>
    <t>鉄道</t>
    <phoneticPr fontId="2"/>
  </si>
  <si>
    <t>航空</t>
    <phoneticPr fontId="2"/>
  </si>
  <si>
    <t>総合情報</t>
    <phoneticPr fontId="2"/>
  </si>
  <si>
    <t>情報総合</t>
    <phoneticPr fontId="2"/>
  </si>
  <si>
    <t>工学探究</t>
    <phoneticPr fontId="2"/>
  </si>
  <si>
    <t>マルチメディア</t>
    <phoneticPr fontId="2"/>
  </si>
  <si>
    <t>電子情報デザイン</t>
    <phoneticPr fontId="2"/>
  </si>
  <si>
    <t>システム工学</t>
    <phoneticPr fontId="2"/>
  </si>
  <si>
    <t>やまがた創造工学</t>
    <phoneticPr fontId="2"/>
  </si>
  <si>
    <t>※関係の学科で変更があった場合は、下の太枠内で修正する。</t>
    <rPh sb="1" eb="3">
      <t>カンケイ</t>
    </rPh>
    <rPh sb="4" eb="6">
      <t>ガッカ</t>
    </rPh>
    <rPh sb="7" eb="9">
      <t>ヘンコウ</t>
    </rPh>
    <rPh sb="13" eb="15">
      <t>バアイ</t>
    </rPh>
    <rPh sb="17" eb="18">
      <t>シタ</t>
    </rPh>
    <rPh sb="19" eb="21">
      <t>フトワク</t>
    </rPh>
    <rPh sb="21" eb="22">
      <t>ナイ</t>
    </rPh>
    <rPh sb="23" eb="25">
      <t>シュウセイ</t>
    </rPh>
    <phoneticPr fontId="2"/>
  </si>
  <si>
    <t>1.機械関係</t>
    <rPh sb="2" eb="4">
      <t>キカイ</t>
    </rPh>
    <rPh sb="4" eb="6">
      <t>カンケイ</t>
    </rPh>
    <phoneticPr fontId="2"/>
  </si>
  <si>
    <t>2.自動車関係</t>
    <rPh sb="2" eb="5">
      <t>ジドウシャ</t>
    </rPh>
    <rPh sb="5" eb="7">
      <t>カンケイ</t>
    </rPh>
    <phoneticPr fontId="2"/>
  </si>
  <si>
    <t>3.電気関係</t>
    <rPh sb="2" eb="4">
      <t>デンキ</t>
    </rPh>
    <rPh sb="4" eb="6">
      <t>カンケイ</t>
    </rPh>
    <phoneticPr fontId="2"/>
  </si>
  <si>
    <t>4.電子関係</t>
    <rPh sb="2" eb="4">
      <t>デンシ</t>
    </rPh>
    <rPh sb="4" eb="6">
      <t>カンケイ</t>
    </rPh>
    <phoneticPr fontId="2"/>
  </si>
  <si>
    <t>5.情報技術関係</t>
    <rPh sb="2" eb="4">
      <t>ジョウホウ</t>
    </rPh>
    <rPh sb="4" eb="6">
      <t>ギジュツ</t>
    </rPh>
    <rPh sb="6" eb="8">
      <t>カンケイ</t>
    </rPh>
    <phoneticPr fontId="2"/>
  </si>
  <si>
    <t>6.建築・土木・デザイン関係</t>
    <rPh sb="2" eb="4">
      <t>ケンチク</t>
    </rPh>
    <rPh sb="5" eb="7">
      <t>ドボク</t>
    </rPh>
    <rPh sb="12" eb="14">
      <t>カンケイ</t>
    </rPh>
    <phoneticPr fontId="2"/>
  </si>
  <si>
    <t>7.電子機械関係</t>
    <rPh sb="2" eb="4">
      <t>デンシ</t>
    </rPh>
    <rPh sb="4" eb="6">
      <t>キカイ</t>
    </rPh>
    <rPh sb="6" eb="8">
      <t>カンケイ</t>
    </rPh>
    <phoneticPr fontId="2"/>
  </si>
  <si>
    <t>7.その他</t>
    <rPh sb="4" eb="5">
      <t>タ</t>
    </rPh>
    <phoneticPr fontId="2"/>
  </si>
  <si>
    <t>A．小学科名 （注②）</t>
    <phoneticPr fontId="2"/>
  </si>
  <si>
    <t>A．小学科名で入力された関係学科の番号（1～8）↓</t>
    <rPh sb="7" eb="9">
      <t>ニュウリョク</t>
    </rPh>
    <rPh sb="12" eb="14">
      <t>カンケイ</t>
    </rPh>
    <rPh sb="14" eb="16">
      <t>ガッカ</t>
    </rPh>
    <rPh sb="17" eb="19">
      <t>バンゴウ</t>
    </rPh>
    <phoneticPr fontId="2"/>
  </si>
  <si>
    <t>（系列名）</t>
    <phoneticPr fontId="2"/>
  </si>
  <si>
    <t>↓年度ごとに更新する</t>
    <rPh sb="1" eb="3">
      <t>ネンド</t>
    </rPh>
    <rPh sb="6" eb="8">
      <t>コウシン</t>
    </rPh>
    <phoneticPr fontId="2"/>
  </si>
  <si>
    <t xml:space="preserve">４．来年度以降、追加を希望する質問項目等がございましたらご記入願います。
（この項目は未記入でも構いません）
</t>
    <rPh sb="2" eb="5">
      <t>ライネンド</t>
    </rPh>
    <rPh sb="5" eb="7">
      <t>イコウ</t>
    </rPh>
    <rPh sb="8" eb="10">
      <t>ツイカ</t>
    </rPh>
    <rPh sb="11" eb="13">
      <t>キボウ</t>
    </rPh>
    <rPh sb="15" eb="17">
      <t>シツモン</t>
    </rPh>
    <rPh sb="17" eb="19">
      <t>コウモク</t>
    </rPh>
    <rPh sb="19" eb="20">
      <t>トウ</t>
    </rPh>
    <rPh sb="29" eb="31">
      <t>キニュウ</t>
    </rPh>
    <rPh sb="31" eb="32">
      <t>ネガ</t>
    </rPh>
    <rPh sb="40" eb="42">
      <t>コウモク</t>
    </rPh>
    <rPh sb="43" eb="46">
      <t>ミキニュウ</t>
    </rPh>
    <rPh sb="48" eb="49">
      <t>カマ</t>
    </rPh>
    <phoneticPr fontId="13"/>
  </si>
  <si>
    <t>３．工業科系における教育の情報化の実態について
令和３年５月１日現在の状況を選択し、太枠内に記入して下さい。</t>
    <rPh sb="2" eb="5">
      <t>コウギョウカ</t>
    </rPh>
    <rPh sb="5" eb="6">
      <t>ケイ</t>
    </rPh>
    <rPh sb="10" eb="12">
      <t>キョウイク</t>
    </rPh>
    <rPh sb="13" eb="16">
      <t>ジョウホウカ</t>
    </rPh>
    <rPh sb="17" eb="19">
      <t>ジッタイ</t>
    </rPh>
    <rPh sb="29" eb="30">
      <t>ガツ</t>
    </rPh>
    <rPh sb="31" eb="32">
      <t>ニチ</t>
    </rPh>
    <rPh sb="32" eb="34">
      <t>ゲンザイ</t>
    </rPh>
    <rPh sb="35" eb="37">
      <t>ジョウキョウ</t>
    </rPh>
    <rPh sb="38" eb="40">
      <t>センタク</t>
    </rPh>
    <rPh sb="42" eb="44">
      <t>フトワク</t>
    </rPh>
    <rPh sb="44" eb="45">
      <t>ナイ</t>
    </rPh>
    <rPh sb="46" eb="48">
      <t>キニュウ</t>
    </rPh>
    <phoneticPr fontId="13"/>
  </si>
  <si>
    <t>【注】「指導者用デジタル教材」とは、令和３年５月１日現在で学校で使用している教科書に
       準拠し、教員が電子黒板等を用いて児童生徒への指導用に活用するデジタルコンテンツ
       のことをいいます。１科目でも整備していれば「1.整備している」として下さい。</t>
    <rPh sb="12" eb="14">
      <t>キョウザイ</t>
    </rPh>
    <rPh sb="107" eb="109">
      <t>カモク</t>
    </rPh>
    <rPh sb="111" eb="113">
      <t>セイビ</t>
    </rPh>
    <rPh sb="121" eb="123">
      <t>セイビ</t>
    </rPh>
    <rPh sb="131" eb="132">
      <t>クダ</t>
    </rPh>
    <phoneticPr fontId="13"/>
  </si>
  <si>
    <t>【注】「生徒用デジタル教科書」とは、令和３年５月１日現在で学校で使用している教科書
       に準拠し、生徒がタブレット等で使用するデジタルコンテンツのことを指し、学校教育法
       等の改正により、平成31年４月から使用可能となったものです。
　　　１科目でも導入していれば、「導入している」を選択して下さい。</t>
    <rPh sb="81" eb="82">
      <t>サ</t>
    </rPh>
    <rPh sb="84" eb="86">
      <t>ガッコウ</t>
    </rPh>
    <rPh sb="86" eb="89">
      <t>キョウイクホウ</t>
    </rPh>
    <rPh sb="97" eb="98">
      <t>トウ</t>
    </rPh>
    <rPh sb="99" eb="101">
      <t>カイセイ</t>
    </rPh>
    <rPh sb="105" eb="107">
      <t>ヘイセイ</t>
    </rPh>
    <rPh sb="114" eb="116">
      <t>シヨウ</t>
    </rPh>
    <rPh sb="116" eb="118">
      <t>カノウ</t>
    </rPh>
    <rPh sb="132" eb="134">
      <t>カモク</t>
    </rPh>
    <rPh sb="136" eb="138">
      <t>ドウニュウ</t>
    </rPh>
    <rPh sb="145" eb="147">
      <t>ドウニュウ</t>
    </rPh>
    <rPh sb="153" eb="155">
      <t>センタク</t>
    </rPh>
    <rPh sb="157" eb="158">
      <t>クダ</t>
    </rPh>
    <phoneticPr fontId="19"/>
  </si>
  <si>
    <t>令和４年度　私立工業高等学校（全日制）実態調査票　　－令和４年５月１日現在－</t>
    <rPh sb="30" eb="31">
      <t>ネン</t>
    </rPh>
    <phoneticPr fontId="2"/>
  </si>
  <si>
    <r>
      <t>　　</t>
    </r>
    <r>
      <rPr>
        <u/>
        <sz val="11"/>
        <rFont val="ＭＳ Ｐゴシック"/>
        <family val="3"/>
        <charset val="128"/>
      </rPr>
      <t>提 出 先</t>
    </r>
    <r>
      <rPr>
        <sz val="11"/>
        <rFont val="ＭＳ Ｐゴシック"/>
        <family val="3"/>
        <charset val="128"/>
      </rPr>
      <t xml:space="preserve"> ：全私工事務局 担当 　柴 
　　　　　　　　　（Eメールでご提出ください。）
　　</t>
    </r>
    <r>
      <rPr>
        <u/>
        <sz val="11"/>
        <rFont val="ＭＳ Ｐゴシック"/>
        <family val="3"/>
        <charset val="128"/>
      </rPr>
      <t>提出期限</t>
    </r>
    <r>
      <rPr>
        <sz val="11"/>
        <rFont val="ＭＳ Ｐゴシック"/>
        <family val="3"/>
        <charset val="128"/>
      </rPr>
      <t>：７月１５日（金）〆切</t>
    </r>
    <rPh sb="20" eb="21">
      <t>シバ</t>
    </rPh>
    <rPh sb="39" eb="41">
      <t>テイシュツ</t>
    </rPh>
    <rPh sb="61" eb="62">
      <t>キン</t>
    </rPh>
    <rPh sb="63" eb="65">
      <t>シメキリ</t>
    </rPh>
    <phoneticPr fontId="2"/>
  </si>
  <si>
    <t>生徒数（令和４年５月１日現在）</t>
    <phoneticPr fontId="2"/>
  </si>
  <si>
    <t>入学状況（令和４年４月１日現在）</t>
    <phoneticPr fontId="2"/>
  </si>
  <si>
    <t>６．工業科系 令和４年度 生徒一人当り納付金 【※年額（=月額×12）】　（【注】①・②は先にお読みください）　　※グレーのセルは入力不要（自動計算）。</t>
    <phoneticPr fontId="2"/>
  </si>
  <si>
    <t>７．令和４年３月卒業生の進路状況【工業科系の生徒のみ】</t>
    <rPh sb="5" eb="6">
      <t>ネン</t>
    </rPh>
    <rPh sb="7" eb="8">
      <t>ガツ</t>
    </rPh>
    <rPh sb="8" eb="11">
      <t>ソツギョウセイ</t>
    </rPh>
    <rPh sb="12" eb="14">
      <t>シンロ</t>
    </rPh>
    <rPh sb="14" eb="16">
      <t>ジョウキョウ</t>
    </rPh>
    <rPh sb="17" eb="20">
      <t>コウギョウカ</t>
    </rPh>
    <rPh sb="20" eb="21">
      <t>ケイ</t>
    </rPh>
    <rPh sb="22" eb="24">
      <t>セイト</t>
    </rPh>
    <phoneticPr fontId="2"/>
  </si>
  <si>
    <t>◆令和４年３月　卒業生合計（ａ+ｂ+ｃ）</t>
    <phoneticPr fontId="2"/>
  </si>
  <si>
    <t>８．工業科系 令和３年度 産業教育振興費補助金　　　※グレーのセルは入力不要（自動計算）。</t>
    <rPh sb="5" eb="6">
      <t>ケイ</t>
    </rPh>
    <rPh sb="13" eb="15">
      <t>サンギョウ</t>
    </rPh>
    <rPh sb="15" eb="17">
      <t>キョウイク</t>
    </rPh>
    <rPh sb="17" eb="20">
      <t>シンコウヒ</t>
    </rPh>
    <rPh sb="20" eb="23">
      <t>ホジョキン</t>
    </rPh>
    <phoneticPr fontId="2"/>
  </si>
  <si>
    <t>（例）○○科…2022年度より募集停止。　△△科…2023年より募集停止予定。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</si>
</sst>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u/>
      <sz val="11"/>
      <name val="ＭＳ Ｐゴシック"/>
      <family val="3"/>
      <charset val="128"/>
    </font>
    <font>
      <sz val="12"/>
      <color theme="1"/>
      <name val="ＭＳ Ｐゴシック"/>
      <family val="3"/>
      <charset val="128"/>
    </font>
    <font>
      <sz val="11"/>
      <color theme="1" tint="0.14999847407452621"/>
      <name val="ＭＳ Ｐゴシック"/>
      <family val="3"/>
      <charset val="128"/>
    </font>
    <font>
      <sz val="14"/>
      <name val="ＭＳ Ｐゴシック"/>
      <family val="3"/>
      <charset val="128"/>
    </font>
    <font>
      <b/>
      <sz val="11"/>
      <color rgb="FFFF0000"/>
      <name val="ＭＳ Ｐゴシック"/>
      <family val="3"/>
      <charset val="128"/>
    </font>
    <font>
      <sz val="6"/>
      <name val="ＭＳ 明朝"/>
      <family val="1"/>
      <charset val="128"/>
    </font>
    <font>
      <sz val="11"/>
      <name val="ＭＳ ゴシック"/>
      <family val="3"/>
      <charset val="128"/>
    </font>
    <font>
      <b/>
      <sz val="11"/>
      <name val="ＭＳ Ｐゴシック"/>
      <family val="3"/>
      <charset val="128"/>
    </font>
    <font>
      <b/>
      <u/>
      <sz val="11"/>
      <name val="ＭＳ Ｐゴシック"/>
      <family val="3"/>
      <charset val="128"/>
    </font>
    <font>
      <b/>
      <sz val="11"/>
      <color theme="1"/>
      <name val="ＭＳ Ｐゴシック"/>
      <family val="3"/>
      <charset val="128"/>
    </font>
    <font>
      <b/>
      <sz val="11"/>
      <color theme="1"/>
      <name val="ＭＳ Ｐゴシック"/>
      <family val="3"/>
      <charset val="128"/>
      <scheme val="minor"/>
    </font>
    <font>
      <sz val="6"/>
      <name val="ＭＳ ゴシック"/>
      <family val="3"/>
      <charset val="128"/>
    </font>
    <font>
      <sz val="10"/>
      <color theme="1"/>
      <name val="ＭＳ Ｐ明朝"/>
      <family val="1"/>
      <charset val="128"/>
    </font>
    <font>
      <u/>
      <sz val="11"/>
      <color theme="1"/>
      <name val="ＭＳ Ｐゴシック"/>
      <family val="3"/>
      <charset val="128"/>
    </font>
    <font>
      <sz val="24"/>
      <name val="ＭＳ Ｐゴシック"/>
      <family val="3"/>
      <charset val="128"/>
    </font>
    <font>
      <sz val="10"/>
      <color theme="1"/>
      <name val="ＭＳ Ｐゴシック"/>
      <family val="3"/>
      <charset val="128"/>
    </font>
    <font>
      <sz val="10"/>
      <color theme="1" tint="0.14999847407452621"/>
      <name val="ＭＳ Ｐゴシック"/>
      <family val="3"/>
      <charset val="128"/>
    </font>
    <font>
      <b/>
      <sz val="10"/>
      <color theme="1" tint="0.14999847407452621"/>
      <name val="ＭＳ Ｐゴシック"/>
      <family val="3"/>
      <charset val="128"/>
    </font>
    <font>
      <b/>
      <u/>
      <sz val="10"/>
      <color theme="1" tint="0.14999847407452621"/>
      <name val="ＭＳ Ｐゴシック"/>
      <family val="3"/>
      <charset val="128"/>
    </font>
    <font>
      <sz val="10"/>
      <color theme="0"/>
      <name val="ＭＳ Ｐゴシック"/>
      <family val="3"/>
      <charset val="128"/>
    </font>
    <font>
      <sz val="11"/>
      <color theme="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E0FEB0"/>
        <bgColor indexed="64"/>
      </patternFill>
    </fill>
    <fill>
      <patternFill patternType="solid">
        <fgColor theme="0" tint="-0.14999847407452621"/>
        <bgColor indexed="64"/>
      </patternFill>
    </fill>
    <fill>
      <patternFill patternType="solid">
        <fgColor rgb="FFEBFFFF"/>
        <bgColor indexed="64"/>
      </patternFill>
    </fill>
    <fill>
      <patternFill patternType="solid">
        <fgColor rgb="FFFFEBEB"/>
        <bgColor indexed="64"/>
      </patternFill>
    </fill>
    <fill>
      <patternFill patternType="solid">
        <fgColor rgb="FFEDFED2"/>
        <bgColor indexed="64"/>
      </patternFill>
    </fill>
    <fill>
      <patternFill patternType="solid">
        <fgColor rgb="FFFFFFCC"/>
        <bgColor indexed="64"/>
      </patternFill>
    </fill>
    <fill>
      <patternFill patternType="solid">
        <fgColor theme="9" tint="0.79998168889431442"/>
        <bgColor indexed="64"/>
      </patternFill>
    </fill>
  </fills>
  <borders count="119">
    <border>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medium">
        <color indexed="64"/>
      </bottom>
      <diagonal/>
    </border>
    <border>
      <left style="double">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4" fillId="0" borderId="0">
      <alignment vertical="center"/>
    </xf>
  </cellStyleXfs>
  <cellXfs count="538">
    <xf numFmtId="0" fontId="0" fillId="0" borderId="0" xfId="0">
      <alignment vertical="center"/>
    </xf>
    <xf numFmtId="0"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top" wrapText="1"/>
      <protection locked="0"/>
    </xf>
    <xf numFmtId="0" fontId="18" fillId="0" borderId="0" xfId="0" applyFont="1" applyAlignment="1" applyProtection="1">
      <alignment vertical="center"/>
      <protection locked="0"/>
    </xf>
    <xf numFmtId="0" fontId="17" fillId="0" borderId="0" xfId="6" applyFont="1" applyBorder="1" applyAlignment="1" applyProtection="1">
      <alignment horizontal="left" vertical="center"/>
      <protection locked="0"/>
    </xf>
    <xf numFmtId="0" fontId="20" fillId="0" borderId="0" xfId="6" applyFont="1" applyBorder="1" applyAlignment="1" applyProtection="1">
      <alignment vertical="top" wrapText="1"/>
      <protection locked="0"/>
    </xf>
    <xf numFmtId="0" fontId="12" fillId="0" borderId="0" xfId="0" applyFont="1" applyAlignment="1" applyProtection="1">
      <alignment horizontal="left" vertical="center"/>
      <protection locked="0"/>
    </xf>
    <xf numFmtId="0" fontId="0" fillId="0" borderId="0" xfId="0" applyProtection="1">
      <alignment vertical="center"/>
      <protection locked="0"/>
    </xf>
    <xf numFmtId="0" fontId="15" fillId="0" borderId="0" xfId="0" applyFont="1" applyProtection="1">
      <alignment vertical="center"/>
      <protection locked="0"/>
    </xf>
    <xf numFmtId="0" fontId="0" fillId="0" borderId="53" xfId="0" applyBorder="1" applyAlignment="1" applyProtection="1">
      <alignment vertical="center"/>
      <protection locked="0"/>
    </xf>
    <xf numFmtId="0" fontId="0" fillId="0" borderId="14" xfId="0" applyBorder="1" applyAlignment="1" applyProtection="1">
      <alignment vertical="center"/>
      <protection locked="0"/>
    </xf>
    <xf numFmtId="0" fontId="0" fillId="0" borderId="61" xfId="0" applyBorder="1" applyAlignment="1" applyProtection="1">
      <alignment vertical="center"/>
      <protection locked="0"/>
    </xf>
    <xf numFmtId="0" fontId="0" fillId="0" borderId="69" xfId="0" applyBorder="1" applyAlignment="1" applyProtection="1">
      <alignment vertical="center"/>
      <protection locked="0"/>
    </xf>
    <xf numFmtId="0" fontId="0" fillId="0" borderId="56" xfId="0" applyBorder="1" applyAlignment="1" applyProtection="1">
      <alignment vertical="center"/>
      <protection locked="0"/>
    </xf>
    <xf numFmtId="0" fontId="0" fillId="0" borderId="63" xfId="0" applyBorder="1" applyAlignment="1" applyProtection="1">
      <alignment vertical="center"/>
      <protection locked="0"/>
    </xf>
    <xf numFmtId="0" fontId="3" fillId="0" borderId="0" xfId="0" applyFont="1" applyBorder="1" applyAlignment="1" applyProtection="1">
      <alignment vertical="top" wrapText="1"/>
      <protection locked="0"/>
    </xf>
    <xf numFmtId="0" fontId="0" fillId="0" borderId="0" xfId="0" applyBorder="1" applyAlignment="1" applyProtection="1">
      <alignment vertical="center"/>
      <protection locked="0"/>
    </xf>
    <xf numFmtId="0" fontId="0" fillId="0" borderId="5" xfId="0" applyBorder="1" applyProtection="1">
      <alignment vertical="center"/>
      <protection locked="0"/>
    </xf>
    <xf numFmtId="0" fontId="0" fillId="0" borderId="0" xfId="0" applyBorder="1" applyProtection="1">
      <alignment vertical="center"/>
      <protection locked="0"/>
    </xf>
    <xf numFmtId="0" fontId="0" fillId="0" borderId="5" xfId="0" applyBorder="1" applyAlignment="1" applyProtection="1">
      <alignment vertical="center" shrinkToFit="1"/>
      <protection locked="0"/>
    </xf>
    <xf numFmtId="0" fontId="0" fillId="4" borderId="5" xfId="0" applyFill="1" applyBorder="1" applyAlignment="1" applyProtection="1">
      <alignment horizontal="center" vertical="center"/>
      <protection locked="0"/>
    </xf>
    <xf numFmtId="0" fontId="12" fillId="9" borderId="0" xfId="0" applyFont="1" applyFill="1" applyAlignment="1" applyProtection="1">
      <alignment horizontal="left" vertical="center"/>
      <protection locked="0"/>
    </xf>
    <xf numFmtId="0" fontId="28" fillId="0" borderId="0" xfId="0" applyFont="1" applyProtection="1">
      <alignment vertical="center"/>
      <protection locked="0"/>
    </xf>
    <xf numFmtId="0" fontId="0" fillId="0" borderId="0" xfId="0" applyAlignment="1" applyProtection="1">
      <alignment horizontal="center" vertical="center"/>
      <protection locked="0"/>
    </xf>
    <xf numFmtId="0" fontId="12" fillId="9" borderId="0" xfId="0" applyFont="1" applyFill="1" applyAlignment="1" applyProtection="1">
      <alignment horizontal="left" vertical="center"/>
      <protection locked="0"/>
    </xf>
    <xf numFmtId="0" fontId="0" fillId="4" borderId="0" xfId="0" applyFill="1" applyAlignment="1" applyProtection="1">
      <alignment horizontal="center" vertical="center"/>
      <protection locked="0"/>
    </xf>
    <xf numFmtId="0" fontId="0" fillId="4" borderId="114" xfId="0" applyFill="1" applyBorder="1" applyProtection="1">
      <alignment vertical="center"/>
      <protection locked="0"/>
    </xf>
    <xf numFmtId="0" fontId="0" fillId="0" borderId="115" xfId="0" applyBorder="1" applyProtection="1">
      <alignment vertical="center"/>
      <protection locked="0"/>
    </xf>
    <xf numFmtId="0" fontId="0" fillId="0" borderId="116" xfId="0" applyBorder="1" applyProtection="1">
      <alignment vertical="center"/>
      <protection locked="0"/>
    </xf>
    <xf numFmtId="0" fontId="0" fillId="0" borderId="40" xfId="0" applyBorder="1" applyProtection="1">
      <alignment vertical="center"/>
      <protection locked="0"/>
    </xf>
    <xf numFmtId="0" fontId="0" fillId="0" borderId="26" xfId="0" applyBorder="1" applyProtection="1">
      <alignment vertical="center"/>
      <protection locked="0"/>
    </xf>
    <xf numFmtId="0" fontId="0" fillId="0" borderId="6" xfId="0" applyBorder="1" applyProtection="1">
      <alignment vertical="center"/>
      <protection locked="0"/>
    </xf>
    <xf numFmtId="0" fontId="0" fillId="0" borderId="2" xfId="0" applyBorder="1" applyProtection="1">
      <alignment vertical="center"/>
      <protection locked="0"/>
    </xf>
    <xf numFmtId="0" fontId="0" fillId="0" borderId="8" xfId="0" applyBorder="1" applyProtection="1">
      <alignment vertical="center"/>
      <protection locked="0"/>
    </xf>
    <xf numFmtId="0" fontId="12" fillId="0" borderId="0" xfId="0" applyFont="1" applyFill="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20" fillId="0" borderId="0" xfId="6" applyFont="1" applyFill="1" applyBorder="1" applyAlignment="1" applyProtection="1">
      <alignment vertical="top" wrapText="1"/>
      <protection locked="0"/>
    </xf>
    <xf numFmtId="0" fontId="0" fillId="4" borderId="28"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0" fontId="0" fillId="4" borderId="26" xfId="0" applyFill="1" applyBorder="1" applyAlignment="1" applyProtection="1">
      <alignment horizontal="center" vertical="center" wrapText="1"/>
      <protection locked="0"/>
    </xf>
    <xf numFmtId="0" fontId="0" fillId="0" borderId="13"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0" fillId="0" borderId="4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38" fontId="0" fillId="0" borderId="88" xfId="1" applyFont="1" applyBorder="1" applyAlignment="1" applyProtection="1">
      <alignment horizontal="right" vertical="center"/>
      <protection locked="0"/>
    </xf>
    <xf numFmtId="0" fontId="3" fillId="5" borderId="9"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7" borderId="77" xfId="0" applyFill="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38" fontId="24" fillId="0" borderId="0" xfId="1" applyFont="1" applyFill="1" applyBorder="1" applyAlignment="1" applyProtection="1">
      <alignment horizontal="left" vertical="center"/>
      <protection locked="0"/>
    </xf>
    <xf numFmtId="38" fontId="24" fillId="0" borderId="0" xfId="1" applyFont="1" applyFill="1" applyBorder="1" applyAlignment="1" applyProtection="1">
      <alignment horizontal="left" vertical="top" wrapText="1"/>
      <protection locked="0"/>
    </xf>
    <xf numFmtId="0" fontId="0" fillId="4" borderId="34" xfId="0" applyFill="1" applyBorder="1" applyAlignment="1" applyProtection="1">
      <alignment horizontal="right" vertical="center"/>
    </xf>
    <xf numFmtId="0" fontId="0" fillId="4" borderId="77" xfId="0" applyFill="1" applyBorder="1" applyAlignment="1" applyProtection="1">
      <alignment horizontal="right" vertical="center"/>
    </xf>
    <xf numFmtId="0" fontId="0" fillId="4" borderId="81" xfId="0" applyFill="1" applyBorder="1" applyAlignment="1" applyProtection="1">
      <alignment horizontal="right" vertical="center"/>
    </xf>
    <xf numFmtId="0" fontId="0" fillId="6" borderId="9" xfId="0" applyFill="1" applyBorder="1" applyAlignment="1" applyProtection="1">
      <alignment horizontal="center" vertical="center"/>
      <protection locked="0"/>
    </xf>
    <xf numFmtId="0" fontId="0" fillId="6" borderId="85"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17" fillId="0" borderId="28" xfId="6" applyFont="1" applyBorder="1" applyAlignment="1" applyProtection="1">
      <alignment horizontal="left" vertical="top" wrapText="1"/>
      <protection locked="0"/>
    </xf>
    <xf numFmtId="0" fontId="17" fillId="0" borderId="36" xfId="6" applyFont="1" applyBorder="1" applyAlignment="1" applyProtection="1">
      <alignment horizontal="left" vertical="top"/>
      <protection locked="0"/>
    </xf>
    <xf numFmtId="0" fontId="17" fillId="0" borderId="37" xfId="6" applyFont="1" applyBorder="1" applyAlignment="1" applyProtection="1">
      <alignment horizontal="left" vertical="top"/>
      <protection locked="0"/>
    </xf>
    <xf numFmtId="0" fontId="17" fillId="0" borderId="40" xfId="6" applyFont="1" applyBorder="1" applyAlignment="1" applyProtection="1">
      <alignment horizontal="left" vertical="top"/>
      <protection locked="0"/>
    </xf>
    <xf numFmtId="0" fontId="17" fillId="0" borderId="0" xfId="6" applyFont="1" applyBorder="1" applyAlignment="1" applyProtection="1">
      <alignment horizontal="left" vertical="top"/>
      <protection locked="0"/>
    </xf>
    <xf numFmtId="0" fontId="17" fillId="0" borderId="26" xfId="6" applyFont="1" applyBorder="1" applyAlignment="1" applyProtection="1">
      <alignment horizontal="left" vertical="top"/>
      <protection locked="0"/>
    </xf>
    <xf numFmtId="0" fontId="17" fillId="0" borderId="6" xfId="6" applyFont="1" applyBorder="1" applyAlignment="1" applyProtection="1">
      <alignment horizontal="left" vertical="top"/>
      <protection locked="0"/>
    </xf>
    <xf numFmtId="0" fontId="17" fillId="0" borderId="2" xfId="6" applyFont="1" applyBorder="1" applyAlignment="1" applyProtection="1">
      <alignment horizontal="left" vertical="top"/>
      <protection locked="0"/>
    </xf>
    <xf numFmtId="0" fontId="17" fillId="0" borderId="8" xfId="6" applyFont="1" applyBorder="1" applyAlignment="1" applyProtection="1">
      <alignment horizontal="left" vertical="top"/>
      <protection locked="0"/>
    </xf>
    <xf numFmtId="0" fontId="15" fillId="0" borderId="0" xfId="0" applyFont="1" applyAlignment="1" applyProtection="1">
      <alignment horizontal="left" vertical="top" wrapText="1" shrinkToFit="1"/>
      <protection locked="0"/>
    </xf>
    <xf numFmtId="0" fontId="15" fillId="0" borderId="0" xfId="0" applyFont="1" applyAlignment="1" applyProtection="1">
      <alignment horizontal="left" vertical="top" shrinkToFit="1"/>
      <protection locked="0"/>
    </xf>
    <xf numFmtId="0" fontId="0" fillId="5" borderId="15"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0" fillId="4" borderId="33" xfId="0" applyFill="1" applyBorder="1" applyAlignment="1" applyProtection="1">
      <alignment horizontal="center" vertical="center"/>
      <protection locked="0"/>
    </xf>
    <xf numFmtId="38" fontId="0" fillId="4" borderId="34" xfId="0" applyNumberFormat="1" applyFill="1" applyBorder="1" applyAlignment="1" applyProtection="1">
      <alignment horizontal="right" vertical="center"/>
    </xf>
    <xf numFmtId="38" fontId="0" fillId="4" borderId="43" xfId="1" applyFont="1" applyFill="1" applyBorder="1" applyAlignment="1" applyProtection="1">
      <alignment horizontal="right" vertical="center"/>
    </xf>
    <xf numFmtId="38" fontId="0" fillId="4" borderId="86" xfId="1" applyFont="1" applyFill="1" applyBorder="1" applyAlignment="1" applyProtection="1">
      <alignment horizontal="right" vertical="center"/>
    </xf>
    <xf numFmtId="38" fontId="0" fillId="4" borderId="77" xfId="1" applyFont="1" applyFill="1" applyBorder="1" applyAlignment="1" applyProtection="1">
      <alignment horizontal="right" vertical="center"/>
    </xf>
    <xf numFmtId="38" fontId="0" fillId="4" borderId="81" xfId="1" applyFont="1" applyFill="1" applyBorder="1" applyAlignment="1" applyProtection="1">
      <alignment horizontal="right" vertical="center"/>
    </xf>
    <xf numFmtId="0" fontId="0" fillId="0" borderId="12" xfId="0" applyBorder="1" applyAlignment="1" applyProtection="1">
      <alignment horizontal="right" vertical="center"/>
      <protection locked="0"/>
    </xf>
    <xf numFmtId="0" fontId="0" fillId="0" borderId="7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5" borderId="46"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108" xfId="0"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4" borderId="35" xfId="0" applyFill="1" applyBorder="1" applyAlignment="1" applyProtection="1">
      <alignment horizontal="right" vertical="center"/>
    </xf>
    <xf numFmtId="0" fontId="0" fillId="4" borderId="38" xfId="0" applyFill="1" applyBorder="1" applyAlignment="1" applyProtection="1">
      <alignment horizontal="right" vertical="center"/>
    </xf>
    <xf numFmtId="0" fontId="15" fillId="0" borderId="0" xfId="0" applyFont="1" applyFill="1" applyBorder="1" applyAlignment="1" applyProtection="1">
      <alignment horizontal="left" vertical="center" wrapText="1"/>
      <protection locked="0"/>
    </xf>
    <xf numFmtId="0" fontId="0" fillId="7" borderId="28" xfId="0" applyFill="1" applyBorder="1" applyAlignment="1" applyProtection="1">
      <alignment horizontal="center" vertical="center" wrapText="1"/>
      <protection locked="0"/>
    </xf>
    <xf numFmtId="0" fontId="0" fillId="7" borderId="36" xfId="0" applyFill="1" applyBorder="1" applyAlignment="1" applyProtection="1">
      <alignment horizontal="center" vertical="center" wrapText="1"/>
      <protection locked="0"/>
    </xf>
    <xf numFmtId="0" fontId="0" fillId="7" borderId="41" xfId="0" applyFill="1" applyBorder="1" applyAlignment="1" applyProtection="1">
      <alignment horizontal="center" vertical="center" wrapText="1"/>
      <protection locked="0"/>
    </xf>
    <xf numFmtId="0" fontId="0" fillId="7" borderId="40"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0" fillId="7" borderId="6" xfId="0"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4" borderId="30"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38" fontId="0" fillId="4" borderId="0" xfId="0" applyNumberForma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26"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8" xfId="0" applyFill="1" applyBorder="1" applyAlignment="1" applyProtection="1">
      <alignment horizontal="center" vertical="center"/>
    </xf>
    <xf numFmtId="0" fontId="24" fillId="0" borderId="40" xfId="0" applyFont="1" applyFill="1" applyBorder="1" applyAlignment="1" applyProtection="1">
      <alignment horizontal="left" vertical="center"/>
      <protection locked="0"/>
    </xf>
    <xf numFmtId="0" fontId="24" fillId="0" borderId="0" xfId="0" applyFont="1" applyFill="1" applyAlignment="1" applyProtection="1">
      <alignment horizontal="left" vertical="center"/>
      <protection locked="0"/>
    </xf>
    <xf numFmtId="0" fontId="24" fillId="0" borderId="0" xfId="0" applyFont="1" applyFill="1" applyBorder="1" applyAlignment="1" applyProtection="1">
      <alignment horizontal="left" vertical="center" wrapText="1"/>
      <protection locked="0"/>
    </xf>
    <xf numFmtId="0" fontId="24" fillId="0" borderId="40" xfId="0" applyFont="1" applyFill="1" applyBorder="1" applyAlignment="1" applyProtection="1">
      <alignment horizontal="left" vertical="center" wrapText="1"/>
      <protection locked="0"/>
    </xf>
    <xf numFmtId="38" fontId="0" fillId="4" borderId="77" xfId="0" applyNumberFormat="1" applyFill="1" applyBorder="1" applyAlignment="1" applyProtection="1">
      <alignment horizontal="center" vertical="center"/>
    </xf>
    <xf numFmtId="0" fontId="0" fillId="4" borderId="77" xfId="0" applyFill="1" applyBorder="1" applyAlignment="1" applyProtection="1">
      <alignment horizontal="center" vertical="center"/>
    </xf>
    <xf numFmtId="0" fontId="0" fillId="4" borderId="81" xfId="0" applyFill="1" applyBorder="1" applyAlignment="1" applyProtection="1">
      <alignment horizontal="center" vertical="center"/>
    </xf>
    <xf numFmtId="38" fontId="0" fillId="4" borderId="41" xfId="0" applyNumberFormat="1" applyFill="1" applyBorder="1" applyAlignment="1" applyProtection="1">
      <alignment horizontal="center" vertical="center"/>
    </xf>
    <xf numFmtId="0" fontId="0" fillId="4" borderId="45" xfId="0" applyFill="1" applyBorder="1" applyAlignment="1" applyProtection="1">
      <alignment horizontal="center" vertical="center"/>
    </xf>
    <xf numFmtId="0" fontId="0" fillId="4" borderId="82" xfId="0" applyFill="1" applyBorder="1" applyAlignment="1" applyProtection="1">
      <alignment horizontal="center" vertical="center"/>
    </xf>
    <xf numFmtId="0" fontId="0" fillId="5" borderId="58"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4" borderId="34" xfId="0" applyFill="1" applyBorder="1" applyAlignment="1" applyProtection="1">
      <alignment horizontal="center" vertical="center"/>
    </xf>
    <xf numFmtId="0" fontId="0" fillId="4" borderId="49" xfId="0" applyFill="1" applyBorder="1" applyAlignment="1" applyProtection="1">
      <alignment horizontal="center" vertical="center"/>
    </xf>
    <xf numFmtId="0" fontId="0" fillId="0" borderId="72"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12" fillId="9" borderId="40" xfId="0" applyFont="1" applyFill="1" applyBorder="1" applyAlignment="1" applyProtection="1">
      <alignment horizontal="left" vertical="center"/>
      <protection locked="0"/>
    </xf>
    <xf numFmtId="0" fontId="12" fillId="9" borderId="40" xfId="0" applyFont="1" applyFill="1" applyBorder="1" applyAlignment="1" applyProtection="1">
      <alignment horizontal="left" vertical="center" wrapText="1"/>
      <protection locked="0"/>
    </xf>
    <xf numFmtId="0" fontId="0" fillId="4" borderId="43" xfId="0" applyFill="1" applyBorder="1" applyAlignment="1" applyProtection="1">
      <alignment horizontal="right" vertical="center"/>
    </xf>
    <xf numFmtId="0" fontId="0" fillId="4" borderId="86" xfId="0" applyFill="1" applyBorder="1" applyAlignment="1" applyProtection="1">
      <alignment horizontal="right" vertical="center"/>
    </xf>
    <xf numFmtId="0" fontId="0" fillId="4" borderId="89" xfId="0" applyFill="1" applyBorder="1" applyAlignment="1" applyProtection="1">
      <alignment horizontal="center" vertical="center"/>
    </xf>
    <xf numFmtId="0" fontId="0" fillId="4" borderId="94" xfId="0" applyFill="1" applyBorder="1" applyAlignment="1" applyProtection="1">
      <alignment horizontal="center" vertical="center"/>
    </xf>
    <xf numFmtId="0" fontId="24" fillId="0" borderId="0" xfId="0" applyFont="1" applyFill="1" applyBorder="1" applyAlignment="1" applyProtection="1">
      <alignment horizontal="left" vertical="top" wrapText="1"/>
      <protection locked="0"/>
    </xf>
    <xf numFmtId="0" fontId="0" fillId="5" borderId="18"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6" borderId="20" xfId="0" applyFill="1" applyBorder="1" applyAlignment="1" applyProtection="1">
      <alignment horizontal="center" vertical="center" wrapText="1"/>
      <protection locked="0"/>
    </xf>
    <xf numFmtId="0" fontId="0" fillId="6" borderId="20" xfId="0" applyFill="1" applyBorder="1" applyAlignment="1" applyProtection="1">
      <alignment horizontal="center" vertical="center"/>
      <protection locked="0"/>
    </xf>
    <xf numFmtId="0" fontId="0" fillId="4" borderId="88"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4" borderId="5" xfId="0" applyFill="1" applyBorder="1" applyAlignment="1" applyProtection="1">
      <alignment horizontal="center" vertical="center"/>
    </xf>
    <xf numFmtId="20" fontId="24" fillId="0" borderId="0" xfId="0" applyNumberFormat="1"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77" fontId="9" fillId="0" borderId="28" xfId="6" applyNumberFormat="1" applyFont="1" applyBorder="1" applyAlignment="1" applyProtection="1">
      <alignment horizontal="center" vertical="center"/>
      <protection locked="0"/>
    </xf>
    <xf numFmtId="177" fontId="9" fillId="0" borderId="36" xfId="6" applyNumberFormat="1" applyFont="1" applyBorder="1" applyAlignment="1" applyProtection="1">
      <alignment horizontal="center" vertical="center"/>
      <protection locked="0"/>
    </xf>
    <xf numFmtId="177" fontId="9" fillId="0" borderId="37" xfId="6" applyNumberFormat="1" applyFont="1" applyBorder="1" applyAlignment="1" applyProtection="1">
      <alignment horizontal="center" vertical="center"/>
      <protection locked="0"/>
    </xf>
    <xf numFmtId="177" fontId="9" fillId="0" borderId="6" xfId="6" applyNumberFormat="1" applyFont="1" applyBorder="1" applyAlignment="1" applyProtection="1">
      <alignment horizontal="center" vertical="center"/>
      <protection locked="0"/>
    </xf>
    <xf numFmtId="177" fontId="9" fillId="0" borderId="2" xfId="6" applyNumberFormat="1" applyFont="1" applyBorder="1" applyAlignment="1" applyProtection="1">
      <alignment horizontal="center" vertical="center"/>
      <protection locked="0"/>
    </xf>
    <xf numFmtId="177" fontId="9" fillId="0" borderId="8" xfId="6" applyNumberFormat="1" applyFont="1" applyBorder="1" applyAlignment="1" applyProtection="1">
      <alignment horizontal="center" vertical="center"/>
      <protection locked="0"/>
    </xf>
    <xf numFmtId="0" fontId="17" fillId="0" borderId="0" xfId="6" applyFont="1" applyAlignment="1" applyProtection="1">
      <alignment horizontal="left" vertical="top" wrapText="1"/>
      <protection locked="0"/>
    </xf>
    <xf numFmtId="0" fontId="17" fillId="0" borderId="0" xfId="6" applyFont="1" applyAlignment="1" applyProtection="1">
      <alignment horizontal="left" vertical="top"/>
      <protection locked="0"/>
    </xf>
    <xf numFmtId="0" fontId="0" fillId="5" borderId="46"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38" fontId="15" fillId="6" borderId="20" xfId="1" applyFont="1" applyFill="1" applyBorder="1" applyAlignment="1" applyProtection="1">
      <alignment horizontal="center" vertical="center"/>
      <protection locked="0"/>
    </xf>
    <xf numFmtId="38" fontId="15" fillId="6" borderId="5" xfId="1" applyFont="1" applyFill="1" applyBorder="1" applyAlignment="1" applyProtection="1">
      <alignment horizontal="center" vertical="center"/>
      <protection locked="0"/>
    </xf>
    <xf numFmtId="38" fontId="0" fillId="0" borderId="5" xfId="1" applyFont="1" applyBorder="1" applyAlignment="1" applyProtection="1">
      <alignment horizontal="right" vertical="center"/>
      <protection locked="0"/>
    </xf>
    <xf numFmtId="0" fontId="15" fillId="5" borderId="28" xfId="0" applyFont="1" applyFill="1" applyBorder="1" applyAlignment="1" applyProtection="1">
      <alignment horizontal="center" vertical="center"/>
      <protection locked="0"/>
    </xf>
    <xf numFmtId="0" fontId="15" fillId="5" borderId="36" xfId="0" applyFont="1" applyFill="1" applyBorder="1" applyAlignment="1" applyProtection="1">
      <alignment horizontal="center" vertical="center"/>
      <protection locked="0"/>
    </xf>
    <xf numFmtId="0" fontId="15" fillId="5" borderId="41" xfId="0" applyFont="1" applyFill="1" applyBorder="1" applyAlignment="1" applyProtection="1">
      <alignment horizontal="center" vertical="center"/>
      <protection locked="0"/>
    </xf>
    <xf numFmtId="0" fontId="15" fillId="5" borderId="40"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5" fillId="5" borderId="31" xfId="0" applyFont="1" applyFill="1" applyBorder="1" applyAlignment="1" applyProtection="1">
      <alignment horizontal="center" vertical="center"/>
      <protection locked="0"/>
    </xf>
    <xf numFmtId="0" fontId="15" fillId="5" borderId="57"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15" fillId="5" borderId="14" xfId="0" applyFont="1"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3" fillId="5" borderId="9" xfId="0" applyFont="1"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protection locked="0"/>
    </xf>
    <xf numFmtId="176" fontId="0" fillId="2" borderId="12" xfId="1" applyNumberFormat="1" applyFont="1" applyFill="1" applyBorder="1" applyAlignment="1" applyProtection="1">
      <alignment horizontal="left" vertical="center" wrapText="1"/>
      <protection locked="0"/>
    </xf>
    <xf numFmtId="176" fontId="1" fillId="2" borderId="12" xfId="1" applyNumberFormat="1" applyFont="1" applyFill="1" applyBorder="1" applyAlignment="1" applyProtection="1">
      <alignment horizontal="left" vertical="center" wrapText="1"/>
      <protection locked="0"/>
    </xf>
    <xf numFmtId="176" fontId="0" fillId="2" borderId="92" xfId="1" applyNumberFormat="1" applyFont="1" applyFill="1" applyBorder="1" applyAlignment="1" applyProtection="1">
      <alignment horizontal="left" vertical="center" wrapText="1"/>
      <protection locked="0"/>
    </xf>
    <xf numFmtId="176" fontId="1" fillId="2" borderId="92" xfId="1" applyNumberFormat="1" applyFont="1" applyFill="1" applyBorder="1" applyAlignment="1" applyProtection="1">
      <alignment horizontal="left" vertical="center" wrapText="1"/>
      <protection locked="0"/>
    </xf>
    <xf numFmtId="38" fontId="0" fillId="0" borderId="92" xfId="1" applyFont="1" applyBorder="1" applyAlignment="1" applyProtection="1">
      <alignment horizontal="right" vertical="center"/>
      <protection locked="0"/>
    </xf>
    <xf numFmtId="38" fontId="0" fillId="0" borderId="12" xfId="1" applyFont="1" applyBorder="1" applyAlignment="1" applyProtection="1">
      <alignment horizontal="right" vertical="center"/>
      <protection locked="0"/>
    </xf>
    <xf numFmtId="38" fontId="6" fillId="4" borderId="5" xfId="1" applyFont="1" applyFill="1" applyBorder="1" applyAlignment="1" applyProtection="1">
      <alignment horizontal="right" vertical="center"/>
    </xf>
    <xf numFmtId="0" fontId="0" fillId="5" borderId="12"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4" borderId="89" xfId="0" applyFill="1" applyBorder="1" applyAlignment="1" applyProtection="1">
      <alignment horizontal="right" vertical="center"/>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wrapText="1"/>
      <protection locked="0"/>
    </xf>
    <xf numFmtId="38" fontId="24" fillId="0" borderId="0" xfId="1" applyFont="1" applyFill="1" applyBorder="1" applyAlignment="1" applyProtection="1">
      <alignment horizontal="left" vertical="center" wrapText="1"/>
      <protection locked="0"/>
    </xf>
    <xf numFmtId="0" fontId="0" fillId="0" borderId="88" xfId="0" applyBorder="1" applyAlignment="1" applyProtection="1">
      <alignment horizontal="right" vertical="center"/>
      <protection locked="0"/>
    </xf>
    <xf numFmtId="0" fontId="0" fillId="4" borderId="88" xfId="0" applyFill="1" applyBorder="1" applyAlignment="1" applyProtection="1">
      <alignment horizontal="right" vertical="center"/>
    </xf>
    <xf numFmtId="0" fontId="0" fillId="6" borderId="18" xfId="0" applyFill="1" applyBorder="1" applyAlignment="1" applyProtection="1">
      <alignment horizontal="center" vertical="center" wrapText="1"/>
      <protection locked="0"/>
    </xf>
    <xf numFmtId="38" fontId="6" fillId="4" borderId="34" xfId="1" applyFont="1" applyFill="1" applyBorder="1" applyAlignment="1" applyProtection="1">
      <alignment horizontal="right" vertical="center"/>
    </xf>
    <xf numFmtId="38" fontId="0" fillId="0" borderId="4" xfId="1" applyFont="1" applyBorder="1" applyAlignment="1" applyProtection="1">
      <alignment horizontal="right" vertical="center"/>
      <protection locked="0"/>
    </xf>
    <xf numFmtId="38" fontId="0" fillId="0" borderId="109" xfId="1" applyFont="1" applyBorder="1" applyAlignment="1" applyProtection="1">
      <alignment horizontal="right" vertical="center"/>
      <protection locked="0"/>
    </xf>
    <xf numFmtId="38" fontId="15" fillId="3" borderId="22" xfId="1" applyFont="1" applyFill="1" applyBorder="1" applyAlignment="1" applyProtection="1">
      <alignment horizontal="center" vertical="center"/>
      <protection locked="0"/>
    </xf>
    <xf numFmtId="38" fontId="15" fillId="3" borderId="34" xfId="1" applyFont="1" applyFill="1" applyBorder="1" applyAlignment="1" applyProtection="1">
      <alignment horizontal="center" vertical="center"/>
      <protection locked="0"/>
    </xf>
    <xf numFmtId="38" fontId="0" fillId="0" borderId="72" xfId="1" applyFont="1" applyBorder="1" applyAlignment="1" applyProtection="1">
      <alignment horizontal="right" vertical="center"/>
      <protection locked="0"/>
    </xf>
    <xf numFmtId="38" fontId="6" fillId="4" borderId="4" xfId="1" applyFont="1" applyFill="1" applyBorder="1" applyAlignment="1" applyProtection="1">
      <alignment horizontal="right" vertical="center"/>
    </xf>
    <xf numFmtId="38" fontId="0" fillId="0" borderId="76" xfId="1" applyFont="1" applyBorder="1" applyAlignment="1" applyProtection="1">
      <alignment horizontal="right" vertical="center"/>
      <protection locked="0"/>
    </xf>
    <xf numFmtId="0" fontId="0" fillId="0" borderId="89" xfId="0" applyBorder="1" applyAlignment="1" applyProtection="1">
      <alignment horizontal="center" vertical="center"/>
      <protection locked="0"/>
    </xf>
    <xf numFmtId="0" fontId="0" fillId="5" borderId="85"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176" fontId="0" fillId="2" borderId="88" xfId="1" applyNumberFormat="1" applyFont="1" applyFill="1" applyBorder="1" applyAlignment="1" applyProtection="1">
      <alignment horizontal="left" vertical="center" shrinkToFit="1"/>
      <protection locked="0"/>
    </xf>
    <xf numFmtId="176" fontId="15" fillId="6" borderId="5" xfId="1" applyNumberFormat="1" applyFont="1" applyFill="1" applyBorder="1" applyAlignment="1" applyProtection="1">
      <alignment horizontal="left" vertical="center" wrapText="1"/>
      <protection locked="0"/>
    </xf>
    <xf numFmtId="176" fontId="0" fillId="2" borderId="88" xfId="1" applyNumberFormat="1" applyFont="1" applyFill="1" applyBorder="1" applyAlignment="1" applyProtection="1">
      <alignment horizontal="left" vertical="center" wrapText="1"/>
      <protection locked="0"/>
    </xf>
    <xf numFmtId="176" fontId="1" fillId="2" borderId="88" xfId="1" applyNumberFormat="1" applyFont="1" applyFill="1" applyBorder="1" applyAlignment="1" applyProtection="1">
      <alignment horizontal="left" vertical="center" wrapText="1"/>
      <protection locked="0"/>
    </xf>
    <xf numFmtId="38" fontId="6" fillId="4" borderId="49" xfId="1" applyFont="1" applyFill="1" applyBorder="1" applyAlignment="1" applyProtection="1">
      <alignment horizontal="right" vertical="center"/>
    </xf>
    <xf numFmtId="0" fontId="0" fillId="4" borderId="52" xfId="0" applyFill="1" applyBorder="1" applyAlignment="1" applyProtection="1">
      <alignment horizontal="center" vertical="center"/>
    </xf>
    <xf numFmtId="0" fontId="0" fillId="4" borderId="51" xfId="0" applyFill="1" applyBorder="1" applyAlignment="1" applyProtection="1">
      <alignment horizontal="center" vertical="center"/>
    </xf>
    <xf numFmtId="0" fontId="0" fillId="0" borderId="87" xfId="0"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0" borderId="74"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07"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93" xfId="0"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0" fillId="5" borderId="46" xfId="0" applyFill="1" applyBorder="1" applyAlignment="1" applyProtection="1">
      <alignment horizontal="center" vertical="center" wrapText="1"/>
      <protection locked="0"/>
    </xf>
    <xf numFmtId="0" fontId="0" fillId="5" borderId="36"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30" xfId="0" applyFill="1" applyBorder="1" applyAlignment="1" applyProtection="1">
      <alignment horizontal="center" vertical="center" wrapText="1"/>
      <protection locked="0"/>
    </xf>
    <xf numFmtId="0" fontId="0" fillId="5" borderId="0" xfId="0" applyFill="1" applyBorder="1" applyAlignment="1" applyProtection="1">
      <alignment horizontal="center" vertical="center" wrapText="1"/>
      <protection locked="0"/>
    </xf>
    <xf numFmtId="0" fontId="0" fillId="5" borderId="31" xfId="0" applyFill="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46"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5" borderId="9"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protection locked="0"/>
    </xf>
    <xf numFmtId="0" fontId="0" fillId="5" borderId="86" xfId="0" applyFill="1" applyBorder="1" applyAlignment="1" applyProtection="1">
      <alignment horizontal="center" vertical="center"/>
      <protection locked="0"/>
    </xf>
    <xf numFmtId="0" fontId="0" fillId="5" borderId="28" xfId="0" applyFill="1" applyBorder="1" applyAlignment="1" applyProtection="1">
      <alignment horizontal="center" vertical="center" wrapText="1"/>
      <protection locked="0"/>
    </xf>
    <xf numFmtId="0" fontId="0" fillId="0" borderId="90"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0" fontId="0" fillId="4" borderId="76" xfId="0" applyFill="1" applyBorder="1" applyAlignment="1" applyProtection="1">
      <alignment horizontal="center" vertical="center"/>
    </xf>
    <xf numFmtId="0" fontId="0" fillId="0" borderId="29" xfId="0"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20"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6" fillId="0" borderId="27" xfId="6" applyFont="1" applyBorder="1" applyAlignment="1" applyProtection="1">
      <alignment horizontal="center" vertical="center"/>
      <protection locked="0"/>
    </xf>
    <xf numFmtId="0" fontId="6" fillId="0" borderId="47" xfId="6" applyFont="1" applyBorder="1" applyAlignment="1" applyProtection="1">
      <alignment horizontal="center" vertical="center"/>
      <protection locked="0"/>
    </xf>
    <xf numFmtId="0" fontId="6" fillId="0" borderId="21" xfId="6" applyFont="1" applyBorder="1" applyAlignment="1" applyProtection="1">
      <alignment horizontal="center" vertical="center"/>
      <protection locked="0"/>
    </xf>
    <xf numFmtId="0" fontId="6" fillId="0" borderId="14" xfId="6" applyFont="1" applyBorder="1" applyAlignment="1" applyProtection="1">
      <alignment horizontal="center" vertical="center"/>
      <protection locked="0"/>
    </xf>
    <xf numFmtId="0" fontId="6" fillId="0" borderId="27" xfId="6" applyFont="1" applyBorder="1" applyAlignment="1" applyProtection="1">
      <alignment horizontal="left" vertical="center" wrapText="1"/>
      <protection locked="0"/>
    </xf>
    <xf numFmtId="0" fontId="6" fillId="0" borderId="47" xfId="6" applyFont="1" applyBorder="1" applyAlignment="1" applyProtection="1">
      <alignment horizontal="left" vertical="center" wrapText="1"/>
      <protection locked="0"/>
    </xf>
    <xf numFmtId="0" fontId="6" fillId="0" borderId="21" xfId="6" applyFont="1" applyBorder="1" applyAlignment="1" applyProtection="1">
      <alignment horizontal="left" vertical="center" wrapText="1"/>
      <protection locked="0"/>
    </xf>
    <xf numFmtId="0" fontId="6" fillId="0" borderId="14" xfId="6" applyFont="1" applyBorder="1" applyAlignment="1" applyProtection="1">
      <alignment horizontal="left" vertical="center" wrapText="1"/>
      <protection locked="0"/>
    </xf>
    <xf numFmtId="0" fontId="6" fillId="0" borderId="0" xfId="6" applyFont="1" applyBorder="1" applyAlignment="1" applyProtection="1">
      <alignment horizontal="left" vertical="center" wrapText="1"/>
      <protection locked="0"/>
    </xf>
    <xf numFmtId="0" fontId="6" fillId="0" borderId="31" xfId="6" applyFont="1" applyBorder="1" applyAlignment="1" applyProtection="1">
      <alignment horizontal="left" vertical="center" wrapText="1"/>
      <protection locked="0"/>
    </xf>
    <xf numFmtId="0" fontId="6" fillId="0" borderId="15" xfId="6" applyFont="1" applyBorder="1" applyAlignment="1" applyProtection="1">
      <alignment horizontal="left" vertical="center" wrapText="1"/>
      <protection locked="0"/>
    </xf>
    <xf numFmtId="0" fontId="23" fillId="0" borderId="27" xfId="6" applyFont="1" applyBorder="1" applyAlignment="1" applyProtection="1">
      <alignment horizontal="left" vertical="top" wrapText="1"/>
      <protection locked="0"/>
    </xf>
    <xf numFmtId="0" fontId="23" fillId="0" borderId="0" xfId="6" applyFont="1" applyBorder="1" applyAlignment="1" applyProtection="1">
      <alignment horizontal="left" vertical="top" wrapText="1"/>
      <protection locked="0"/>
    </xf>
    <xf numFmtId="0" fontId="18" fillId="0" borderId="0" xfId="0" applyFont="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7"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8" borderId="87"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8" borderId="103" xfId="0" applyFill="1" applyBorder="1" applyAlignment="1" applyProtection="1">
      <alignment horizontal="center" vertical="center" wrapText="1"/>
      <protection locked="0"/>
    </xf>
    <xf numFmtId="0" fontId="0" fillId="8" borderId="93" xfId="0" applyFill="1" applyBorder="1" applyAlignment="1" applyProtection="1">
      <alignment horizontal="center" vertical="center" wrapText="1"/>
      <protection locked="0"/>
    </xf>
    <xf numFmtId="0" fontId="0" fillId="0" borderId="7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4" borderId="72" xfId="0" applyFill="1" applyBorder="1" applyAlignment="1" applyProtection="1">
      <alignment horizontal="center" vertical="center"/>
    </xf>
    <xf numFmtId="0" fontId="0" fillId="4" borderId="59"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0" borderId="20" xfId="0" applyBorder="1" applyAlignment="1" applyProtection="1">
      <alignment horizontal="left" vertical="center" wrapText="1"/>
      <protection locked="0"/>
    </xf>
    <xf numFmtId="0" fontId="0" fillId="4" borderId="4" xfId="0" applyFill="1" applyBorder="1" applyAlignment="1" applyProtection="1">
      <alignment horizontal="center" vertical="center"/>
    </xf>
    <xf numFmtId="0" fontId="0" fillId="0" borderId="52" xfId="0" applyFill="1" applyBorder="1" applyAlignment="1" applyProtection="1">
      <alignment horizontal="center" vertical="center" wrapText="1"/>
      <protection locked="0"/>
    </xf>
    <xf numFmtId="0" fontId="0" fillId="4" borderId="52" xfId="0" applyFill="1" applyBorder="1" applyAlignment="1" applyProtection="1">
      <alignment horizontal="center" vertical="center" wrapText="1"/>
    </xf>
    <xf numFmtId="0" fontId="0" fillId="4" borderId="51" xfId="0" applyFill="1" applyBorder="1" applyAlignment="1" applyProtection="1">
      <alignment horizontal="center" vertical="center" wrapText="1"/>
    </xf>
    <xf numFmtId="0" fontId="0" fillId="8" borderId="89" xfId="0" applyFill="1" applyBorder="1" applyAlignment="1" applyProtection="1">
      <alignment horizontal="center" vertical="center" wrapText="1"/>
      <protection locked="0"/>
    </xf>
    <xf numFmtId="0" fontId="0" fillId="8" borderId="87" xfId="0" applyFill="1" applyBorder="1" applyAlignment="1" applyProtection="1">
      <alignment horizontal="center" vertical="center"/>
      <protection locked="0"/>
    </xf>
    <xf numFmtId="0" fontId="0" fillId="0" borderId="28" xfId="0" applyBorder="1" applyAlignment="1" applyProtection="1">
      <alignment horizontal="left" vertical="center" wrapText="1"/>
      <protection locked="0"/>
    </xf>
    <xf numFmtId="0" fontId="0" fillId="0" borderId="36"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8" borderId="34"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77" xfId="0" applyFill="1" applyBorder="1" applyAlignment="1" applyProtection="1">
      <alignment horizontal="center" vertical="center" wrapText="1"/>
      <protection locked="0"/>
    </xf>
    <xf numFmtId="0" fontId="0" fillId="4" borderId="89" xfId="0" applyFill="1" applyBorder="1" applyAlignment="1" applyProtection="1">
      <alignment horizontal="center" vertical="center" wrapText="1"/>
    </xf>
    <xf numFmtId="0" fontId="0" fillId="4" borderId="94" xfId="0" applyFill="1" applyBorder="1" applyAlignment="1" applyProtection="1">
      <alignment horizontal="center" vertical="center" wrapText="1"/>
    </xf>
    <xf numFmtId="0" fontId="0" fillId="0" borderId="4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8" borderId="102" xfId="0" applyFill="1" applyBorder="1" applyAlignment="1" applyProtection="1">
      <alignment horizontal="center" vertical="center" wrapText="1"/>
      <protection locked="0"/>
    </xf>
    <xf numFmtId="0" fontId="0" fillId="8" borderId="89" xfId="0" applyFill="1" applyBorder="1" applyAlignment="1" applyProtection="1">
      <alignment horizontal="center" vertical="center"/>
      <protection locked="0"/>
    </xf>
    <xf numFmtId="0" fontId="0" fillId="0" borderId="87" xfId="0" applyFill="1" applyBorder="1" applyAlignment="1" applyProtection="1">
      <alignment horizontal="center" vertical="center" wrapText="1"/>
      <protection locked="0"/>
    </xf>
    <xf numFmtId="0" fontId="0" fillId="0" borderId="102" xfId="0" applyFill="1" applyBorder="1" applyAlignment="1" applyProtection="1">
      <alignment horizontal="center" vertical="center" wrapText="1"/>
      <protection locked="0"/>
    </xf>
    <xf numFmtId="0" fontId="0" fillId="4" borderId="87" xfId="0" applyFill="1" applyBorder="1" applyAlignment="1" applyProtection="1">
      <alignment horizontal="center" vertical="center" wrapText="1"/>
    </xf>
    <xf numFmtId="0" fontId="0" fillId="4" borderId="80" xfId="0" applyFill="1" applyBorder="1" applyAlignment="1" applyProtection="1">
      <alignment horizontal="center" vertical="center" wrapText="1"/>
    </xf>
    <xf numFmtId="0" fontId="0" fillId="0" borderId="78" xfId="0"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8" borderId="101" xfId="0" applyFill="1" applyBorder="1" applyAlignment="1" applyProtection="1">
      <alignment horizontal="center" vertical="center" wrapText="1"/>
      <protection locked="0"/>
    </xf>
    <xf numFmtId="0" fontId="0" fillId="8" borderId="31" xfId="0" applyFill="1" applyBorder="1" applyAlignment="1" applyProtection="1">
      <alignment horizontal="center" vertical="center" wrapText="1"/>
      <protection locked="0"/>
    </xf>
    <xf numFmtId="0" fontId="0" fillId="8" borderId="29"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89" xfId="0" applyFill="1" applyBorder="1" applyAlignment="1" applyProtection="1">
      <alignment horizontal="center" vertical="center" wrapText="1"/>
      <protection locked="0"/>
    </xf>
    <xf numFmtId="0" fontId="0" fillId="0" borderId="113"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4" borderId="29" xfId="0" applyFill="1" applyBorder="1" applyAlignment="1" applyProtection="1">
      <alignment horizontal="center" vertical="center" wrapText="1"/>
    </xf>
    <xf numFmtId="0" fontId="0" fillId="4" borderId="73" xfId="0" applyFill="1" applyBorder="1" applyAlignment="1" applyProtection="1">
      <alignment horizontal="center" vertical="center" wrapText="1"/>
    </xf>
    <xf numFmtId="0" fontId="0" fillId="0" borderId="101"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4" borderId="95" xfId="0" applyFill="1" applyBorder="1" applyAlignment="1" applyProtection="1">
      <alignment horizontal="center" vertical="center" wrapText="1"/>
    </xf>
    <xf numFmtId="0" fontId="0" fillId="4" borderId="117" xfId="0" applyFill="1" applyBorder="1" applyAlignment="1" applyProtection="1">
      <alignment horizontal="center" vertical="center" wrapText="1"/>
    </xf>
    <xf numFmtId="0" fontId="0" fillId="0" borderId="1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locked="0"/>
    </xf>
    <xf numFmtId="0" fontId="0" fillId="0" borderId="89" xfId="0" applyFill="1" applyBorder="1" applyAlignment="1" applyProtection="1">
      <alignment horizontal="center" vertical="center"/>
      <protection locked="0"/>
    </xf>
    <xf numFmtId="0" fontId="0" fillId="0" borderId="9"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87" xfId="0" applyFill="1" applyBorder="1" applyAlignment="1" applyProtection="1">
      <alignment horizontal="center" vertical="center"/>
      <protection locked="0"/>
    </xf>
    <xf numFmtId="0" fontId="0" fillId="4" borderId="100" xfId="0" applyFill="1" applyBorder="1" applyAlignment="1" applyProtection="1">
      <alignment horizontal="center" vertical="center"/>
    </xf>
    <xf numFmtId="0" fontId="0" fillId="4" borderId="118" xfId="0" applyFill="1" applyBorder="1" applyAlignment="1" applyProtection="1">
      <alignment horizontal="center" vertical="center" wrapText="1"/>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4" borderId="56" xfId="0" applyFill="1" applyBorder="1" applyAlignment="1" applyProtection="1">
      <alignment horizontal="center" vertical="center"/>
    </xf>
    <xf numFmtId="0" fontId="0" fillId="0" borderId="43" xfId="0"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protection locked="0"/>
    </xf>
    <xf numFmtId="0" fontId="0" fillId="4" borderId="15" xfId="0" applyFill="1" applyBorder="1" applyAlignment="1" applyProtection="1">
      <alignment horizontal="center" vertical="center"/>
    </xf>
    <xf numFmtId="0" fontId="0" fillId="4" borderId="21" xfId="0" applyFill="1" applyBorder="1" applyAlignment="1" applyProtection="1">
      <alignment horizontal="center" vertical="center"/>
    </xf>
    <xf numFmtId="0" fontId="0" fillId="4" borderId="55" xfId="0" applyFill="1" applyBorder="1" applyAlignment="1" applyProtection="1">
      <alignment horizontal="center" vertical="center"/>
    </xf>
    <xf numFmtId="0" fontId="0" fillId="5" borderId="48" xfId="0"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64" xfId="0" applyFill="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0" fontId="0" fillId="8" borderId="43" xfId="0" applyFill="1" applyBorder="1" applyAlignment="1" applyProtection="1">
      <alignment horizontal="center" vertical="center" wrapText="1"/>
      <protection locked="0"/>
    </xf>
    <xf numFmtId="0" fontId="0" fillId="0" borderId="56" xfId="0"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42" xfId="0" applyBorder="1" applyAlignment="1" applyProtection="1">
      <alignment horizontal="left"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5" borderId="49"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16"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0" borderId="69" xfId="0" applyBorder="1" applyAlignment="1" applyProtection="1">
      <alignment horizontal="center" vertical="center"/>
      <protection locked="0"/>
    </xf>
    <xf numFmtId="0" fontId="0" fillId="5" borderId="98"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protection locked="0"/>
    </xf>
    <xf numFmtId="0" fontId="0" fillId="6" borderId="96" xfId="0" applyFill="1" applyBorder="1" applyAlignment="1" applyProtection="1">
      <alignment horizontal="center" vertical="center"/>
      <protection locked="0"/>
    </xf>
    <xf numFmtId="0" fontId="0" fillId="6" borderId="95" xfId="0" applyFill="1" applyBorder="1" applyAlignment="1" applyProtection="1">
      <alignment horizontal="center" vertical="center"/>
      <protection locked="0"/>
    </xf>
    <xf numFmtId="0" fontId="0" fillId="4" borderId="9" xfId="0" applyFill="1" applyBorder="1" applyAlignment="1" applyProtection="1">
      <alignment horizontal="center" vertical="center"/>
    </xf>
    <xf numFmtId="0" fontId="0" fillId="4" borderId="95" xfId="0" applyFill="1" applyBorder="1" applyAlignment="1" applyProtection="1">
      <alignment horizontal="center" vertical="center"/>
    </xf>
    <xf numFmtId="0" fontId="0" fillId="0" borderId="92" xfId="0" applyBorder="1" applyAlignment="1" applyProtection="1">
      <alignment horizontal="center" vertical="center"/>
      <protection locked="0"/>
    </xf>
    <xf numFmtId="0" fontId="0" fillId="4" borderId="95"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5" borderId="97" xfId="0" applyFill="1" applyBorder="1" applyAlignment="1" applyProtection="1">
      <alignment horizontal="center" vertical="center"/>
      <protection locked="0"/>
    </xf>
    <xf numFmtId="0" fontId="24" fillId="0" borderId="0" xfId="0" applyNumberFormat="1" applyFont="1" applyFill="1" applyBorder="1" applyAlignment="1" applyProtection="1">
      <alignment horizontal="left" vertical="center"/>
      <protection locked="0"/>
    </xf>
    <xf numFmtId="0" fontId="3" fillId="0" borderId="1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24" fillId="0" borderId="0" xfId="0" applyNumberFormat="1" applyFont="1" applyFill="1" applyBorder="1" applyAlignment="1" applyProtection="1">
      <alignment horizontal="left" vertical="center" wrapText="1"/>
      <protection locked="0"/>
    </xf>
    <xf numFmtId="0" fontId="0" fillId="8" borderId="3" xfId="0" applyFill="1" applyBorder="1" applyAlignment="1" applyProtection="1">
      <alignment horizontal="center" vertical="center" wrapText="1"/>
      <protection locked="0"/>
    </xf>
    <xf numFmtId="0" fontId="0" fillId="8" borderId="47" xfId="0" applyFill="1" applyBorder="1" applyAlignment="1" applyProtection="1">
      <alignment horizontal="center" vertical="center" wrapText="1"/>
      <protection locked="0"/>
    </xf>
    <xf numFmtId="0" fontId="0" fillId="8" borderId="99" xfId="0" applyFill="1" applyBorder="1" applyAlignment="1" applyProtection="1">
      <alignment horizontal="center" vertical="center" wrapText="1"/>
      <protection locked="0"/>
    </xf>
    <xf numFmtId="0" fontId="0" fillId="8" borderId="50" xfId="0" applyFill="1" applyBorder="1" applyAlignment="1" applyProtection="1">
      <alignment horizontal="center" vertical="center" wrapText="1"/>
      <protection locked="0"/>
    </xf>
    <xf numFmtId="0" fontId="0" fillId="5" borderId="34" xfId="0" applyFill="1"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0" fillId="0" borderId="12" xfId="0" applyBorder="1" applyAlignment="1" applyProtection="1">
      <alignment horizontal="left" vertical="center" wrapText="1"/>
      <protection locked="0"/>
    </xf>
    <xf numFmtId="0" fontId="0" fillId="0" borderId="72"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12" fillId="9" borderId="32" xfId="0" applyFont="1" applyFill="1" applyBorder="1" applyAlignment="1" applyProtection="1">
      <alignment horizontal="left" vertical="center"/>
      <protection locked="0"/>
    </xf>
    <xf numFmtId="0" fontId="12" fillId="9" borderId="19" xfId="0" applyFont="1" applyFill="1" applyBorder="1" applyAlignment="1" applyProtection="1">
      <alignment horizontal="left" vertical="center"/>
      <protection locked="0"/>
    </xf>
    <xf numFmtId="0" fontId="0" fillId="8" borderId="36" xfId="0" applyFill="1" applyBorder="1" applyAlignment="1" applyProtection="1">
      <alignment horizontal="left" vertical="center" wrapText="1"/>
      <protection locked="0"/>
    </xf>
    <xf numFmtId="0" fontId="0" fillId="8" borderId="36" xfId="0" applyFill="1" applyBorder="1" applyAlignment="1" applyProtection="1">
      <alignment horizontal="left" vertical="center"/>
      <protection locked="0"/>
    </xf>
    <xf numFmtId="0" fontId="0" fillId="8" borderId="37" xfId="0" applyFill="1" applyBorder="1" applyAlignment="1" applyProtection="1">
      <alignment horizontal="left" vertical="center"/>
      <protection locked="0"/>
    </xf>
    <xf numFmtId="0" fontId="0" fillId="8" borderId="0" xfId="0" applyFill="1" applyBorder="1" applyAlignment="1" applyProtection="1">
      <alignment horizontal="left" vertical="center"/>
      <protection locked="0"/>
    </xf>
    <xf numFmtId="0" fontId="0" fillId="8" borderId="26" xfId="0" applyFill="1" applyBorder="1" applyAlignment="1" applyProtection="1">
      <alignment horizontal="left" vertical="center"/>
      <protection locked="0"/>
    </xf>
    <xf numFmtId="0" fontId="0" fillId="8" borderId="2" xfId="0" applyFill="1" applyBorder="1" applyAlignment="1" applyProtection="1">
      <alignment horizontal="left" vertical="center"/>
      <protection locked="0"/>
    </xf>
    <xf numFmtId="0" fontId="0" fillId="8" borderId="8" xfId="0" applyFill="1" applyBorder="1" applyAlignment="1" applyProtection="1">
      <alignment horizontal="left" vertical="center"/>
      <protection locked="0"/>
    </xf>
    <xf numFmtId="0" fontId="0" fillId="0" borderId="46" xfId="0" applyNumberFormat="1" applyFont="1" applyFill="1" applyBorder="1" applyAlignment="1" applyProtection="1">
      <alignment horizontal="left" vertical="top" wrapText="1"/>
      <protection locked="0"/>
    </xf>
    <xf numFmtId="0" fontId="0" fillId="0" borderId="36" xfId="0" applyNumberFormat="1" applyFont="1" applyFill="1" applyBorder="1" applyAlignment="1" applyProtection="1">
      <alignment horizontal="left" vertical="top" wrapText="1"/>
      <protection locked="0"/>
    </xf>
    <xf numFmtId="0" fontId="0" fillId="0" borderId="37" xfId="0" applyNumberFormat="1" applyFont="1" applyFill="1" applyBorder="1" applyAlignment="1" applyProtection="1">
      <alignment horizontal="left" vertical="top" wrapText="1"/>
      <protection locked="0"/>
    </xf>
    <xf numFmtId="0" fontId="0" fillId="0" borderId="30"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locked="0"/>
    </xf>
    <xf numFmtId="0" fontId="0" fillId="0" borderId="26" xfId="0" applyNumberFormat="1" applyFont="1" applyFill="1" applyBorder="1" applyAlignment="1" applyProtection="1">
      <alignment horizontal="left" vertical="top" wrapText="1"/>
      <protection locked="0"/>
    </xf>
    <xf numFmtId="0" fontId="0" fillId="0" borderId="16" xfId="0" applyNumberFormat="1" applyFont="1" applyFill="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8" xfId="0" applyNumberFormat="1" applyFont="1" applyFill="1" applyBorder="1" applyAlignment="1" applyProtection="1">
      <alignment horizontal="left" vertical="top" wrapText="1"/>
      <protection locked="0"/>
    </xf>
    <xf numFmtId="0" fontId="0" fillId="5" borderId="18" xfId="0" applyFill="1"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Alignment="1" applyProtection="1">
      <alignment horizontal="center" vertical="center"/>
      <protection locked="0"/>
    </xf>
    <xf numFmtId="0" fontId="11" fillId="0" borderId="0" xfId="0" applyFont="1" applyAlignment="1" applyProtection="1">
      <alignment horizontal="center" vertical="center"/>
      <protection locked="0"/>
    </xf>
    <xf numFmtId="0" fontId="0" fillId="0" borderId="47" xfId="0"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4" borderId="36"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protection locked="0"/>
    </xf>
    <xf numFmtId="0" fontId="22" fillId="4" borderId="28" xfId="0" applyFont="1" applyFill="1" applyBorder="1" applyAlignment="1" applyProtection="1">
      <alignment horizontal="center" vertical="center"/>
    </xf>
    <xf numFmtId="0" fontId="22" fillId="4" borderId="36" xfId="0" applyFont="1" applyFill="1" applyBorder="1" applyAlignment="1" applyProtection="1">
      <alignment horizontal="center" vertical="center"/>
    </xf>
    <xf numFmtId="0" fontId="22" fillId="4" borderId="37" xfId="0" applyFont="1" applyFill="1" applyBorder="1" applyAlignment="1" applyProtection="1">
      <alignment horizontal="center" vertical="center"/>
    </xf>
    <xf numFmtId="0" fontId="22" fillId="4" borderId="6"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0" fillId="4" borderId="110" xfId="0" applyFill="1" applyBorder="1" applyAlignment="1" applyProtection="1">
      <alignment horizontal="center" vertical="center" wrapText="1"/>
    </xf>
    <xf numFmtId="0" fontId="0" fillId="4" borderId="111" xfId="0" applyFill="1" applyBorder="1" applyAlignment="1" applyProtection="1">
      <alignment horizontal="center" vertical="center" wrapText="1"/>
    </xf>
    <xf numFmtId="0" fontId="0" fillId="4" borderId="112" xfId="0" applyFill="1" applyBorder="1" applyAlignment="1" applyProtection="1">
      <alignment horizontal="center" vertical="center" wrapText="1"/>
    </xf>
    <xf numFmtId="0" fontId="0" fillId="4" borderId="101" xfId="0" applyFill="1" applyBorder="1" applyAlignment="1" applyProtection="1">
      <alignment horizontal="center" vertical="center"/>
    </xf>
    <xf numFmtId="0" fontId="0" fillId="4" borderId="53" xfId="0" applyFill="1" applyBorder="1" applyAlignment="1" applyProtection="1">
      <alignment horizontal="center" vertical="center"/>
    </xf>
    <xf numFmtId="0" fontId="0" fillId="4" borderId="54" xfId="0" applyFill="1" applyBorder="1" applyAlignment="1" applyProtection="1">
      <alignment horizontal="center" vertical="center"/>
    </xf>
    <xf numFmtId="0" fontId="0" fillId="4" borderId="65" xfId="0" applyFill="1" applyBorder="1" applyAlignment="1" applyProtection="1">
      <alignment horizontal="center" vertical="center"/>
    </xf>
    <xf numFmtId="0" fontId="0" fillId="4" borderId="70" xfId="0" applyFill="1" applyBorder="1" applyAlignment="1" applyProtection="1">
      <alignment horizontal="center" vertical="center"/>
    </xf>
    <xf numFmtId="0" fontId="0" fillId="4" borderId="38" xfId="0" applyFill="1" applyBorder="1" applyAlignment="1" applyProtection="1">
      <alignment horizontal="left" vertical="center"/>
      <protection locked="0"/>
    </xf>
    <xf numFmtId="0" fontId="0" fillId="4" borderId="33" xfId="0" applyFill="1" applyBorder="1" applyAlignment="1" applyProtection="1">
      <alignment horizontal="left" vertical="center"/>
      <protection locked="0"/>
    </xf>
    <xf numFmtId="0" fontId="0" fillId="0" borderId="92" xfId="0" applyBorder="1" applyAlignment="1" applyProtection="1">
      <alignment horizontal="left" vertical="center"/>
      <protection locked="0"/>
    </xf>
    <xf numFmtId="0" fontId="15" fillId="0" borderId="88"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5" borderId="22" xfId="0" applyFill="1" applyBorder="1" applyAlignment="1" applyProtection="1">
      <alignment horizontal="center" vertical="center" wrapText="1"/>
      <protection locked="0"/>
    </xf>
    <xf numFmtId="0" fontId="0" fillId="0" borderId="18" xfId="0" applyBorder="1" applyAlignment="1" applyProtection="1">
      <alignment horizontal="left" vertical="center" wrapText="1"/>
      <protection locked="0"/>
    </xf>
    <xf numFmtId="0" fontId="0" fillId="5" borderId="1"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12" fillId="9" borderId="0" xfId="0" applyFont="1" applyFill="1" applyAlignment="1" applyProtection="1">
      <alignment horizontal="left" vertical="center" wrapText="1"/>
      <protection locked="0"/>
    </xf>
    <xf numFmtId="0" fontId="0" fillId="0" borderId="36" xfId="0" applyBorder="1" applyAlignment="1" applyProtection="1">
      <alignment horizontal="left" vertical="center" shrinkToFit="1"/>
      <protection locked="0"/>
    </xf>
    <xf numFmtId="0" fontId="3" fillId="0" borderId="3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0" fillId="5" borderId="40" xfId="0" applyFill="1" applyBorder="1" applyAlignment="1" applyProtection="1">
      <alignment horizontal="center" vertical="center" wrapText="1"/>
      <protection locked="0"/>
    </xf>
    <xf numFmtId="0" fontId="0" fillId="5" borderId="57"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12" fillId="9" borderId="15" xfId="0" applyFont="1" applyFill="1" applyBorder="1" applyAlignment="1" applyProtection="1">
      <alignment horizontal="left" vertical="center"/>
      <protection locked="0"/>
    </xf>
    <xf numFmtId="0" fontId="12" fillId="9" borderId="21" xfId="0" applyFont="1" applyFill="1" applyBorder="1" applyAlignment="1" applyProtection="1">
      <alignment horizontal="left" vertical="center"/>
      <protection locked="0"/>
    </xf>
    <xf numFmtId="0" fontId="12" fillId="9" borderId="14" xfId="0" applyFont="1" applyFill="1" applyBorder="1" applyAlignment="1" applyProtection="1">
      <alignment horizontal="left" vertical="center"/>
      <protection locked="0"/>
    </xf>
    <xf numFmtId="0" fontId="0" fillId="5" borderId="3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0" borderId="2" xfId="0" applyFont="1" applyFill="1" applyBorder="1" applyAlignment="1" applyProtection="1">
      <alignment horizontal="left" vertical="center"/>
      <protection locked="0"/>
    </xf>
    <xf numFmtId="38" fontId="24" fillId="0" borderId="0" xfId="1" applyFont="1" applyFill="1" applyBorder="1" applyAlignment="1" applyProtection="1">
      <alignment horizontal="left"/>
      <protection locked="0"/>
    </xf>
  </cellXfs>
  <cellStyles count="7">
    <cellStyle name="桁区切り" xfId="1" builtinId="6"/>
    <cellStyle name="桁区切り 2" xfId="3"/>
    <cellStyle name="標準" xfId="0" builtinId="0"/>
    <cellStyle name="標準 2" xfId="2"/>
    <cellStyle name="標準 3" xfId="4"/>
    <cellStyle name="標準 4" xfId="5"/>
    <cellStyle name="標準_templete_K" xfId="6"/>
  </cellStyles>
  <dxfs count="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EDFED2"/>
      <color rgb="FFEBFFFF"/>
      <color rgb="FFFFEBEB"/>
      <color rgb="FFFFFFCC"/>
      <color rgb="FFFFFF99"/>
      <color rgb="FFE4C9FF"/>
      <color rgb="FFCC99FF"/>
      <color rgb="FFCC6600"/>
      <color rgb="FFDD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152400</xdr:colOff>
      <xdr:row>99</xdr:row>
      <xdr:rowOff>28574</xdr:rowOff>
    </xdr:from>
    <xdr:to>
      <xdr:col>38</xdr:col>
      <xdr:colOff>171450</xdr:colOff>
      <xdr:row>100</xdr:row>
      <xdr:rowOff>19050</xdr:rowOff>
    </xdr:to>
    <xdr:sp macro="" textlink="">
      <xdr:nvSpPr>
        <xdr:cNvPr id="4" name="右矢印 3"/>
        <xdr:cNvSpPr/>
      </xdr:nvSpPr>
      <xdr:spPr>
        <a:xfrm>
          <a:off x="7200900" y="19230974"/>
          <a:ext cx="209550" cy="180976"/>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92764</xdr:colOff>
      <xdr:row>103</xdr:row>
      <xdr:rowOff>17835</xdr:rowOff>
    </xdr:from>
    <xdr:to>
      <xdr:col>2</xdr:col>
      <xdr:colOff>147843</xdr:colOff>
      <xdr:row>110</xdr:row>
      <xdr:rowOff>57153</xdr:rowOff>
    </xdr:to>
    <xdr:sp macro="" textlink="">
      <xdr:nvSpPr>
        <xdr:cNvPr id="9" name="屈折矢印 8"/>
        <xdr:cNvSpPr/>
      </xdr:nvSpPr>
      <xdr:spPr>
        <a:xfrm rot="5400000">
          <a:off x="6006145" y="20545854"/>
          <a:ext cx="1372818" cy="245579"/>
        </a:xfrm>
        <a:prstGeom prst="bentUpArrow">
          <a:avLst>
            <a:gd name="adj1" fmla="val 16892"/>
            <a:gd name="adj2" fmla="val 25000"/>
            <a:gd name="adj3" fmla="val 25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92762</xdr:colOff>
      <xdr:row>119</xdr:row>
      <xdr:rowOff>13138</xdr:rowOff>
    </xdr:from>
    <xdr:to>
      <xdr:col>2</xdr:col>
      <xdr:colOff>147841</xdr:colOff>
      <xdr:row>122</xdr:row>
      <xdr:rowOff>38103</xdr:rowOff>
    </xdr:to>
    <xdr:sp macro="" textlink="">
      <xdr:nvSpPr>
        <xdr:cNvPr id="10" name="屈折矢印 9"/>
        <xdr:cNvSpPr/>
      </xdr:nvSpPr>
      <xdr:spPr>
        <a:xfrm rot="5400000">
          <a:off x="107819" y="23200981"/>
          <a:ext cx="596465" cy="245579"/>
        </a:xfrm>
        <a:prstGeom prst="bentUpArrow">
          <a:avLst>
            <a:gd name="adj1" fmla="val 16892"/>
            <a:gd name="adj2" fmla="val 25000"/>
            <a:gd name="adj3" fmla="val 25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95250</xdr:colOff>
      <xdr:row>98</xdr:row>
      <xdr:rowOff>28576</xdr:rowOff>
    </xdr:from>
    <xdr:to>
      <xdr:col>39</xdr:col>
      <xdr:colOff>0</xdr:colOff>
      <xdr:row>132</xdr:row>
      <xdr:rowOff>171450</xdr:rowOff>
    </xdr:to>
    <xdr:sp macro="" textlink="">
      <xdr:nvSpPr>
        <xdr:cNvPr id="15" name="屈折矢印 14"/>
        <xdr:cNvSpPr/>
      </xdr:nvSpPr>
      <xdr:spPr>
        <a:xfrm rot="5400000">
          <a:off x="3976688" y="22207538"/>
          <a:ext cx="6619874" cy="285750"/>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53"/>
  <sheetViews>
    <sheetView tabSelected="1" zoomScale="85" zoomScaleNormal="85" workbookViewId="0">
      <selection activeCell="P1" sqref="P1:BA1"/>
    </sheetView>
  </sheetViews>
  <sheetFormatPr defaultRowHeight="13.5" x14ac:dyDescent="0.15"/>
  <cols>
    <col min="1" max="68" width="2.5" style="7" customWidth="1"/>
    <col min="69" max="69" width="53.875" style="6" customWidth="1"/>
    <col min="70" max="70" width="12.25" style="34" customWidth="1"/>
    <col min="71" max="71" width="12.25" style="23" hidden="1" customWidth="1"/>
    <col min="72" max="79" width="12.25" style="7" hidden="1" customWidth="1"/>
    <col min="80" max="81" width="12.25" style="7" customWidth="1"/>
    <col min="82" max="90" width="10.625" style="7" customWidth="1"/>
    <col min="91" max="16384" width="9" style="7"/>
  </cols>
  <sheetData>
    <row r="1" spans="1:79" ht="42" customHeight="1" thickBot="1" x14ac:dyDescent="0.2">
      <c r="A1" s="244"/>
      <c r="B1" s="244"/>
      <c r="C1" s="244"/>
      <c r="D1" s="244"/>
      <c r="E1" s="244"/>
      <c r="F1" s="244"/>
      <c r="G1" s="244"/>
      <c r="H1" s="244"/>
      <c r="I1" s="244"/>
      <c r="J1" s="244"/>
      <c r="K1" s="244"/>
      <c r="L1" s="244"/>
      <c r="M1" s="244"/>
      <c r="N1" s="244"/>
      <c r="O1" s="244"/>
      <c r="P1" s="485" t="s">
        <v>353</v>
      </c>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4" t="s">
        <v>106</v>
      </c>
      <c r="BC1" s="484"/>
      <c r="BD1" s="484"/>
      <c r="BE1" s="484"/>
      <c r="BF1" s="484"/>
      <c r="BG1" s="484"/>
      <c r="BH1" s="484"/>
      <c r="BI1" s="484"/>
      <c r="BJ1" s="484"/>
      <c r="BK1" s="484"/>
      <c r="BL1" s="484"/>
      <c r="BM1" s="484"/>
      <c r="BN1" s="484"/>
      <c r="BO1" s="484"/>
      <c r="BP1" s="484"/>
    </row>
    <row r="2" spans="1:79" ht="15" customHeight="1" x14ac:dyDescent="0.15">
      <c r="A2" s="276" t="s">
        <v>31</v>
      </c>
      <c r="B2" s="247"/>
      <c r="C2" s="247"/>
      <c r="D2" s="247"/>
      <c r="E2" s="247"/>
      <c r="F2" s="247"/>
      <c r="G2" s="175"/>
      <c r="H2" s="270" t="s">
        <v>128</v>
      </c>
      <c r="I2" s="238"/>
      <c r="J2" s="238"/>
      <c r="K2" s="238"/>
      <c r="L2" s="238"/>
      <c r="M2" s="238"/>
      <c r="N2" s="238"/>
      <c r="O2" s="238"/>
      <c r="P2" s="238"/>
      <c r="Q2" s="238"/>
      <c r="R2" s="490" t="s">
        <v>219</v>
      </c>
      <c r="S2" s="40"/>
      <c r="T2" s="40"/>
      <c r="U2" s="40"/>
      <c r="V2" s="40"/>
      <c r="W2" s="40"/>
      <c r="X2" s="41"/>
      <c r="Y2" s="422" t="s">
        <v>26</v>
      </c>
      <c r="Z2" s="247"/>
      <c r="AA2" s="247"/>
      <c r="AB2" s="247"/>
      <c r="AC2" s="247"/>
      <c r="AD2" s="247"/>
      <c r="AE2" s="247"/>
      <c r="AF2" s="270"/>
      <c r="AG2" s="238"/>
      <c r="AH2" s="238"/>
      <c r="AI2" s="238"/>
      <c r="AJ2" s="238"/>
      <c r="AK2" s="238"/>
      <c r="AL2" s="238"/>
      <c r="AM2" s="238"/>
      <c r="AN2" s="238"/>
      <c r="AO2" s="238"/>
      <c r="AP2" s="238"/>
      <c r="AQ2" s="238"/>
      <c r="AR2" s="238"/>
      <c r="AS2" s="238"/>
      <c r="AT2" s="264"/>
      <c r="AU2" s="492" t="str">
        <f>IFERROR(VLOOKUP(H5,BZ:CA,2,0),"")</f>
        <v/>
      </c>
      <c r="AV2" s="493"/>
      <c r="AW2" s="493"/>
      <c r="AX2" s="493"/>
      <c r="AY2" s="493"/>
      <c r="AZ2" s="493"/>
      <c r="BA2" s="493"/>
      <c r="BB2" s="493"/>
      <c r="BC2" s="493"/>
      <c r="BD2" s="493"/>
      <c r="BE2" s="493"/>
      <c r="BF2" s="493"/>
      <c r="BG2" s="493"/>
      <c r="BH2" s="493"/>
      <c r="BI2" s="493"/>
      <c r="BJ2" s="493"/>
      <c r="BK2" s="493"/>
      <c r="BL2" s="493"/>
      <c r="BM2" s="493"/>
      <c r="BN2" s="493"/>
      <c r="BO2" s="493"/>
      <c r="BP2" s="494"/>
      <c r="BQ2" s="148" t="str">
        <f>IF(H2="選択して下さい↓","←都道府県が未選択です。",IF(AF2="","←記入者氏名が未記入です。",""))</f>
        <v>←都道府県が未選択です。</v>
      </c>
      <c r="BR2" s="35"/>
    </row>
    <row r="3" spans="1:79" ht="15" customHeight="1" thickBot="1" x14ac:dyDescent="0.2">
      <c r="A3" s="136"/>
      <c r="B3" s="137"/>
      <c r="C3" s="137"/>
      <c r="D3" s="137"/>
      <c r="E3" s="137"/>
      <c r="F3" s="137"/>
      <c r="G3" s="138"/>
      <c r="H3" s="272"/>
      <c r="I3" s="244"/>
      <c r="J3" s="244"/>
      <c r="K3" s="244"/>
      <c r="L3" s="244"/>
      <c r="M3" s="244"/>
      <c r="N3" s="244"/>
      <c r="O3" s="244"/>
      <c r="P3" s="244"/>
      <c r="Q3" s="244"/>
      <c r="R3" s="113"/>
      <c r="S3" s="113"/>
      <c r="T3" s="113"/>
      <c r="U3" s="113"/>
      <c r="V3" s="113"/>
      <c r="W3" s="113"/>
      <c r="X3" s="491"/>
      <c r="Y3" s="136"/>
      <c r="Z3" s="137"/>
      <c r="AA3" s="137"/>
      <c r="AB3" s="137"/>
      <c r="AC3" s="137"/>
      <c r="AD3" s="137"/>
      <c r="AE3" s="137"/>
      <c r="AF3" s="272"/>
      <c r="AG3" s="244"/>
      <c r="AH3" s="244"/>
      <c r="AI3" s="244"/>
      <c r="AJ3" s="244"/>
      <c r="AK3" s="244"/>
      <c r="AL3" s="244"/>
      <c r="AM3" s="244"/>
      <c r="AN3" s="244"/>
      <c r="AO3" s="244"/>
      <c r="AP3" s="244"/>
      <c r="AQ3" s="244"/>
      <c r="AR3" s="244"/>
      <c r="AS3" s="244"/>
      <c r="AT3" s="266"/>
      <c r="AU3" s="495"/>
      <c r="AV3" s="496"/>
      <c r="AW3" s="496"/>
      <c r="AX3" s="496"/>
      <c r="AY3" s="496"/>
      <c r="AZ3" s="496"/>
      <c r="BA3" s="496"/>
      <c r="BB3" s="496"/>
      <c r="BC3" s="496"/>
      <c r="BD3" s="496"/>
      <c r="BE3" s="496"/>
      <c r="BF3" s="496"/>
      <c r="BG3" s="496"/>
      <c r="BH3" s="496"/>
      <c r="BI3" s="496"/>
      <c r="BJ3" s="496"/>
      <c r="BK3" s="496"/>
      <c r="BL3" s="496"/>
      <c r="BM3" s="496"/>
      <c r="BN3" s="496"/>
      <c r="BO3" s="496"/>
      <c r="BP3" s="497"/>
      <c r="BQ3" s="148"/>
      <c r="BR3" s="35"/>
    </row>
    <row r="4" spans="1:79" ht="15" customHeight="1" x14ac:dyDescent="0.15">
      <c r="A4" s="422" t="s">
        <v>11</v>
      </c>
      <c r="B4" s="247"/>
      <c r="C4" s="247"/>
      <c r="D4" s="247"/>
      <c r="E4" s="247"/>
      <c r="F4" s="247"/>
      <c r="G4" s="247"/>
      <c r="H4" s="487"/>
      <c r="I4" s="488"/>
      <c r="J4" s="488"/>
      <c r="K4" s="488"/>
      <c r="L4" s="488"/>
      <c r="M4" s="488"/>
      <c r="N4" s="488"/>
      <c r="O4" s="488"/>
      <c r="P4" s="488"/>
      <c r="Q4" s="488"/>
      <c r="R4" s="488"/>
      <c r="S4" s="488"/>
      <c r="T4" s="479" t="s">
        <v>21</v>
      </c>
      <c r="U4" s="479"/>
      <c r="V4" s="479"/>
      <c r="W4" s="479"/>
      <c r="X4" s="480"/>
      <c r="Y4" s="422" t="s">
        <v>24</v>
      </c>
      <c r="Z4" s="247"/>
      <c r="AA4" s="247"/>
      <c r="AB4" s="247"/>
      <c r="AC4" s="247"/>
      <c r="AD4" s="247"/>
      <c r="AE4" s="175"/>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64"/>
      <c r="BQ4" s="148" t="str">
        <f>IF(H5="","←学校名が未記入です。","")</f>
        <v>←学校名が未記入です。</v>
      </c>
      <c r="BR4" s="35"/>
      <c r="BZ4" s="7" t="s">
        <v>348</v>
      </c>
    </row>
    <row r="5" spans="1:79" ht="15" customHeight="1" x14ac:dyDescent="0.15">
      <c r="A5" s="133" t="s">
        <v>0</v>
      </c>
      <c r="B5" s="134"/>
      <c r="C5" s="134"/>
      <c r="D5" s="134"/>
      <c r="E5" s="134"/>
      <c r="F5" s="134"/>
      <c r="G5" s="135"/>
      <c r="H5" s="241"/>
      <c r="I5" s="241"/>
      <c r="J5" s="241"/>
      <c r="K5" s="241"/>
      <c r="L5" s="241"/>
      <c r="M5" s="241"/>
      <c r="N5" s="241"/>
      <c r="O5" s="241"/>
      <c r="P5" s="241"/>
      <c r="Q5" s="241"/>
      <c r="R5" s="241"/>
      <c r="S5" s="241"/>
      <c r="T5" s="269" t="s">
        <v>107</v>
      </c>
      <c r="U5" s="269"/>
      <c r="V5" s="269"/>
      <c r="W5" s="269"/>
      <c r="X5" s="481"/>
      <c r="Y5" s="133"/>
      <c r="Z5" s="134"/>
      <c r="AA5" s="134"/>
      <c r="AB5" s="134"/>
      <c r="AC5" s="134"/>
      <c r="AD5" s="134"/>
      <c r="AE5" s="135"/>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65"/>
      <c r="BQ5" s="148"/>
      <c r="BR5" s="35"/>
      <c r="BZ5" s="20" t="s">
        <v>32</v>
      </c>
      <c r="CA5" s="20" t="s">
        <v>33</v>
      </c>
    </row>
    <row r="6" spans="1:79" ht="15" customHeight="1" thickBot="1" x14ac:dyDescent="0.2">
      <c r="A6" s="136"/>
      <c r="B6" s="137"/>
      <c r="C6" s="137"/>
      <c r="D6" s="137"/>
      <c r="E6" s="137"/>
      <c r="F6" s="137"/>
      <c r="G6" s="138"/>
      <c r="H6" s="244"/>
      <c r="I6" s="244"/>
      <c r="J6" s="244"/>
      <c r="K6" s="244"/>
      <c r="L6" s="244"/>
      <c r="M6" s="244"/>
      <c r="N6" s="244"/>
      <c r="O6" s="244"/>
      <c r="P6" s="244"/>
      <c r="Q6" s="244"/>
      <c r="R6" s="244"/>
      <c r="S6" s="244"/>
      <c r="T6" s="482"/>
      <c r="U6" s="482"/>
      <c r="V6" s="482"/>
      <c r="W6" s="482"/>
      <c r="X6" s="483"/>
      <c r="Y6" s="136"/>
      <c r="Z6" s="137"/>
      <c r="AA6" s="137"/>
      <c r="AB6" s="137"/>
      <c r="AC6" s="137"/>
      <c r="AD6" s="137"/>
      <c r="AE6" s="138"/>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66"/>
      <c r="BQ6" s="148"/>
      <c r="BR6" s="35"/>
      <c r="BZ6" s="19" t="s">
        <v>34</v>
      </c>
      <c r="CA6" s="17">
        <v>1</v>
      </c>
    </row>
    <row r="7" spans="1:79" ht="15" customHeight="1" x14ac:dyDescent="0.15">
      <c r="A7" s="422" t="s">
        <v>1</v>
      </c>
      <c r="B7" s="247"/>
      <c r="C7" s="247"/>
      <c r="D7" s="247"/>
      <c r="E7" s="247"/>
      <c r="F7" s="247"/>
      <c r="G7" s="247"/>
      <c r="H7" s="463"/>
      <c r="I7" s="464"/>
      <c r="J7" s="464"/>
      <c r="K7" s="464"/>
      <c r="L7" s="464"/>
      <c r="M7" s="464"/>
      <c r="N7" s="464"/>
      <c r="O7" s="464"/>
      <c r="P7" s="464"/>
      <c r="Q7" s="464"/>
      <c r="R7" s="464"/>
      <c r="S7" s="464"/>
      <c r="T7" s="464"/>
      <c r="U7" s="464"/>
      <c r="V7" s="464"/>
      <c r="W7" s="464"/>
      <c r="X7" s="465"/>
      <c r="Y7" s="422" t="s">
        <v>11</v>
      </c>
      <c r="Z7" s="247"/>
      <c r="AA7" s="247"/>
      <c r="AB7" s="247"/>
      <c r="AC7" s="247"/>
      <c r="AD7" s="247"/>
      <c r="AE7" s="175"/>
      <c r="AF7" s="487"/>
      <c r="AG7" s="488"/>
      <c r="AH7" s="488"/>
      <c r="AI7" s="488"/>
      <c r="AJ7" s="488"/>
      <c r="AK7" s="488"/>
      <c r="AL7" s="488"/>
      <c r="AM7" s="488"/>
      <c r="AN7" s="488"/>
      <c r="AO7" s="488"/>
      <c r="AP7" s="488"/>
      <c r="AQ7" s="488"/>
      <c r="AR7" s="488"/>
      <c r="AS7" s="488"/>
      <c r="AT7" s="489"/>
      <c r="AU7" s="422" t="s">
        <v>11</v>
      </c>
      <c r="AV7" s="247"/>
      <c r="AW7" s="247"/>
      <c r="AX7" s="247"/>
      <c r="AY7" s="247"/>
      <c r="AZ7" s="247"/>
      <c r="BA7" s="247"/>
      <c r="BB7" s="487"/>
      <c r="BC7" s="488"/>
      <c r="BD7" s="488"/>
      <c r="BE7" s="488"/>
      <c r="BF7" s="488"/>
      <c r="BG7" s="488"/>
      <c r="BH7" s="488"/>
      <c r="BI7" s="488"/>
      <c r="BJ7" s="488"/>
      <c r="BK7" s="488"/>
      <c r="BL7" s="488"/>
      <c r="BM7" s="488"/>
      <c r="BN7" s="488"/>
      <c r="BO7" s="488"/>
      <c r="BP7" s="489"/>
      <c r="BZ7" s="19" t="s">
        <v>35</v>
      </c>
      <c r="CA7" s="17">
        <v>2</v>
      </c>
    </row>
    <row r="8" spans="1:79" ht="15" customHeight="1" x14ac:dyDescent="0.15">
      <c r="A8" s="133"/>
      <c r="B8" s="134"/>
      <c r="C8" s="134"/>
      <c r="D8" s="134"/>
      <c r="E8" s="134"/>
      <c r="F8" s="134"/>
      <c r="G8" s="134"/>
      <c r="H8" s="466"/>
      <c r="I8" s="467"/>
      <c r="J8" s="467"/>
      <c r="K8" s="467"/>
      <c r="L8" s="467"/>
      <c r="M8" s="467"/>
      <c r="N8" s="467"/>
      <c r="O8" s="467"/>
      <c r="P8" s="467"/>
      <c r="Q8" s="467"/>
      <c r="R8" s="467"/>
      <c r="S8" s="467"/>
      <c r="T8" s="467"/>
      <c r="U8" s="467"/>
      <c r="V8" s="467"/>
      <c r="W8" s="467"/>
      <c r="X8" s="468"/>
      <c r="Y8" s="133" t="s">
        <v>113</v>
      </c>
      <c r="Z8" s="134"/>
      <c r="AA8" s="134"/>
      <c r="AB8" s="134"/>
      <c r="AC8" s="134"/>
      <c r="AD8" s="134"/>
      <c r="AE8" s="135"/>
      <c r="AF8" s="241"/>
      <c r="AG8" s="241"/>
      <c r="AH8" s="241"/>
      <c r="AI8" s="241"/>
      <c r="AJ8" s="241"/>
      <c r="AK8" s="241"/>
      <c r="AL8" s="241"/>
      <c r="AM8" s="241"/>
      <c r="AN8" s="241"/>
      <c r="AO8" s="241"/>
      <c r="AP8" s="241"/>
      <c r="AQ8" s="241"/>
      <c r="AR8" s="241"/>
      <c r="AS8" s="241"/>
      <c r="AT8" s="265"/>
      <c r="AU8" s="133" t="s">
        <v>129</v>
      </c>
      <c r="AV8" s="134"/>
      <c r="AW8" s="134"/>
      <c r="AX8" s="134"/>
      <c r="AY8" s="134"/>
      <c r="AZ8" s="134"/>
      <c r="BA8" s="135"/>
      <c r="BB8" s="474"/>
      <c r="BC8" s="475"/>
      <c r="BD8" s="475"/>
      <c r="BE8" s="475"/>
      <c r="BF8" s="475"/>
      <c r="BG8" s="475"/>
      <c r="BH8" s="475"/>
      <c r="BI8" s="475"/>
      <c r="BJ8" s="475"/>
      <c r="BK8" s="475"/>
      <c r="BL8" s="475"/>
      <c r="BM8" s="475"/>
      <c r="BN8" s="475"/>
      <c r="BO8" s="475"/>
      <c r="BP8" s="476"/>
      <c r="BQ8" s="148" t="str">
        <f>IF(H7="〒","←所在地が未記入です。",IF(AF8="","←理事長名が未記入です。",IF(BB8="","←校長名が未記入です。","")))</f>
        <v>←理事長名が未記入です。</v>
      </c>
      <c r="BR8" s="35"/>
      <c r="BZ8" s="19" t="s">
        <v>36</v>
      </c>
      <c r="CA8" s="17">
        <v>3</v>
      </c>
    </row>
    <row r="9" spans="1:79" ht="15" customHeight="1" thickBot="1" x14ac:dyDescent="0.2">
      <c r="A9" s="133"/>
      <c r="B9" s="134"/>
      <c r="C9" s="134"/>
      <c r="D9" s="134"/>
      <c r="E9" s="134"/>
      <c r="F9" s="134"/>
      <c r="G9" s="134"/>
      <c r="H9" s="466"/>
      <c r="I9" s="467"/>
      <c r="J9" s="467"/>
      <c r="K9" s="467"/>
      <c r="L9" s="467"/>
      <c r="M9" s="467"/>
      <c r="N9" s="467"/>
      <c r="O9" s="467"/>
      <c r="P9" s="467"/>
      <c r="Q9" s="467"/>
      <c r="R9" s="467"/>
      <c r="S9" s="467"/>
      <c r="T9" s="467"/>
      <c r="U9" s="467"/>
      <c r="V9" s="467"/>
      <c r="W9" s="467"/>
      <c r="X9" s="468"/>
      <c r="Y9" s="136"/>
      <c r="Z9" s="137"/>
      <c r="AA9" s="137"/>
      <c r="AB9" s="137"/>
      <c r="AC9" s="137"/>
      <c r="AD9" s="137"/>
      <c r="AE9" s="138"/>
      <c r="AF9" s="244"/>
      <c r="AG9" s="244"/>
      <c r="AH9" s="244"/>
      <c r="AI9" s="244"/>
      <c r="AJ9" s="244"/>
      <c r="AK9" s="244"/>
      <c r="AL9" s="244"/>
      <c r="AM9" s="244"/>
      <c r="AN9" s="244"/>
      <c r="AO9" s="244"/>
      <c r="AP9" s="244"/>
      <c r="AQ9" s="244"/>
      <c r="AR9" s="244"/>
      <c r="AS9" s="244"/>
      <c r="AT9" s="266"/>
      <c r="AU9" s="136"/>
      <c r="AV9" s="137"/>
      <c r="AW9" s="137"/>
      <c r="AX9" s="137"/>
      <c r="AY9" s="137"/>
      <c r="AZ9" s="137"/>
      <c r="BA9" s="138"/>
      <c r="BB9" s="272"/>
      <c r="BC9" s="244"/>
      <c r="BD9" s="244"/>
      <c r="BE9" s="244"/>
      <c r="BF9" s="244"/>
      <c r="BG9" s="244"/>
      <c r="BH9" s="244"/>
      <c r="BI9" s="244"/>
      <c r="BJ9" s="244"/>
      <c r="BK9" s="244"/>
      <c r="BL9" s="244"/>
      <c r="BM9" s="244"/>
      <c r="BN9" s="244"/>
      <c r="BO9" s="244"/>
      <c r="BP9" s="266"/>
      <c r="BQ9" s="148"/>
      <c r="BR9" s="35"/>
      <c r="BZ9" s="19" t="s">
        <v>37</v>
      </c>
      <c r="CA9" s="17">
        <v>4</v>
      </c>
    </row>
    <row r="10" spans="1:79" ht="15" customHeight="1" thickBot="1" x14ac:dyDescent="0.2">
      <c r="A10" s="136"/>
      <c r="B10" s="137"/>
      <c r="C10" s="137"/>
      <c r="D10" s="137"/>
      <c r="E10" s="137"/>
      <c r="F10" s="137"/>
      <c r="G10" s="137"/>
      <c r="H10" s="469"/>
      <c r="I10" s="470"/>
      <c r="J10" s="470"/>
      <c r="K10" s="470"/>
      <c r="L10" s="470"/>
      <c r="M10" s="470"/>
      <c r="N10" s="470"/>
      <c r="O10" s="470"/>
      <c r="P10" s="470"/>
      <c r="Q10" s="470"/>
      <c r="R10" s="470"/>
      <c r="S10" s="470"/>
      <c r="T10" s="470"/>
      <c r="U10" s="470"/>
      <c r="V10" s="470"/>
      <c r="W10" s="470"/>
      <c r="X10" s="471"/>
      <c r="Y10" s="517" t="s">
        <v>23</v>
      </c>
      <c r="Z10" s="518"/>
      <c r="AA10" s="518"/>
      <c r="AB10" s="518"/>
      <c r="AC10" s="518"/>
      <c r="AD10" s="518"/>
      <c r="AE10" s="519"/>
      <c r="AF10" s="477"/>
      <c r="AG10" s="477"/>
      <c r="AH10" s="477"/>
      <c r="AI10" s="477"/>
      <c r="AJ10" s="477"/>
      <c r="AK10" s="477"/>
      <c r="AL10" s="477"/>
      <c r="AM10" s="477"/>
      <c r="AN10" s="477"/>
      <c r="AO10" s="477"/>
      <c r="AP10" s="477"/>
      <c r="AQ10" s="477"/>
      <c r="AR10" s="477"/>
      <c r="AS10" s="477"/>
      <c r="AT10" s="478"/>
      <c r="AU10" s="422" t="s">
        <v>135</v>
      </c>
      <c r="AV10" s="247"/>
      <c r="AW10" s="247"/>
      <c r="AX10" s="247"/>
      <c r="AY10" s="247"/>
      <c r="AZ10" s="247"/>
      <c r="BA10" s="175"/>
      <c r="BB10" s="477"/>
      <c r="BC10" s="477"/>
      <c r="BD10" s="477"/>
      <c r="BE10" s="477"/>
      <c r="BF10" s="477"/>
      <c r="BG10" s="477"/>
      <c r="BH10" s="477"/>
      <c r="BI10" s="477"/>
      <c r="BJ10" s="477"/>
      <c r="BK10" s="477"/>
      <c r="BL10" s="477"/>
      <c r="BM10" s="477"/>
      <c r="BN10" s="477"/>
      <c r="BO10" s="477"/>
      <c r="BP10" s="478"/>
      <c r="BQ10" s="21" t="str">
        <f>IF(AF10="","←電話番号が未記入です。",IF(BB10="","←FAX番号が未記入です。",""))</f>
        <v>←電話番号が未記入です。</v>
      </c>
      <c r="BZ10" s="19" t="s">
        <v>38</v>
      </c>
      <c r="CA10" s="17">
        <v>5</v>
      </c>
    </row>
    <row r="11" spans="1:79" ht="15" customHeight="1" x14ac:dyDescent="0.15">
      <c r="A11" s="422" t="s">
        <v>28</v>
      </c>
      <c r="B11" s="247"/>
      <c r="C11" s="247"/>
      <c r="D11" s="247"/>
      <c r="E11" s="247"/>
      <c r="F11" s="247"/>
      <c r="G11" s="175"/>
      <c r="H11" s="454" t="s">
        <v>133</v>
      </c>
      <c r="I11" s="454"/>
      <c r="J11" s="454"/>
      <c r="K11" s="454"/>
      <c r="L11" s="454"/>
      <c r="M11" s="454"/>
      <c r="N11" s="454"/>
      <c r="O11" s="454"/>
      <c r="P11" s="454"/>
      <c r="Q11" s="454"/>
      <c r="R11" s="454"/>
      <c r="S11" s="454"/>
      <c r="T11" s="454"/>
      <c r="U11" s="454"/>
      <c r="V11" s="454"/>
      <c r="W11" s="454"/>
      <c r="X11" s="455"/>
      <c r="Y11" s="276" t="s">
        <v>112</v>
      </c>
      <c r="Z11" s="247"/>
      <c r="AA11" s="247"/>
      <c r="AB11" s="247"/>
      <c r="AC11" s="247"/>
      <c r="AD11" s="247"/>
      <c r="AE11" s="175"/>
      <c r="AF11" s="454" t="s">
        <v>133</v>
      </c>
      <c r="AG11" s="454"/>
      <c r="AH11" s="454"/>
      <c r="AI11" s="454"/>
      <c r="AJ11" s="454"/>
      <c r="AK11" s="454"/>
      <c r="AL11" s="454"/>
      <c r="AM11" s="454"/>
      <c r="AN11" s="454"/>
      <c r="AO11" s="454"/>
      <c r="AP11" s="454"/>
      <c r="AQ11" s="454"/>
      <c r="AR11" s="454"/>
      <c r="AS11" s="454"/>
      <c r="AT11" s="455"/>
      <c r="AU11" s="472" t="s">
        <v>114</v>
      </c>
      <c r="AV11" s="156"/>
      <c r="AW11" s="156"/>
      <c r="AX11" s="156"/>
      <c r="AY11" s="156"/>
      <c r="AZ11" s="156"/>
      <c r="BA11" s="156"/>
      <c r="BB11" s="454" t="s">
        <v>133</v>
      </c>
      <c r="BC11" s="454"/>
      <c r="BD11" s="454"/>
      <c r="BE11" s="454"/>
      <c r="BF11" s="454"/>
      <c r="BG11" s="454"/>
      <c r="BH11" s="454"/>
      <c r="BI11" s="454"/>
      <c r="BJ11" s="454"/>
      <c r="BK11" s="454"/>
      <c r="BL11" s="454"/>
      <c r="BM11" s="454"/>
      <c r="BN11" s="454"/>
      <c r="BO11" s="454"/>
      <c r="BP11" s="455"/>
      <c r="BZ11" s="19" t="s">
        <v>39</v>
      </c>
      <c r="CA11" s="17">
        <v>6</v>
      </c>
    </row>
    <row r="12" spans="1:79" ht="15" customHeight="1" x14ac:dyDescent="0.15">
      <c r="A12" s="133"/>
      <c r="B12" s="134"/>
      <c r="C12" s="134"/>
      <c r="D12" s="134"/>
      <c r="E12" s="134"/>
      <c r="F12" s="134"/>
      <c r="G12" s="135"/>
      <c r="H12" s="407" t="s">
        <v>15</v>
      </c>
      <c r="I12" s="408"/>
      <c r="J12" s="304" t="s">
        <v>109</v>
      </c>
      <c r="K12" s="304"/>
      <c r="L12" s="304"/>
      <c r="M12" s="304"/>
      <c r="N12" s="304"/>
      <c r="O12" s="304"/>
      <c r="P12" s="304"/>
      <c r="Q12" s="304"/>
      <c r="R12" s="304"/>
      <c r="S12" s="304"/>
      <c r="T12" s="304"/>
      <c r="U12" s="304"/>
      <c r="V12" s="304"/>
      <c r="W12" s="304"/>
      <c r="X12" s="390"/>
      <c r="Y12" s="133"/>
      <c r="Z12" s="134"/>
      <c r="AA12" s="134"/>
      <c r="AB12" s="134"/>
      <c r="AC12" s="134"/>
      <c r="AD12" s="134"/>
      <c r="AE12" s="135"/>
      <c r="AF12" s="407" t="s">
        <v>15</v>
      </c>
      <c r="AG12" s="408"/>
      <c r="AH12" s="304" t="s">
        <v>212</v>
      </c>
      <c r="AI12" s="304"/>
      <c r="AJ12" s="304"/>
      <c r="AK12" s="304"/>
      <c r="AL12" s="304"/>
      <c r="AM12" s="304"/>
      <c r="AN12" s="304"/>
      <c r="AO12" s="304"/>
      <c r="AP12" s="304"/>
      <c r="AQ12" s="304"/>
      <c r="AR12" s="304"/>
      <c r="AS12" s="304"/>
      <c r="AT12" s="390"/>
      <c r="AU12" s="157"/>
      <c r="AV12" s="158"/>
      <c r="AW12" s="158"/>
      <c r="AX12" s="158"/>
      <c r="AY12" s="158"/>
      <c r="AZ12" s="158"/>
      <c r="BA12" s="158"/>
      <c r="BB12" s="407" t="s">
        <v>15</v>
      </c>
      <c r="BC12" s="408"/>
      <c r="BD12" s="304" t="s">
        <v>217</v>
      </c>
      <c r="BE12" s="304"/>
      <c r="BF12" s="304"/>
      <c r="BG12" s="304"/>
      <c r="BH12" s="304"/>
      <c r="BI12" s="304"/>
      <c r="BJ12" s="304"/>
      <c r="BK12" s="304"/>
      <c r="BL12" s="304"/>
      <c r="BM12" s="304"/>
      <c r="BN12" s="304"/>
      <c r="BO12" s="304"/>
      <c r="BP12" s="390"/>
      <c r="BQ12" s="149" t="str">
        <f>IF(AND(H12="　",H13="　",H14="　",H15="　"),"←併設学科で〇が未選択です。（セルを選択し▼をクリック）",IF(AND(AF12="　",AF13="　",AF14="　",AF15="　",AF16="　"),"←週５日制で〇が未選択です。（セルを選択し▼をクリック）",IF(AND(BB12="　",BB13="　"),"←小学科くくり募集で〇が未選択です。（セルを選択し▼をクリック）","")))</f>
        <v>←併設学科で〇が未選択です。（セルを選択し▼をクリック）</v>
      </c>
      <c r="BR12" s="36"/>
      <c r="BZ12" s="19" t="s">
        <v>40</v>
      </c>
      <c r="CA12" s="17">
        <v>7</v>
      </c>
    </row>
    <row r="13" spans="1:79" ht="15" customHeight="1" thickBot="1" x14ac:dyDescent="0.2">
      <c r="A13" s="133"/>
      <c r="B13" s="134"/>
      <c r="C13" s="134"/>
      <c r="D13" s="134"/>
      <c r="E13" s="134"/>
      <c r="F13" s="134"/>
      <c r="G13" s="135"/>
      <c r="H13" s="407" t="s">
        <v>15</v>
      </c>
      <c r="I13" s="408"/>
      <c r="J13" s="304" t="s">
        <v>110</v>
      </c>
      <c r="K13" s="304"/>
      <c r="L13" s="304"/>
      <c r="M13" s="304"/>
      <c r="N13" s="304"/>
      <c r="O13" s="304"/>
      <c r="P13" s="304"/>
      <c r="Q13" s="304"/>
      <c r="R13" s="304"/>
      <c r="S13" s="304"/>
      <c r="T13" s="304"/>
      <c r="U13" s="304"/>
      <c r="V13" s="304"/>
      <c r="W13" s="304"/>
      <c r="X13" s="390"/>
      <c r="Y13" s="133"/>
      <c r="Z13" s="134"/>
      <c r="AA13" s="134"/>
      <c r="AB13" s="134"/>
      <c r="AC13" s="134"/>
      <c r="AD13" s="134"/>
      <c r="AE13" s="135"/>
      <c r="AF13" s="407" t="s">
        <v>15</v>
      </c>
      <c r="AG13" s="408"/>
      <c r="AH13" s="304" t="s">
        <v>213</v>
      </c>
      <c r="AI13" s="304"/>
      <c r="AJ13" s="304"/>
      <c r="AK13" s="304"/>
      <c r="AL13" s="304"/>
      <c r="AM13" s="304"/>
      <c r="AN13" s="304"/>
      <c r="AO13" s="304"/>
      <c r="AP13" s="304"/>
      <c r="AQ13" s="304"/>
      <c r="AR13" s="304"/>
      <c r="AS13" s="304"/>
      <c r="AT13" s="390"/>
      <c r="AU13" s="414"/>
      <c r="AV13" s="412"/>
      <c r="AW13" s="412"/>
      <c r="AX13" s="412"/>
      <c r="AY13" s="412"/>
      <c r="AZ13" s="412"/>
      <c r="BA13" s="412"/>
      <c r="BB13" s="407" t="s">
        <v>15</v>
      </c>
      <c r="BC13" s="408"/>
      <c r="BD13" s="304" t="s">
        <v>218</v>
      </c>
      <c r="BE13" s="304"/>
      <c r="BF13" s="304"/>
      <c r="BG13" s="304"/>
      <c r="BH13" s="304"/>
      <c r="BI13" s="304"/>
      <c r="BJ13" s="304"/>
      <c r="BK13" s="304"/>
      <c r="BL13" s="304"/>
      <c r="BM13" s="304"/>
      <c r="BN13" s="304"/>
      <c r="BO13" s="304"/>
      <c r="BP13" s="390"/>
      <c r="BQ13" s="149"/>
      <c r="BR13" s="36"/>
      <c r="BZ13" s="19" t="s">
        <v>273</v>
      </c>
      <c r="CA13" s="17">
        <v>8</v>
      </c>
    </row>
    <row r="14" spans="1:79" ht="15" customHeight="1" x14ac:dyDescent="0.15">
      <c r="A14" s="133"/>
      <c r="B14" s="134"/>
      <c r="C14" s="134"/>
      <c r="D14" s="134"/>
      <c r="E14" s="134"/>
      <c r="F14" s="134"/>
      <c r="G14" s="135"/>
      <c r="H14" s="407" t="s">
        <v>15</v>
      </c>
      <c r="I14" s="408"/>
      <c r="J14" s="304" t="s">
        <v>111</v>
      </c>
      <c r="K14" s="304"/>
      <c r="L14" s="304"/>
      <c r="M14" s="304"/>
      <c r="N14" s="304"/>
      <c r="O14" s="304"/>
      <c r="P14" s="304"/>
      <c r="Q14" s="304"/>
      <c r="R14" s="304"/>
      <c r="S14" s="304"/>
      <c r="T14" s="304"/>
      <c r="U14" s="304"/>
      <c r="V14" s="304"/>
      <c r="W14" s="304"/>
      <c r="X14" s="390"/>
      <c r="Y14" s="133"/>
      <c r="Z14" s="134"/>
      <c r="AA14" s="134"/>
      <c r="AB14" s="134"/>
      <c r="AC14" s="134"/>
      <c r="AD14" s="134"/>
      <c r="AE14" s="135"/>
      <c r="AF14" s="407" t="s">
        <v>15</v>
      </c>
      <c r="AG14" s="408"/>
      <c r="AH14" s="304" t="s">
        <v>214</v>
      </c>
      <c r="AI14" s="304"/>
      <c r="AJ14" s="304"/>
      <c r="AK14" s="304"/>
      <c r="AL14" s="304"/>
      <c r="AM14" s="304"/>
      <c r="AN14" s="304"/>
      <c r="AO14" s="304"/>
      <c r="AP14" s="304"/>
      <c r="AQ14" s="304"/>
      <c r="AR14" s="304"/>
      <c r="AS14" s="304"/>
      <c r="AT14" s="390"/>
      <c r="AU14" s="456" t="s">
        <v>354</v>
      </c>
      <c r="AV14" s="457"/>
      <c r="AW14" s="457"/>
      <c r="AX14" s="457"/>
      <c r="AY14" s="457"/>
      <c r="AZ14" s="457"/>
      <c r="BA14" s="457"/>
      <c r="BB14" s="457"/>
      <c r="BC14" s="457"/>
      <c r="BD14" s="457"/>
      <c r="BE14" s="457"/>
      <c r="BF14" s="457"/>
      <c r="BG14" s="457"/>
      <c r="BH14" s="457"/>
      <c r="BI14" s="457"/>
      <c r="BJ14" s="457"/>
      <c r="BK14" s="457"/>
      <c r="BL14" s="457"/>
      <c r="BM14" s="457"/>
      <c r="BN14" s="457"/>
      <c r="BO14" s="457"/>
      <c r="BP14" s="458"/>
      <c r="BZ14" s="19" t="s">
        <v>41</v>
      </c>
      <c r="CA14" s="17">
        <v>9</v>
      </c>
    </row>
    <row r="15" spans="1:79" ht="15" customHeight="1" x14ac:dyDescent="0.15">
      <c r="A15" s="133"/>
      <c r="B15" s="134"/>
      <c r="C15" s="134"/>
      <c r="D15" s="134"/>
      <c r="E15" s="134"/>
      <c r="F15" s="134"/>
      <c r="G15" s="135"/>
      <c r="H15" s="486" t="s">
        <v>15</v>
      </c>
      <c r="I15" s="333"/>
      <c r="J15" s="387" t="s">
        <v>263</v>
      </c>
      <c r="K15" s="387"/>
      <c r="L15" s="387"/>
      <c r="M15" s="387"/>
      <c r="N15" s="387"/>
      <c r="O15" s="387"/>
      <c r="P15" s="387"/>
      <c r="Q15" s="387"/>
      <c r="R15" s="387"/>
      <c r="S15" s="387"/>
      <c r="T15" s="387"/>
      <c r="U15" s="387"/>
      <c r="V15" s="387"/>
      <c r="W15" s="387"/>
      <c r="X15" s="388"/>
      <c r="Y15" s="133"/>
      <c r="Z15" s="134"/>
      <c r="AA15" s="134"/>
      <c r="AB15" s="134"/>
      <c r="AC15" s="134"/>
      <c r="AD15" s="134"/>
      <c r="AE15" s="135"/>
      <c r="AF15" s="407" t="s">
        <v>15</v>
      </c>
      <c r="AG15" s="408"/>
      <c r="AH15" s="304" t="s">
        <v>215</v>
      </c>
      <c r="AI15" s="304"/>
      <c r="AJ15" s="304"/>
      <c r="AK15" s="304"/>
      <c r="AL15" s="304"/>
      <c r="AM15" s="304"/>
      <c r="AN15" s="304"/>
      <c r="AO15" s="304"/>
      <c r="AP15" s="304"/>
      <c r="AQ15" s="304"/>
      <c r="AR15" s="304"/>
      <c r="AS15" s="304"/>
      <c r="AT15" s="390"/>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60"/>
      <c r="BZ15" s="19" t="s">
        <v>274</v>
      </c>
      <c r="CA15" s="17">
        <v>10</v>
      </c>
    </row>
    <row r="16" spans="1:79" ht="15" customHeight="1" thickBot="1" x14ac:dyDescent="0.2">
      <c r="A16" s="410" t="s">
        <v>108</v>
      </c>
      <c r="B16" s="51"/>
      <c r="C16" s="51"/>
      <c r="D16" s="51"/>
      <c r="E16" s="51"/>
      <c r="F16" s="51"/>
      <c r="G16" s="51"/>
      <c r="H16" s="51"/>
      <c r="I16" s="51"/>
      <c r="J16" s="51"/>
      <c r="K16" s="51"/>
      <c r="L16" s="51"/>
      <c r="M16" s="51"/>
      <c r="N16" s="51"/>
      <c r="O16" s="51"/>
      <c r="P16" s="51"/>
      <c r="Q16" s="51"/>
      <c r="R16" s="51"/>
      <c r="S16" s="51"/>
      <c r="T16" s="51"/>
      <c r="U16" s="51"/>
      <c r="V16" s="51"/>
      <c r="W16" s="51"/>
      <c r="X16" s="411"/>
      <c r="Y16" s="136"/>
      <c r="Z16" s="137"/>
      <c r="AA16" s="137"/>
      <c r="AB16" s="137"/>
      <c r="AC16" s="137"/>
      <c r="AD16" s="137"/>
      <c r="AE16" s="138"/>
      <c r="AF16" s="52" t="s">
        <v>15</v>
      </c>
      <c r="AG16" s="473"/>
      <c r="AH16" s="452" t="s">
        <v>216</v>
      </c>
      <c r="AI16" s="452"/>
      <c r="AJ16" s="452"/>
      <c r="AK16" s="452"/>
      <c r="AL16" s="452"/>
      <c r="AM16" s="452"/>
      <c r="AN16" s="452"/>
      <c r="AO16" s="452"/>
      <c r="AP16" s="452"/>
      <c r="AQ16" s="452"/>
      <c r="AR16" s="452"/>
      <c r="AS16" s="452"/>
      <c r="AT16" s="453"/>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2"/>
      <c r="BZ16" s="19" t="s">
        <v>42</v>
      </c>
      <c r="CA16" s="17">
        <v>11</v>
      </c>
    </row>
    <row r="17" spans="1:79" ht="15" customHeight="1" x14ac:dyDescent="0.15">
      <c r="BZ17" s="19" t="s">
        <v>43</v>
      </c>
      <c r="CA17" s="17">
        <v>12</v>
      </c>
    </row>
    <row r="18" spans="1:79" ht="15" customHeight="1" thickBot="1" x14ac:dyDescent="0.2">
      <c r="A18" s="8" t="s">
        <v>115</v>
      </c>
      <c r="BT18" s="7" t="s">
        <v>336</v>
      </c>
      <c r="BZ18" s="19" t="s">
        <v>44</v>
      </c>
      <c r="CA18" s="17">
        <v>13</v>
      </c>
    </row>
    <row r="19" spans="1:79" ht="15" customHeight="1" x14ac:dyDescent="0.15">
      <c r="B19" s="155" t="s">
        <v>127</v>
      </c>
      <c r="C19" s="156"/>
      <c r="D19" s="156"/>
      <c r="E19" s="156"/>
      <c r="F19" s="156"/>
      <c r="G19" s="156"/>
      <c r="H19" s="156"/>
      <c r="I19" s="156"/>
      <c r="J19" s="174" t="s">
        <v>345</v>
      </c>
      <c r="K19" s="247"/>
      <c r="L19" s="247"/>
      <c r="M19" s="247"/>
      <c r="N19" s="247"/>
      <c r="O19" s="247"/>
      <c r="P19" s="247"/>
      <c r="Q19" s="247"/>
      <c r="R19" s="247"/>
      <c r="S19" s="247"/>
      <c r="T19" s="247"/>
      <c r="U19" s="175"/>
      <c r="V19" s="256" t="s">
        <v>261</v>
      </c>
      <c r="W19" s="257"/>
      <c r="X19" s="257"/>
      <c r="Y19" s="257"/>
      <c r="Z19" s="257"/>
      <c r="AA19" s="257"/>
      <c r="AB19" s="257"/>
      <c r="AC19" s="257"/>
      <c r="AD19" s="258"/>
      <c r="AE19" s="273" t="s">
        <v>262</v>
      </c>
      <c r="AF19" s="273"/>
      <c r="AG19" s="273"/>
      <c r="AH19" s="273"/>
      <c r="AI19" s="273"/>
      <c r="AJ19" s="273"/>
      <c r="AK19" s="273"/>
      <c r="AL19" s="273"/>
      <c r="AM19" s="273"/>
      <c r="AN19" s="156" t="s">
        <v>232</v>
      </c>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223"/>
      <c r="BQ19" s="148" t="str">
        <f>IF(AND(J21="",J22="",J23="",J24="",J25="",J26="",J27="",J28="",J29="",J30="",J31="",J32="",J33="",J34="",J35="",J36="",J37="",J38="",J39="",J40=""),"←Ａ.小学科名が未記入です。","")</f>
        <v/>
      </c>
      <c r="BR19" s="35"/>
      <c r="BS19" s="42" t="s">
        <v>346</v>
      </c>
      <c r="BT19" s="26" t="s">
        <v>337</v>
      </c>
      <c r="BU19" s="26" t="s">
        <v>338</v>
      </c>
      <c r="BV19" s="26" t="s">
        <v>339</v>
      </c>
      <c r="BW19" s="26" t="s">
        <v>340</v>
      </c>
      <c r="BX19" s="26" t="s">
        <v>341</v>
      </c>
      <c r="BZ19" s="19" t="s">
        <v>275</v>
      </c>
      <c r="CA19" s="17">
        <v>14</v>
      </c>
    </row>
    <row r="20" spans="1:79" ht="15" customHeight="1" thickBot="1" x14ac:dyDescent="0.2">
      <c r="B20" s="414"/>
      <c r="C20" s="412"/>
      <c r="D20" s="412"/>
      <c r="E20" s="412"/>
      <c r="F20" s="412"/>
      <c r="G20" s="412"/>
      <c r="H20" s="412"/>
      <c r="I20" s="412"/>
      <c r="J20" s="401"/>
      <c r="K20" s="137"/>
      <c r="L20" s="137"/>
      <c r="M20" s="137"/>
      <c r="N20" s="137"/>
      <c r="O20" s="137"/>
      <c r="P20" s="137"/>
      <c r="Q20" s="137"/>
      <c r="R20" s="137"/>
      <c r="S20" s="137"/>
      <c r="T20" s="137"/>
      <c r="U20" s="138"/>
      <c r="V20" s="415"/>
      <c r="W20" s="416"/>
      <c r="X20" s="416"/>
      <c r="Y20" s="416"/>
      <c r="Z20" s="416"/>
      <c r="AA20" s="416"/>
      <c r="AB20" s="416"/>
      <c r="AC20" s="416"/>
      <c r="AD20" s="417"/>
      <c r="AE20" s="448"/>
      <c r="AF20" s="448"/>
      <c r="AG20" s="448"/>
      <c r="AH20" s="448"/>
      <c r="AI20" s="448"/>
      <c r="AJ20" s="448"/>
      <c r="AK20" s="448"/>
      <c r="AL20" s="448"/>
      <c r="AM20" s="448"/>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3"/>
      <c r="BQ20" s="148"/>
      <c r="BR20" s="35"/>
      <c r="BS20" s="42"/>
      <c r="BT20" s="27" t="s">
        <v>278</v>
      </c>
      <c r="BU20" s="27" t="s">
        <v>281</v>
      </c>
      <c r="BV20" s="27" t="s">
        <v>285</v>
      </c>
      <c r="BW20" s="27" t="s">
        <v>288</v>
      </c>
      <c r="BX20" s="27" t="s">
        <v>290</v>
      </c>
      <c r="BZ20" s="19" t="s">
        <v>45</v>
      </c>
      <c r="CA20" s="17">
        <v>15</v>
      </c>
    </row>
    <row r="21" spans="1:79" ht="15" customHeight="1" x14ac:dyDescent="0.15">
      <c r="A21" s="22" t="str">
        <f>IF(OR(V21="男",V21="共学",V22="男",V22="共学"),"男あり","")</f>
        <v/>
      </c>
      <c r="B21" s="314" t="s">
        <v>118</v>
      </c>
      <c r="C21" s="315"/>
      <c r="D21" s="315"/>
      <c r="E21" s="315"/>
      <c r="F21" s="315"/>
      <c r="G21" s="315"/>
      <c r="H21" s="315"/>
      <c r="I21" s="315"/>
      <c r="J21" s="402"/>
      <c r="K21" s="403"/>
      <c r="L21" s="403"/>
      <c r="M21" s="403"/>
      <c r="N21" s="403"/>
      <c r="O21" s="403"/>
      <c r="P21" s="403"/>
      <c r="Q21" s="403"/>
      <c r="R21" s="403"/>
      <c r="S21" s="403"/>
      <c r="T21" s="403"/>
      <c r="U21" s="9" t="s">
        <v>20</v>
      </c>
      <c r="V21" s="402" t="s">
        <v>128</v>
      </c>
      <c r="W21" s="403"/>
      <c r="X21" s="403"/>
      <c r="Y21" s="403"/>
      <c r="Z21" s="403"/>
      <c r="AA21" s="403"/>
      <c r="AB21" s="403"/>
      <c r="AC21" s="403"/>
      <c r="AD21" s="449"/>
      <c r="AE21" s="246" t="s">
        <v>130</v>
      </c>
      <c r="AF21" s="246"/>
      <c r="AG21" s="246"/>
      <c r="AH21" s="246"/>
      <c r="AI21" s="246"/>
      <c r="AJ21" s="246"/>
      <c r="AK21" s="246"/>
      <c r="AL21" s="246"/>
      <c r="AM21" s="246"/>
      <c r="AN21" s="450" t="s">
        <v>279</v>
      </c>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451"/>
      <c r="BQ21" s="21" t="str">
        <f>IF(BS21=2,"←"&amp;J21&amp;"科は、②自動車関係に記入してください。",IF(BS21=3,"←"&amp;J21&amp;"科は、③電気関係に記入してください。",IF(BS21=4,"←"&amp;J21&amp;"科は、④電子関係に記入してください。",IF(BS21=5,"←"&amp;J21&amp;"科は、⑤情報技術関係に記入してください。",IF(BS21=6,"←"&amp;J21&amp;"科は、⑥建築・土木・デザイン関係に記入してください。",IF(BS21=7,"←"&amp;J21&amp;"科は、⑦電子機械関係に記入してください。",IF(BS21=8,"←"&amp;J21&amp;"科は、⑧その他に記入してください。",IF(BS21="総合学","←"&amp;J21&amp;"科は、⑨総合学科に記入してください。",IF(AND(NOT(J21=""),V21="選択して下さい↓"),"←男・女・共学別を選択して下さい。（セルを選択し▼をクリック）","")))))))))</f>
        <v/>
      </c>
      <c r="BS21" s="25" t="str">
        <f t="shared" ref="BS21:BS35" si="0">IF(COUNTIF($BT$20:$BT$29,J21),1,IF(COUNTIF($BU$20:$BU$29,J21),2,IF(COUNTIF($BV$20:$BV$29,J21),3,IF(COUNTIF($BW$20:$BW$29,J21),4,IF(COUNTIF($BX$20:$BX$29,J21),5,IF(COUNTIF($BT$32:$BT$41,J21),6,IF(COUNTIF($BU$32:$BU$41,J21),7,IF(COUNTIF($BV$32:$BX$41,J21),8,IF(J21="","","★")))))))))</f>
        <v/>
      </c>
      <c r="BT21" s="27" t="s">
        <v>316</v>
      </c>
      <c r="BU21" s="27" t="s">
        <v>282</v>
      </c>
      <c r="BV21" s="27" t="s">
        <v>286</v>
      </c>
      <c r="BW21" s="27" t="s">
        <v>286</v>
      </c>
      <c r="BX21" s="27" t="s">
        <v>291</v>
      </c>
      <c r="BZ21" s="19" t="s">
        <v>46</v>
      </c>
      <c r="CA21" s="17">
        <v>16</v>
      </c>
    </row>
    <row r="22" spans="1:79" ht="15" customHeight="1" x14ac:dyDescent="0.15">
      <c r="A22" s="22"/>
      <c r="B22" s="303"/>
      <c r="C22" s="304"/>
      <c r="D22" s="304"/>
      <c r="E22" s="304"/>
      <c r="F22" s="304"/>
      <c r="G22" s="304"/>
      <c r="H22" s="304"/>
      <c r="I22" s="304"/>
      <c r="J22" s="378"/>
      <c r="K22" s="379"/>
      <c r="L22" s="379"/>
      <c r="M22" s="379"/>
      <c r="N22" s="379"/>
      <c r="O22" s="379"/>
      <c r="P22" s="379"/>
      <c r="Q22" s="379"/>
      <c r="R22" s="379"/>
      <c r="S22" s="379"/>
      <c r="T22" s="379"/>
      <c r="U22" s="10" t="s">
        <v>20</v>
      </c>
      <c r="V22" s="271" t="s">
        <v>128</v>
      </c>
      <c r="W22" s="241"/>
      <c r="X22" s="241"/>
      <c r="Y22" s="241"/>
      <c r="Z22" s="241"/>
      <c r="AA22" s="241"/>
      <c r="AB22" s="241"/>
      <c r="AC22" s="241"/>
      <c r="AD22" s="242"/>
      <c r="AE22" s="86" t="s">
        <v>130</v>
      </c>
      <c r="AF22" s="86"/>
      <c r="AG22" s="86"/>
      <c r="AH22" s="86"/>
      <c r="AI22" s="86"/>
      <c r="AJ22" s="86"/>
      <c r="AK22" s="86"/>
      <c r="AL22" s="86"/>
      <c r="AM22" s="86"/>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90"/>
      <c r="BQ22" s="24" t="str">
        <f>IF(BS22=2,"←"&amp;J22&amp;"科は、②自動車関係に記入してください。",IF(BS22=3,"←"&amp;J22&amp;"科は、③電気関係に記入してください。",IF(BS22=4,"←"&amp;J22&amp;"科は、④電子関係に記入してください。",IF(BS22=5,"←"&amp;J22&amp;"科は、⑤情報技術関係に記入してください。",IF(BS22=6,"←"&amp;J22&amp;"科は、⑥建築・土木・デザイン関係に記入してください。",IF(BS22=7,"←"&amp;J22&amp;"科は、⑦電子機械関係に記入してください。",IF(BS22=8,"←"&amp;J22&amp;"科は、⑧その他に記入してください。",IF(BS22="総合学","←"&amp;J22&amp;"科は、⑨総合学科に記入してください。",IF(AND(NOT(J22=""),V22="選択して下さい↓"),"←男・女・共学別を選択して下さい。（セルを選択し▼をクリック）","")))))))))</f>
        <v/>
      </c>
      <c r="BS22" s="25" t="str">
        <f t="shared" si="0"/>
        <v/>
      </c>
      <c r="BT22" s="27" t="s">
        <v>317</v>
      </c>
      <c r="BU22" s="27" t="s">
        <v>318</v>
      </c>
      <c r="BV22" s="27" t="s">
        <v>287</v>
      </c>
      <c r="BW22" s="27" t="s">
        <v>287</v>
      </c>
      <c r="BX22" s="27" t="s">
        <v>292</v>
      </c>
      <c r="BZ22" s="19" t="s">
        <v>47</v>
      </c>
      <c r="CA22" s="17">
        <v>17</v>
      </c>
    </row>
    <row r="23" spans="1:79" ht="15" customHeight="1" x14ac:dyDescent="0.15">
      <c r="A23" s="22"/>
      <c r="B23" s="303" t="s">
        <v>119</v>
      </c>
      <c r="C23" s="304"/>
      <c r="D23" s="304"/>
      <c r="E23" s="304"/>
      <c r="F23" s="304"/>
      <c r="G23" s="304"/>
      <c r="H23" s="304"/>
      <c r="I23" s="304"/>
      <c r="J23" s="380"/>
      <c r="K23" s="381"/>
      <c r="L23" s="381"/>
      <c r="M23" s="381"/>
      <c r="N23" s="381"/>
      <c r="O23" s="381"/>
      <c r="P23" s="381"/>
      <c r="Q23" s="381"/>
      <c r="R23" s="381"/>
      <c r="S23" s="381"/>
      <c r="T23" s="381"/>
      <c r="U23" s="11" t="s">
        <v>20</v>
      </c>
      <c r="V23" s="380" t="s">
        <v>128</v>
      </c>
      <c r="W23" s="381"/>
      <c r="X23" s="381"/>
      <c r="Y23" s="381"/>
      <c r="Z23" s="381"/>
      <c r="AA23" s="381"/>
      <c r="AB23" s="381"/>
      <c r="AC23" s="381"/>
      <c r="AD23" s="382"/>
      <c r="AE23" s="87" t="s">
        <v>130</v>
      </c>
      <c r="AF23" s="87"/>
      <c r="AG23" s="87"/>
      <c r="AH23" s="87"/>
      <c r="AI23" s="87"/>
      <c r="AJ23" s="87"/>
      <c r="AK23" s="87"/>
      <c r="AL23" s="87"/>
      <c r="AM23" s="87"/>
      <c r="AN23" s="389" t="s">
        <v>280</v>
      </c>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90"/>
      <c r="BQ23" s="24" t="str">
        <f>IF(BS23=1,"←"&amp;J23&amp;"科は、①機械関係に記入してください。",IF(BS23=3,"←"&amp;J23&amp;"科は、③電気関係に記入してください。",IF(BS23=4,"←"&amp;J23&amp;"科は、④電子関係に記入してください。",IF(BS23=5,"←"&amp;J23&amp;"科は、⑤情報技術関係に記入してください。",IF(BS23=6,"←"&amp;J23&amp;"科は、⑥建築・土木・デザイン関係に記入してください。",IF(BS23=7,"←"&amp;J23&amp;"科は、⑦電子機械関係に記入してください。",IF(BS23=8,"←"&amp;J23&amp;"科は、⑧その他に記入してください。",IF(BS23="総合学","←"&amp;J23&amp;"科は、⑨総合学科に記入してください。",IF(AND(NOT(J23=""),V23="選択して下さい↓"),"←男・女・共学別を選択して下さい。（セルを選択し▼をクリック）","")))))))))</f>
        <v/>
      </c>
      <c r="BS23" s="25" t="str">
        <f t="shared" si="0"/>
        <v/>
      </c>
      <c r="BT23" s="27"/>
      <c r="BU23" s="27" t="s">
        <v>283</v>
      </c>
      <c r="BV23" s="27"/>
      <c r="BW23" s="27"/>
      <c r="BX23" s="27" t="s">
        <v>320</v>
      </c>
      <c r="BZ23" s="19" t="s">
        <v>48</v>
      </c>
      <c r="CA23" s="17">
        <v>18</v>
      </c>
    </row>
    <row r="24" spans="1:79" ht="15" customHeight="1" x14ac:dyDescent="0.15">
      <c r="A24" s="22"/>
      <c r="B24" s="303"/>
      <c r="C24" s="304"/>
      <c r="D24" s="304"/>
      <c r="E24" s="304"/>
      <c r="F24" s="304"/>
      <c r="G24" s="304"/>
      <c r="H24" s="304"/>
      <c r="I24" s="304"/>
      <c r="J24" s="378"/>
      <c r="K24" s="379"/>
      <c r="L24" s="379"/>
      <c r="M24" s="379"/>
      <c r="N24" s="379"/>
      <c r="O24" s="379"/>
      <c r="P24" s="379"/>
      <c r="Q24" s="379"/>
      <c r="R24" s="379"/>
      <c r="S24" s="379"/>
      <c r="T24" s="379"/>
      <c r="U24" s="10" t="s">
        <v>20</v>
      </c>
      <c r="V24" s="271" t="s">
        <v>128</v>
      </c>
      <c r="W24" s="241"/>
      <c r="X24" s="241"/>
      <c r="Y24" s="241"/>
      <c r="Z24" s="241"/>
      <c r="AA24" s="241"/>
      <c r="AB24" s="241"/>
      <c r="AC24" s="241"/>
      <c r="AD24" s="242"/>
      <c r="AE24" s="86" t="s">
        <v>130</v>
      </c>
      <c r="AF24" s="86"/>
      <c r="AG24" s="86"/>
      <c r="AH24" s="86"/>
      <c r="AI24" s="86"/>
      <c r="AJ24" s="86"/>
      <c r="AK24" s="86"/>
      <c r="AL24" s="86"/>
      <c r="AM24" s="86"/>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90"/>
      <c r="BQ24" s="24" t="str">
        <f>IF(BS24=1,"←"&amp;J24&amp;"科は、①機械関係に記入してください。",IF(BS24=3,"←"&amp;J24&amp;"科は、③電気関係に記入してください。",IF(BS24=4,"←"&amp;J24&amp;"科は、④電子関係に記入してください。",IF(BS24=5,"←"&amp;J24&amp;"科は、⑤情報技術関係に記入してください。",IF(BS24=6,"←"&amp;J24&amp;"科は、⑥建築・土木・デザイン関係に記入してください。",IF(BS24=7,"←"&amp;J24&amp;"科は、⑦電子機械関係に記入してください。",IF(BS24=8,"←"&amp;J24&amp;"科は、⑧その他に記入してください。",IF(BS24="総合学","←"&amp;J24&amp;"科は、⑨総合学科に記入してください。",IF(AND(NOT(J24=""),V24="選択して下さい↓"),"←男・女・共学別を選択して下さい。（セルを選択し▼をクリック）","")))))))))</f>
        <v/>
      </c>
      <c r="BS24" s="25" t="str">
        <f t="shared" si="0"/>
        <v/>
      </c>
      <c r="BT24" s="27"/>
      <c r="BU24" s="27" t="s">
        <v>284</v>
      </c>
      <c r="BV24" s="27"/>
      <c r="BW24" s="27"/>
      <c r="BX24" s="27" t="s">
        <v>321</v>
      </c>
      <c r="BZ24" s="19" t="s">
        <v>49</v>
      </c>
      <c r="CA24" s="17">
        <v>19</v>
      </c>
    </row>
    <row r="25" spans="1:79" ht="15" customHeight="1" x14ac:dyDescent="0.15">
      <c r="A25" s="22"/>
      <c r="B25" s="303" t="s">
        <v>120</v>
      </c>
      <c r="C25" s="304"/>
      <c r="D25" s="304"/>
      <c r="E25" s="304"/>
      <c r="F25" s="304"/>
      <c r="G25" s="304"/>
      <c r="H25" s="304"/>
      <c r="I25" s="304"/>
      <c r="J25" s="380"/>
      <c r="K25" s="381"/>
      <c r="L25" s="381"/>
      <c r="M25" s="381"/>
      <c r="N25" s="381"/>
      <c r="O25" s="381"/>
      <c r="P25" s="381"/>
      <c r="Q25" s="381"/>
      <c r="R25" s="381"/>
      <c r="S25" s="381"/>
      <c r="T25" s="381"/>
      <c r="U25" s="11" t="s">
        <v>20</v>
      </c>
      <c r="V25" s="380" t="s">
        <v>128</v>
      </c>
      <c r="W25" s="381"/>
      <c r="X25" s="381"/>
      <c r="Y25" s="381"/>
      <c r="Z25" s="381"/>
      <c r="AA25" s="381"/>
      <c r="AB25" s="381"/>
      <c r="AC25" s="381"/>
      <c r="AD25" s="382"/>
      <c r="AE25" s="87" t="s">
        <v>223</v>
      </c>
      <c r="AF25" s="87"/>
      <c r="AG25" s="87"/>
      <c r="AH25" s="87"/>
      <c r="AI25" s="87"/>
      <c r="AJ25" s="87"/>
      <c r="AK25" s="87"/>
      <c r="AL25" s="87"/>
      <c r="AM25" s="87"/>
      <c r="AN25" s="304" t="s">
        <v>116</v>
      </c>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90"/>
      <c r="BQ25" s="24" t="str">
        <f>IF(BS25=1,"←"&amp;J25&amp;"科は、①機械関係に記入してください。",IF(BS25=2,"←"&amp;J25&amp;"科は、②自動車関係に記入してください。",IF(BS25=4,"←"&amp;J25&amp;"科は、④電子関係に記入してください。",IF(BS25=5,"←"&amp;J25&amp;"科は、⑤情報技術関係に記入してください。",IF(BS25=6,"←"&amp;J25&amp;"科は、⑥建築・土木・デザイン関係に記入してください。",IF(BS25=7,"←"&amp;J25&amp;"科は、⑦電子機械関係に記入してください。",IF(BS25=8,"←"&amp;J25&amp;"科は、⑧その他に記入してください。",IF(BS25="総合学","←"&amp;J25&amp;"科は、⑨総合学科に記入してください。",IF(AND(NOT(J25=""),V25="選択して下さい↓"),"←男・女・共学別を選択して下さい。（セルを選択し▼をクリック）","")))))))))</f>
        <v/>
      </c>
      <c r="BS25" s="25" t="str">
        <f t="shared" si="0"/>
        <v/>
      </c>
      <c r="BT25" s="27"/>
      <c r="BU25" s="27" t="s">
        <v>319</v>
      </c>
      <c r="BV25" s="27"/>
      <c r="BW25" s="27"/>
      <c r="BX25" s="27" t="s">
        <v>322</v>
      </c>
      <c r="BZ25" s="19" t="s">
        <v>50</v>
      </c>
      <c r="CA25" s="17">
        <v>20</v>
      </c>
    </row>
    <row r="26" spans="1:79" ht="15" customHeight="1" x14ac:dyDescent="0.15">
      <c r="A26" s="22"/>
      <c r="B26" s="303"/>
      <c r="C26" s="304"/>
      <c r="D26" s="304"/>
      <c r="E26" s="304"/>
      <c r="F26" s="304"/>
      <c r="G26" s="304"/>
      <c r="H26" s="304"/>
      <c r="I26" s="304"/>
      <c r="J26" s="404"/>
      <c r="K26" s="405"/>
      <c r="L26" s="405"/>
      <c r="M26" s="405"/>
      <c r="N26" s="405"/>
      <c r="O26" s="405"/>
      <c r="P26" s="405"/>
      <c r="Q26" s="405"/>
      <c r="R26" s="405"/>
      <c r="S26" s="405"/>
      <c r="T26" s="405"/>
      <c r="U26" s="12" t="s">
        <v>20</v>
      </c>
      <c r="V26" s="271" t="s">
        <v>128</v>
      </c>
      <c r="W26" s="241"/>
      <c r="X26" s="241"/>
      <c r="Y26" s="241"/>
      <c r="Z26" s="241"/>
      <c r="AA26" s="241"/>
      <c r="AB26" s="241"/>
      <c r="AC26" s="241"/>
      <c r="AD26" s="242"/>
      <c r="AE26" s="409" t="s">
        <v>130</v>
      </c>
      <c r="AF26" s="409"/>
      <c r="AG26" s="409"/>
      <c r="AH26" s="409"/>
      <c r="AI26" s="409"/>
      <c r="AJ26" s="409"/>
      <c r="AK26" s="409"/>
      <c r="AL26" s="409"/>
      <c r="AM26" s="409"/>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90"/>
      <c r="BQ26" s="24" t="str">
        <f>IF(BS26=1,"←"&amp;J26&amp;"科は、①機械関係に記入してください。",IF(BS26=2,"←"&amp;J26&amp;"科は、②自動車関係に記入してください。",IF(BS26=4,"←"&amp;J26&amp;"科は、④電子関係に記入してください。",IF(BS26=5,"←"&amp;J26&amp;"科は、⑤情報技術関係に記入してください。",IF(BS26=6,"←"&amp;J26&amp;"科は、⑥建築・土木・デザイン関係に記入してください。",IF(BS26=7,"←"&amp;J26&amp;"科は、⑦電子機械関係に記入してください。",IF(BS26=8,"←"&amp;J26&amp;"科は、⑧その他に記入してください。",IF(BS26="総合学","←"&amp;J26&amp;"科は、⑨総合学科に記入してください。",IF(AND(NOT(J26=""),V26="選択して下さい↓"),"←男・女・共学別を選択して下さい。（セルを選択し▼をクリック）","")))))))))</f>
        <v/>
      </c>
      <c r="BS26" s="25" t="str">
        <f t="shared" si="0"/>
        <v/>
      </c>
      <c r="BT26" s="27"/>
      <c r="BU26" s="27"/>
      <c r="BV26" s="27"/>
      <c r="BW26" s="27"/>
      <c r="BX26" s="27" t="s">
        <v>293</v>
      </c>
      <c r="BZ26" s="19" t="s">
        <v>51</v>
      </c>
      <c r="CA26" s="17">
        <v>21</v>
      </c>
    </row>
    <row r="27" spans="1:79" ht="15" customHeight="1" x14ac:dyDescent="0.15">
      <c r="A27" s="22"/>
      <c r="B27" s="303" t="s">
        <v>121</v>
      </c>
      <c r="C27" s="304"/>
      <c r="D27" s="304"/>
      <c r="E27" s="304"/>
      <c r="F27" s="304"/>
      <c r="G27" s="304"/>
      <c r="H27" s="304"/>
      <c r="I27" s="304"/>
      <c r="J27" s="376"/>
      <c r="K27" s="377"/>
      <c r="L27" s="377"/>
      <c r="M27" s="377"/>
      <c r="N27" s="377"/>
      <c r="O27" s="377"/>
      <c r="P27" s="377"/>
      <c r="Q27" s="377"/>
      <c r="R27" s="377"/>
      <c r="S27" s="377"/>
      <c r="T27" s="377"/>
      <c r="U27" s="13" t="s">
        <v>20</v>
      </c>
      <c r="V27" s="380" t="s">
        <v>128</v>
      </c>
      <c r="W27" s="381"/>
      <c r="X27" s="381"/>
      <c r="Y27" s="381"/>
      <c r="Z27" s="381"/>
      <c r="AA27" s="381"/>
      <c r="AB27" s="381"/>
      <c r="AC27" s="381"/>
      <c r="AD27" s="382"/>
      <c r="AE27" s="222" t="s">
        <v>130</v>
      </c>
      <c r="AF27" s="222"/>
      <c r="AG27" s="222"/>
      <c r="AH27" s="222"/>
      <c r="AI27" s="222"/>
      <c r="AJ27" s="222"/>
      <c r="AK27" s="222"/>
      <c r="AL27" s="222"/>
      <c r="AM27" s="222"/>
      <c r="AN27" s="304" t="s">
        <v>233</v>
      </c>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90"/>
      <c r="BQ27" s="24" t="str">
        <f>IF(BS27=1,"←"&amp;J27&amp;"科は、①機械関係に記入してください。",IF(BS27=2,"←"&amp;J27&amp;"科は、②自動車関係に記入してください。",IF(BS27=3,"←"&amp;J27&amp;"科は、③電気関係に記入してください。",IF(BS27=5,"←"&amp;J27&amp;"科は、⑤情報技術関係に記入してください。",IF(BS27=6,"←"&amp;J27&amp;"科は、⑥建築・土木・デザイン関係に記入してください。",IF(BS27=7,"←"&amp;J27&amp;"科は、⑦電子機械関係に記入してください。",IF(BS27=8,"←"&amp;J27&amp;"科は、⑧その他に記入してください。",IF(BS27="総合学","←"&amp;J27&amp;"科は、⑨総合学科に記入してください。",IF(AND(NOT(J27=""),V27="選択して下さい↓"),"←男・女・共学別を選択して下さい。（セルを選択し▼をクリック）","")))))))))</f>
        <v/>
      </c>
      <c r="BS27" s="25" t="str">
        <f t="shared" si="0"/>
        <v/>
      </c>
      <c r="BT27" s="27"/>
      <c r="BU27" s="27"/>
      <c r="BV27" s="27"/>
      <c r="BW27" s="27"/>
      <c r="BX27" s="27" t="s">
        <v>323</v>
      </c>
      <c r="BZ27" s="19" t="s">
        <v>52</v>
      </c>
      <c r="CA27" s="17">
        <v>22</v>
      </c>
    </row>
    <row r="28" spans="1:79" ht="15" customHeight="1" x14ac:dyDescent="0.15">
      <c r="A28" s="22"/>
      <c r="B28" s="303"/>
      <c r="C28" s="304"/>
      <c r="D28" s="304"/>
      <c r="E28" s="304"/>
      <c r="F28" s="304"/>
      <c r="G28" s="304"/>
      <c r="H28" s="304"/>
      <c r="I28" s="304"/>
      <c r="J28" s="404"/>
      <c r="K28" s="405"/>
      <c r="L28" s="405"/>
      <c r="M28" s="405"/>
      <c r="N28" s="405"/>
      <c r="O28" s="405"/>
      <c r="P28" s="405"/>
      <c r="Q28" s="405"/>
      <c r="R28" s="405"/>
      <c r="S28" s="405"/>
      <c r="T28" s="405"/>
      <c r="U28" s="12" t="s">
        <v>20</v>
      </c>
      <c r="V28" s="404" t="s">
        <v>128</v>
      </c>
      <c r="W28" s="405"/>
      <c r="X28" s="405"/>
      <c r="Y28" s="405"/>
      <c r="Z28" s="405"/>
      <c r="AA28" s="405"/>
      <c r="AB28" s="405"/>
      <c r="AC28" s="405"/>
      <c r="AD28" s="418"/>
      <c r="AE28" s="409" t="s">
        <v>130</v>
      </c>
      <c r="AF28" s="409"/>
      <c r="AG28" s="409"/>
      <c r="AH28" s="409"/>
      <c r="AI28" s="409"/>
      <c r="AJ28" s="409"/>
      <c r="AK28" s="409"/>
      <c r="AL28" s="409"/>
      <c r="AM28" s="409"/>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90"/>
      <c r="BQ28" s="24" t="str">
        <f>IF(BS28=1,"←"&amp;J28&amp;"科は、①機械関係に記入してください。",IF(BS28=2,"←"&amp;J28&amp;"科は、②自動車関係に記入してください。",IF(BS28=3,"←"&amp;J28&amp;"科は、③電気関係に記入してください。",IF(BS28=5,"←"&amp;J28&amp;"科は、⑤情報技術関係に記入してください。",IF(BS28=6,"←"&amp;J28&amp;"科は、⑥建築・土木・デザイン関係に記入してください。",IF(BS28=7,"←"&amp;J28&amp;"科は、⑦電子機械関係に記入してください。",IF(BS28=8,"←"&amp;J28&amp;"科は、⑧その他に記入してください。",IF(BS28="総合学","←"&amp;J28&amp;"科は、⑨総合学科に記入してください。",IF(AND(NOT(J28=""),V28="選択して下さい↓"),"←男・女・共学別を選択して下さい。（セルを選択し▼をクリック）","")))))))))</f>
        <v/>
      </c>
      <c r="BS28" s="25" t="str">
        <f t="shared" si="0"/>
        <v/>
      </c>
      <c r="BT28" s="27"/>
      <c r="BU28" s="27"/>
      <c r="BV28" s="27"/>
      <c r="BW28" s="27"/>
      <c r="BX28" s="27" t="s">
        <v>294</v>
      </c>
      <c r="BZ28" s="19" t="s">
        <v>53</v>
      </c>
      <c r="CA28" s="17">
        <v>23</v>
      </c>
    </row>
    <row r="29" spans="1:79" ht="15" customHeight="1" thickBot="1" x14ac:dyDescent="0.2">
      <c r="A29" s="22"/>
      <c r="B29" s="303" t="s">
        <v>122</v>
      </c>
      <c r="C29" s="304"/>
      <c r="D29" s="304"/>
      <c r="E29" s="304"/>
      <c r="F29" s="304"/>
      <c r="G29" s="304"/>
      <c r="H29" s="304"/>
      <c r="I29" s="304"/>
      <c r="J29" s="376"/>
      <c r="K29" s="377"/>
      <c r="L29" s="377"/>
      <c r="M29" s="377"/>
      <c r="N29" s="377"/>
      <c r="O29" s="377"/>
      <c r="P29" s="377"/>
      <c r="Q29" s="377"/>
      <c r="R29" s="377"/>
      <c r="S29" s="377"/>
      <c r="T29" s="377"/>
      <c r="U29" s="13" t="s">
        <v>20</v>
      </c>
      <c r="V29" s="376" t="s">
        <v>128</v>
      </c>
      <c r="W29" s="377"/>
      <c r="X29" s="377"/>
      <c r="Y29" s="377"/>
      <c r="Z29" s="377"/>
      <c r="AA29" s="377"/>
      <c r="AB29" s="377"/>
      <c r="AC29" s="377"/>
      <c r="AD29" s="400"/>
      <c r="AE29" s="222" t="s">
        <v>130</v>
      </c>
      <c r="AF29" s="222"/>
      <c r="AG29" s="222"/>
      <c r="AH29" s="222"/>
      <c r="AI29" s="222"/>
      <c r="AJ29" s="222"/>
      <c r="AK29" s="222"/>
      <c r="AL29" s="222"/>
      <c r="AM29" s="222"/>
      <c r="AN29" s="389" t="s">
        <v>289</v>
      </c>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90"/>
      <c r="BQ29" s="24" t="str">
        <f>IF(BS29=1,"←"&amp;J29&amp;"科は、①機械関係に記入してください。",IF(BS29=2,"←"&amp;J29&amp;"科は、②自動車関係に記入してください。",IF(BS29=3,"←"&amp;J29&amp;"科は、③電気関係に記入してください。",IF(BS29=4,"←"&amp;J29&amp;"科は、④電子関係に記入してください。",IF(BS29=6,"←"&amp;J29&amp;"科は、⑥建築・土木・デザイン関係に記入してください。",IF(BS29=7,"←"&amp;J29&amp;"科は、⑦電子機械関係に記入してください。",IF(BS29=8,"←"&amp;J29&amp;"科は、⑧その他に記入してください。",IF(BS29="総合学","←"&amp;J29&amp;"科は、⑨総合学科に記入してください。",IF(AND(NOT(J29=""),V29="選択して下さい↓"),"←男・女・共学別を選択して下さい。（セルを選択し▼をクリック）","")))))))))</f>
        <v/>
      </c>
      <c r="BS29" s="25" t="str">
        <f t="shared" si="0"/>
        <v/>
      </c>
      <c r="BT29" s="28"/>
      <c r="BU29" s="28"/>
      <c r="BV29" s="28"/>
      <c r="BW29" s="28"/>
      <c r="BX29" s="28"/>
      <c r="BZ29" s="19" t="s">
        <v>54</v>
      </c>
      <c r="CA29" s="17">
        <v>24</v>
      </c>
    </row>
    <row r="30" spans="1:79" ht="15" customHeight="1" thickBot="1" x14ac:dyDescent="0.2">
      <c r="A30" s="22"/>
      <c r="B30" s="303"/>
      <c r="C30" s="304"/>
      <c r="D30" s="304"/>
      <c r="E30" s="304"/>
      <c r="F30" s="304"/>
      <c r="G30" s="304"/>
      <c r="H30" s="304"/>
      <c r="I30" s="304"/>
      <c r="J30" s="404"/>
      <c r="K30" s="405"/>
      <c r="L30" s="405"/>
      <c r="M30" s="405"/>
      <c r="N30" s="405"/>
      <c r="O30" s="405"/>
      <c r="P30" s="405"/>
      <c r="Q30" s="405"/>
      <c r="R30" s="405"/>
      <c r="S30" s="405"/>
      <c r="T30" s="405"/>
      <c r="U30" s="12" t="s">
        <v>20</v>
      </c>
      <c r="V30" s="404" t="s">
        <v>128</v>
      </c>
      <c r="W30" s="405"/>
      <c r="X30" s="405"/>
      <c r="Y30" s="405"/>
      <c r="Z30" s="405"/>
      <c r="AA30" s="405"/>
      <c r="AB30" s="405"/>
      <c r="AC30" s="405"/>
      <c r="AD30" s="418"/>
      <c r="AE30" s="409" t="s">
        <v>130</v>
      </c>
      <c r="AF30" s="409"/>
      <c r="AG30" s="409"/>
      <c r="AH30" s="409"/>
      <c r="AI30" s="409"/>
      <c r="AJ30" s="409"/>
      <c r="AK30" s="409"/>
      <c r="AL30" s="409"/>
      <c r="AM30" s="409"/>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90"/>
      <c r="BQ30" s="24" t="str">
        <f>IF(BS30=1,"←"&amp;J30&amp;"科は、①機械関係に記入してください。",IF(BS30=2,"←"&amp;J30&amp;"科は、②自動車関係に記入してください。",IF(BS30=3,"←"&amp;J30&amp;"科は、③電気関係に記入してください。",IF(BS30=4,"←"&amp;J30&amp;"科は、④電子関係に記入してください。",IF(BS30=6,"←"&amp;J30&amp;"科は、⑥建築・土木・デザイン関係に記入してください。",IF(BS30=7,"←"&amp;J30&amp;"科は、⑦電子機械関係に記入してください。",IF(BS30=8,"←"&amp;J30&amp;"科は、⑧その他に記入してください。",IF(BS30="総合学","←"&amp;J30&amp;"科は、⑨総合学科に記入してください。",IF(AND(NOT(J30=""),V30="選択して下さい↓"),"←男・女・共学別を選択して下さい。（セルを選択し▼をクリック）","")))))))))</f>
        <v/>
      </c>
      <c r="BS30" s="25" t="str">
        <f t="shared" si="0"/>
        <v/>
      </c>
      <c r="BZ30" s="19" t="s">
        <v>55</v>
      </c>
      <c r="CA30" s="17">
        <v>25</v>
      </c>
    </row>
    <row r="31" spans="1:79" ht="15" customHeight="1" x14ac:dyDescent="0.15">
      <c r="A31" s="22"/>
      <c r="B31" s="319" t="s">
        <v>123</v>
      </c>
      <c r="C31" s="304"/>
      <c r="D31" s="304"/>
      <c r="E31" s="304"/>
      <c r="F31" s="304"/>
      <c r="G31" s="304"/>
      <c r="H31" s="304"/>
      <c r="I31" s="304"/>
      <c r="J31" s="376"/>
      <c r="K31" s="377"/>
      <c r="L31" s="377"/>
      <c r="M31" s="377"/>
      <c r="N31" s="377"/>
      <c r="O31" s="377"/>
      <c r="P31" s="377"/>
      <c r="Q31" s="377"/>
      <c r="R31" s="377"/>
      <c r="S31" s="377"/>
      <c r="T31" s="377"/>
      <c r="U31" s="13" t="s">
        <v>20</v>
      </c>
      <c r="V31" s="376" t="s">
        <v>128</v>
      </c>
      <c r="W31" s="377"/>
      <c r="X31" s="377"/>
      <c r="Y31" s="377"/>
      <c r="Z31" s="377"/>
      <c r="AA31" s="377"/>
      <c r="AB31" s="377"/>
      <c r="AC31" s="377"/>
      <c r="AD31" s="400"/>
      <c r="AE31" s="222" t="s">
        <v>130</v>
      </c>
      <c r="AF31" s="222"/>
      <c r="AG31" s="222"/>
      <c r="AH31" s="222"/>
      <c r="AI31" s="222"/>
      <c r="AJ31" s="222"/>
      <c r="AK31" s="222"/>
      <c r="AL31" s="222"/>
      <c r="AM31" s="222"/>
      <c r="AN31" s="304" t="s">
        <v>117</v>
      </c>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90"/>
      <c r="BQ31" s="24" t="str">
        <f>IF(BS31=1,"←"&amp;J31&amp;"科は、①機械関係に記入してください。",IF(BS31=2,"←"&amp;J31&amp;"科は、②自動車関係に記入してください。",IF(BS31=3,"←"&amp;J31&amp;"科は、③電気関係に記入してください。",IF(BS31=4,"←"&amp;J31&amp;"科は、④電子関係に記入してください。",IF(BS31=5,"←"&amp;J31&amp;"科は、⑤情報技術関係に記入してください。",IF(BS31=7,"←"&amp;J31&amp;"科は、⑦電子機械関係に記入してください。",IF(BS31=8,"←"&amp;J31&amp;"科は、⑧その他に記入してください。",IF(BS31="総合学","←"&amp;J31&amp;"科は、⑨総合学科に記入してください。",IF(AND(NOT(J31=""),V31="選択して下さい↓"),"←男・女・共学別を選択して下さい。（セルを選択し▼をクリック）","")))))))))</f>
        <v/>
      </c>
      <c r="BS31" s="25" t="str">
        <f t="shared" si="0"/>
        <v/>
      </c>
      <c r="BT31" s="26" t="s">
        <v>342</v>
      </c>
      <c r="BU31" s="26" t="s">
        <v>343</v>
      </c>
      <c r="BV31" s="39" t="s">
        <v>344</v>
      </c>
      <c r="BW31" s="40"/>
      <c r="BX31" s="41"/>
      <c r="BZ31" s="19" t="s">
        <v>56</v>
      </c>
      <c r="CA31" s="17">
        <v>26</v>
      </c>
    </row>
    <row r="32" spans="1:79" ht="15" customHeight="1" x14ac:dyDescent="0.15">
      <c r="A32" s="22"/>
      <c r="B32" s="303"/>
      <c r="C32" s="304"/>
      <c r="D32" s="304"/>
      <c r="E32" s="304"/>
      <c r="F32" s="304"/>
      <c r="G32" s="304"/>
      <c r="H32" s="304"/>
      <c r="I32" s="304"/>
      <c r="J32" s="404"/>
      <c r="K32" s="405"/>
      <c r="L32" s="405"/>
      <c r="M32" s="405"/>
      <c r="N32" s="405"/>
      <c r="O32" s="405"/>
      <c r="P32" s="405"/>
      <c r="Q32" s="405"/>
      <c r="R32" s="405"/>
      <c r="S32" s="405"/>
      <c r="T32" s="405"/>
      <c r="U32" s="12" t="s">
        <v>20</v>
      </c>
      <c r="V32" s="404" t="s">
        <v>128</v>
      </c>
      <c r="W32" s="405"/>
      <c r="X32" s="405"/>
      <c r="Y32" s="405"/>
      <c r="Z32" s="405"/>
      <c r="AA32" s="405"/>
      <c r="AB32" s="405"/>
      <c r="AC32" s="405"/>
      <c r="AD32" s="418"/>
      <c r="AE32" s="409" t="s">
        <v>130</v>
      </c>
      <c r="AF32" s="409"/>
      <c r="AG32" s="409"/>
      <c r="AH32" s="409"/>
      <c r="AI32" s="409"/>
      <c r="AJ32" s="409"/>
      <c r="AK32" s="409"/>
      <c r="AL32" s="409"/>
      <c r="AM32" s="409"/>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90"/>
      <c r="BQ32" s="24" t="str">
        <f>IF(BS32=1,"←"&amp;J32&amp;"科は、①機械関係に記入してください。",IF(BS32=2,"←"&amp;J32&amp;"科は、②自動車関係に記入してください。",IF(BS32=3,"←"&amp;J32&amp;"科は、③電気関係に記入してください。",IF(BS32=4,"←"&amp;J32&amp;"科は、④電子関係に記入してください。",IF(BS32=5,"←"&amp;J32&amp;"科は、⑤情報技術関係に記入してください。",IF(BS32=7,"←"&amp;J32&amp;"科は、⑦電子機械関係に記入してください。",IF(BS32=8,"←"&amp;J32&amp;"科は、⑧その他に記入してください。",IF(BS32="総合学","←"&amp;J32&amp;"科は、⑨総合学科に記入してください。",IF(AND(NOT(J32=""),V32="選択して下さい↓"),"←男・女・共学別を選択して下さい。（セルを選択し▼をクリック）","")))))))))</f>
        <v/>
      </c>
      <c r="BS32" s="25" t="str">
        <f t="shared" si="0"/>
        <v/>
      </c>
      <c r="BT32" s="27" t="s">
        <v>295</v>
      </c>
      <c r="BU32" s="27" t="s">
        <v>299</v>
      </c>
      <c r="BV32" s="29" t="s">
        <v>326</v>
      </c>
      <c r="BW32" s="18" t="s">
        <v>332</v>
      </c>
      <c r="BX32" s="30"/>
      <c r="BZ32" s="19" t="s">
        <v>57</v>
      </c>
      <c r="CA32" s="17">
        <v>27</v>
      </c>
    </row>
    <row r="33" spans="1:79" ht="15" customHeight="1" x14ac:dyDescent="0.15">
      <c r="A33" s="22"/>
      <c r="B33" s="303" t="s">
        <v>124</v>
      </c>
      <c r="C33" s="304"/>
      <c r="D33" s="304"/>
      <c r="E33" s="304"/>
      <c r="F33" s="304"/>
      <c r="G33" s="304"/>
      <c r="H33" s="304"/>
      <c r="I33" s="304"/>
      <c r="J33" s="376"/>
      <c r="K33" s="377"/>
      <c r="L33" s="377"/>
      <c r="M33" s="377"/>
      <c r="N33" s="377"/>
      <c r="O33" s="377"/>
      <c r="P33" s="377"/>
      <c r="Q33" s="377"/>
      <c r="R33" s="377"/>
      <c r="S33" s="377"/>
      <c r="T33" s="377"/>
      <c r="U33" s="13" t="s">
        <v>20</v>
      </c>
      <c r="V33" s="376" t="s">
        <v>128</v>
      </c>
      <c r="W33" s="377"/>
      <c r="X33" s="377"/>
      <c r="Y33" s="377"/>
      <c r="Z33" s="377"/>
      <c r="AA33" s="377"/>
      <c r="AB33" s="377"/>
      <c r="AC33" s="377"/>
      <c r="AD33" s="400"/>
      <c r="AE33" s="87" t="s">
        <v>130</v>
      </c>
      <c r="AF33" s="87"/>
      <c r="AG33" s="87"/>
      <c r="AH33" s="87"/>
      <c r="AI33" s="87"/>
      <c r="AJ33" s="87"/>
      <c r="AK33" s="87"/>
      <c r="AL33" s="87"/>
      <c r="AM33" s="87"/>
      <c r="AN33" s="389" t="s">
        <v>302</v>
      </c>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90"/>
      <c r="BQ33" s="24" t="str">
        <f>IF(BS33=1,"←"&amp;J33&amp;"科は、①機械関係に記入してください。",IF(BS33=2,"←"&amp;J33&amp;"科は、②自動車関係に記入してください。",IF(BS33=3,"←"&amp;J33&amp;"科は、③電気関係に記入してください。",IF(BS33=4,"←"&amp;J33&amp;"科は、④電子関係に記入してください。",IF(BS33=5,"←"&amp;J33&amp;"科は、⑤情報技術関係に記入してください。",IF(BS33=6,"←"&amp;J33&amp;"科は、⑥建築・土木・デザイン関係に記入してください。",IF(BS33=8,"←"&amp;J33&amp;"科は、⑧その他に記入してください。",IF(BS33="総合学","←"&amp;J33&amp;"科は、⑨総合学科に記入してください。",IF(AND(NOT(J33=""),V33="選択して下さい↓"),"←男・女・共学別を選択して下さい。（セルを選択し▼をクリック）","")))))))))</f>
        <v/>
      </c>
      <c r="BS33" s="25" t="str">
        <f t="shared" si="0"/>
        <v/>
      </c>
      <c r="BT33" s="27" t="s">
        <v>324</v>
      </c>
      <c r="BU33" s="27" t="s">
        <v>300</v>
      </c>
      <c r="BV33" s="29" t="s">
        <v>306</v>
      </c>
      <c r="BW33" s="18" t="s">
        <v>333</v>
      </c>
      <c r="BX33" s="30"/>
      <c r="BZ33" s="19" t="s">
        <v>58</v>
      </c>
      <c r="CA33" s="17">
        <v>28</v>
      </c>
    </row>
    <row r="34" spans="1:79" ht="15" customHeight="1" x14ac:dyDescent="0.15">
      <c r="A34" s="22" t="str">
        <f>IF(OR(V33="女",V33="共学",V34="女",V34="共学"),"女あり","")</f>
        <v/>
      </c>
      <c r="B34" s="303"/>
      <c r="C34" s="304"/>
      <c r="D34" s="304"/>
      <c r="E34" s="304"/>
      <c r="F34" s="304"/>
      <c r="G34" s="304"/>
      <c r="H34" s="304"/>
      <c r="I34" s="304"/>
      <c r="J34" s="378"/>
      <c r="K34" s="379"/>
      <c r="L34" s="379"/>
      <c r="M34" s="379"/>
      <c r="N34" s="379"/>
      <c r="O34" s="379"/>
      <c r="P34" s="379"/>
      <c r="Q34" s="379"/>
      <c r="R34" s="379"/>
      <c r="S34" s="379"/>
      <c r="T34" s="379"/>
      <c r="U34" s="10" t="s">
        <v>20</v>
      </c>
      <c r="V34" s="271" t="s">
        <v>128</v>
      </c>
      <c r="W34" s="241"/>
      <c r="X34" s="241"/>
      <c r="Y34" s="241"/>
      <c r="Z34" s="241"/>
      <c r="AA34" s="241"/>
      <c r="AB34" s="241"/>
      <c r="AC34" s="241"/>
      <c r="AD34" s="242"/>
      <c r="AE34" s="86" t="s">
        <v>130</v>
      </c>
      <c r="AF34" s="86"/>
      <c r="AG34" s="86"/>
      <c r="AH34" s="86"/>
      <c r="AI34" s="86"/>
      <c r="AJ34" s="86"/>
      <c r="AK34" s="86"/>
      <c r="AL34" s="86"/>
      <c r="AM34" s="86"/>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90"/>
      <c r="BQ34" s="24" t="str">
        <f>IF(BS34=1,"←"&amp;J34&amp;"科は、①機械関係に記入してください。",IF(BS34=2,"←"&amp;J34&amp;"科は、②自動車関係に記入してください。",IF(BS34=3,"←"&amp;J34&amp;"科は、③電気関係に記入してください。",IF(BS34=4,"←"&amp;J34&amp;"科は、④電子関係に記入してください。",IF(BS34=5,"←"&amp;J34&amp;"科は、⑤情報技術関係に記入してください。",IF(BS34=6,"←"&amp;J34&amp;"科は、⑥建築・土木・デザイン関係に記入してください。",IF(BS34=8,"←"&amp;J34&amp;"科は、⑧その他に記入してください。",IF(BS34="総合学","←"&amp;J34&amp;"科は、⑨総合学科に記入してください。",IF(AND(NOT(J34=""),V34="選択して下さい↓"),"←男・女・共学別を選択して下さい。（セルを選択し▼をクリック）","")))))))))</f>
        <v/>
      </c>
      <c r="BS34" s="25" t="str">
        <f t="shared" si="0"/>
        <v/>
      </c>
      <c r="BT34" s="27" t="s">
        <v>296</v>
      </c>
      <c r="BU34" s="27" t="s">
        <v>301</v>
      </c>
      <c r="BV34" s="29" t="s">
        <v>307</v>
      </c>
      <c r="BW34" s="18" t="s">
        <v>310</v>
      </c>
      <c r="BX34" s="30"/>
      <c r="BZ34" s="19" t="s">
        <v>59</v>
      </c>
      <c r="CA34" s="17">
        <v>29</v>
      </c>
    </row>
    <row r="35" spans="1:79" ht="15" customHeight="1" x14ac:dyDescent="0.15">
      <c r="A35" s="22" t="str">
        <f>IF(OR(V35="男",V35="共学",V36="男",V36="共学",V37="男",V37="共学",V38="男",V38="共学",V39="男",V39="共学"),"男あり","")</f>
        <v/>
      </c>
      <c r="B35" s="303" t="s">
        <v>125</v>
      </c>
      <c r="C35" s="304"/>
      <c r="D35" s="304"/>
      <c r="E35" s="304"/>
      <c r="F35" s="304"/>
      <c r="G35" s="304"/>
      <c r="H35" s="304"/>
      <c r="I35" s="304"/>
      <c r="J35" s="380"/>
      <c r="K35" s="381"/>
      <c r="L35" s="381"/>
      <c r="M35" s="381"/>
      <c r="N35" s="381"/>
      <c r="O35" s="381"/>
      <c r="P35" s="381"/>
      <c r="Q35" s="381"/>
      <c r="R35" s="381"/>
      <c r="S35" s="381"/>
      <c r="T35" s="381"/>
      <c r="U35" s="11" t="s">
        <v>20</v>
      </c>
      <c r="V35" s="380" t="s">
        <v>128</v>
      </c>
      <c r="W35" s="381"/>
      <c r="X35" s="381"/>
      <c r="Y35" s="381"/>
      <c r="Z35" s="381"/>
      <c r="AA35" s="381"/>
      <c r="AB35" s="381"/>
      <c r="AC35" s="381"/>
      <c r="AD35" s="382"/>
      <c r="AE35" s="87" t="s">
        <v>130</v>
      </c>
      <c r="AF35" s="87"/>
      <c r="AG35" s="87"/>
      <c r="AH35" s="87"/>
      <c r="AI35" s="87"/>
      <c r="AJ35" s="87"/>
      <c r="AK35" s="87"/>
      <c r="AL35" s="87"/>
      <c r="AM35" s="87"/>
      <c r="AN35" s="389" t="s">
        <v>265</v>
      </c>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90"/>
      <c r="BQ35" s="24" t="str">
        <f>IF(BS35=1,"←"&amp;J35&amp;"科は、①機械関係に記入してください。",IF(BS35=2,"←"&amp;J35&amp;"科は、②自動車関係に記入してください。",IF(BS35=3,"←"&amp;J35&amp;"科は、③電気関係に記入してください。",IF(BS35=4,"←"&amp;J35&amp;"科は、④電子関係に記入してください。",IF(BS35=5,"←"&amp;J35&amp;"科は、⑤情報技術関係に記入してください。",IF(BS35=6,"←"&amp;J35&amp;"科は、⑥建築・土木・デザイン関係に記入してください。",IF(BS35=7,"←"&amp;J35&amp;"科は、⑦電子機械関係に記入してください。",IF(BS35="総合学","←"&amp;J35&amp;"科は、⑨総合学科に記入してください。",IF(AND(NOT(J35=""),V35="選択して下さい↓"),"←男・女・共学別を選択して下さい。（セルを選択し▼をクリック）","")))))))))</f>
        <v/>
      </c>
      <c r="BS35" s="25" t="str">
        <f t="shared" si="0"/>
        <v/>
      </c>
      <c r="BT35" s="27" t="s">
        <v>297</v>
      </c>
      <c r="BU35" s="27" t="s">
        <v>303</v>
      </c>
      <c r="BV35" s="29" t="s">
        <v>308</v>
      </c>
      <c r="BW35" s="18" t="s">
        <v>311</v>
      </c>
      <c r="BX35" s="30"/>
      <c r="BZ35" s="19" t="s">
        <v>60</v>
      </c>
      <c r="CA35" s="17">
        <v>30</v>
      </c>
    </row>
    <row r="36" spans="1:79" ht="15" customHeight="1" x14ac:dyDescent="0.15">
      <c r="A36" s="22" t="str">
        <f>IF(OR(V35="女",V35="共学",V36="女",V36="共学",V37="女",V37="共学",V38="女",V38="共学",V39="女",V39="共学"),"女あり","")</f>
        <v/>
      </c>
      <c r="B36" s="303"/>
      <c r="C36" s="304"/>
      <c r="D36" s="304"/>
      <c r="E36" s="304"/>
      <c r="F36" s="304"/>
      <c r="G36" s="304"/>
      <c r="H36" s="304"/>
      <c r="I36" s="304"/>
      <c r="J36" s="383"/>
      <c r="K36" s="384"/>
      <c r="L36" s="384"/>
      <c r="M36" s="384"/>
      <c r="N36" s="384"/>
      <c r="O36" s="384"/>
      <c r="P36" s="384"/>
      <c r="Q36" s="384"/>
      <c r="R36" s="384"/>
      <c r="S36" s="384"/>
      <c r="T36" s="384"/>
      <c r="U36" s="14" t="s">
        <v>20</v>
      </c>
      <c r="V36" s="383" t="s">
        <v>128</v>
      </c>
      <c r="W36" s="384"/>
      <c r="X36" s="384"/>
      <c r="Y36" s="384"/>
      <c r="Z36" s="384"/>
      <c r="AA36" s="384"/>
      <c r="AB36" s="384"/>
      <c r="AC36" s="384"/>
      <c r="AD36" s="385"/>
      <c r="AE36" s="427" t="s">
        <v>130</v>
      </c>
      <c r="AF36" s="427"/>
      <c r="AG36" s="427"/>
      <c r="AH36" s="427"/>
      <c r="AI36" s="427"/>
      <c r="AJ36" s="427"/>
      <c r="AK36" s="427"/>
      <c r="AL36" s="427"/>
      <c r="AM36" s="427"/>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90"/>
      <c r="BQ36" s="24" t="str">
        <f t="shared" ref="BQ36:BQ39" si="1">IF(BS36=1,"←"&amp;J36&amp;"科は、①機械関係に記入してください。",IF(BS36=2,"←"&amp;J36&amp;"科は、②自動車関係に記入してください。",IF(BS36=3,"←"&amp;J36&amp;"科は、③電気関係に記入してください。",IF(BS36=4,"←"&amp;J36&amp;"科は、④電子関係に記入してください。",IF(BS36=5,"←"&amp;J36&amp;"科は、⑤情報技術関係に記入してください。",IF(BS36=6,"←"&amp;J36&amp;"科は、⑥建築・土木・デザイン関係に記入してください。",IF(BS36=7,"←"&amp;J36&amp;"科は、⑦電子機械関係に記入してください。",IF(BS36="総合学","←"&amp;J36&amp;"科は、⑨総合学科に記入してください。",IF(AND(NOT(J36=""),V36="選択して下さい↓"),"←男・女・共学別を選択して下さい。（セルを選択し▼をクリック）","")))))))))</f>
        <v/>
      </c>
      <c r="BS36" s="25" t="str">
        <f t="shared" ref="BS36:BS39" si="2">IF(COUNTIF($BT$20:$BT$29,J36),1,IF(COUNTIF($BU$20:$BU$29,J36),2,IF(COUNTIF($BV$20:$BV$29,J36),3,IF(COUNTIF($BW$20:$BW$29,J36),4,IF(COUNTIF($BX$20:$BX$29,J36),5,IF(COUNTIF($BT$32:$BT$41,J36),6,IF(COUNTIF($BU$32:$BU$41,J36),7,IF(COUNTIF($BV$32:$BX$41,J36),8,IF(J36="","","★")))))))))</f>
        <v/>
      </c>
      <c r="BT36" s="27" t="s">
        <v>298</v>
      </c>
      <c r="BU36" s="27" t="s">
        <v>304</v>
      </c>
      <c r="BV36" s="29" t="s">
        <v>309</v>
      </c>
      <c r="BW36" s="18" t="s">
        <v>312</v>
      </c>
      <c r="BX36" s="30"/>
      <c r="BZ36" s="19" t="s">
        <v>61</v>
      </c>
      <c r="CA36" s="17">
        <v>31</v>
      </c>
    </row>
    <row r="37" spans="1:79" ht="15" customHeight="1" x14ac:dyDescent="0.15">
      <c r="A37" s="22"/>
      <c r="B37" s="303"/>
      <c r="C37" s="304"/>
      <c r="D37" s="304"/>
      <c r="E37" s="304"/>
      <c r="F37" s="304"/>
      <c r="G37" s="304"/>
      <c r="H37" s="304"/>
      <c r="I37" s="304"/>
      <c r="J37" s="383"/>
      <c r="K37" s="384"/>
      <c r="L37" s="384"/>
      <c r="M37" s="384"/>
      <c r="N37" s="384"/>
      <c r="O37" s="384"/>
      <c r="P37" s="384"/>
      <c r="Q37" s="384"/>
      <c r="R37" s="384"/>
      <c r="S37" s="384"/>
      <c r="T37" s="384"/>
      <c r="U37" s="14" t="s">
        <v>20</v>
      </c>
      <c r="V37" s="383" t="s">
        <v>128</v>
      </c>
      <c r="W37" s="384"/>
      <c r="X37" s="384"/>
      <c r="Y37" s="384"/>
      <c r="Z37" s="384"/>
      <c r="AA37" s="384"/>
      <c r="AB37" s="384"/>
      <c r="AC37" s="384"/>
      <c r="AD37" s="385"/>
      <c r="AE37" s="427" t="s">
        <v>130</v>
      </c>
      <c r="AF37" s="427"/>
      <c r="AG37" s="427"/>
      <c r="AH37" s="427"/>
      <c r="AI37" s="427"/>
      <c r="AJ37" s="427"/>
      <c r="AK37" s="427"/>
      <c r="AL37" s="427"/>
      <c r="AM37" s="427"/>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90"/>
      <c r="BQ37" s="24" t="str">
        <f t="shared" si="1"/>
        <v/>
      </c>
      <c r="BS37" s="25" t="str">
        <f t="shared" si="2"/>
        <v/>
      </c>
      <c r="BT37" s="27"/>
      <c r="BU37" s="27" t="s">
        <v>305</v>
      </c>
      <c r="BV37" s="29" t="s">
        <v>327</v>
      </c>
      <c r="BW37" s="18" t="s">
        <v>334</v>
      </c>
      <c r="BX37" s="30"/>
      <c r="BZ37" s="19" t="s">
        <v>62</v>
      </c>
      <c r="CA37" s="17">
        <v>32</v>
      </c>
    </row>
    <row r="38" spans="1:79" ht="15" customHeight="1" x14ac:dyDescent="0.15">
      <c r="A38" s="22"/>
      <c r="B38" s="303"/>
      <c r="C38" s="304"/>
      <c r="D38" s="304"/>
      <c r="E38" s="304"/>
      <c r="F38" s="304"/>
      <c r="G38" s="304"/>
      <c r="H38" s="304"/>
      <c r="I38" s="304"/>
      <c r="J38" s="383"/>
      <c r="K38" s="384"/>
      <c r="L38" s="384"/>
      <c r="M38" s="384"/>
      <c r="N38" s="384"/>
      <c r="O38" s="384"/>
      <c r="P38" s="384"/>
      <c r="Q38" s="384"/>
      <c r="R38" s="384"/>
      <c r="S38" s="384"/>
      <c r="T38" s="384"/>
      <c r="U38" s="14" t="s">
        <v>20</v>
      </c>
      <c r="V38" s="271" t="s">
        <v>128</v>
      </c>
      <c r="W38" s="241"/>
      <c r="X38" s="241"/>
      <c r="Y38" s="241"/>
      <c r="Z38" s="241"/>
      <c r="AA38" s="241"/>
      <c r="AB38" s="241"/>
      <c r="AC38" s="241"/>
      <c r="AD38" s="242"/>
      <c r="AE38" s="427" t="s">
        <v>130</v>
      </c>
      <c r="AF38" s="427"/>
      <c r="AG38" s="427"/>
      <c r="AH38" s="427"/>
      <c r="AI38" s="427"/>
      <c r="AJ38" s="427"/>
      <c r="AK38" s="427"/>
      <c r="AL38" s="427"/>
      <c r="AM38" s="427"/>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90"/>
      <c r="BQ38" s="24" t="str">
        <f t="shared" si="1"/>
        <v/>
      </c>
      <c r="BS38" s="25" t="str">
        <f t="shared" si="2"/>
        <v/>
      </c>
      <c r="BT38" s="27"/>
      <c r="BU38" s="27" t="s">
        <v>325</v>
      </c>
      <c r="BV38" s="29" t="s">
        <v>328</v>
      </c>
      <c r="BW38" s="18" t="s">
        <v>335</v>
      </c>
      <c r="BX38" s="30"/>
      <c r="BZ38" s="19" t="s">
        <v>63</v>
      </c>
      <c r="CA38" s="17">
        <v>33</v>
      </c>
    </row>
    <row r="39" spans="1:79" ht="15" customHeight="1" x14ac:dyDescent="0.15">
      <c r="A39" s="22"/>
      <c r="B39" s="303"/>
      <c r="C39" s="304"/>
      <c r="D39" s="304"/>
      <c r="E39" s="304"/>
      <c r="F39" s="304"/>
      <c r="G39" s="304"/>
      <c r="H39" s="304"/>
      <c r="I39" s="304"/>
      <c r="J39" s="378"/>
      <c r="K39" s="379"/>
      <c r="L39" s="379"/>
      <c r="M39" s="379"/>
      <c r="N39" s="379"/>
      <c r="O39" s="379"/>
      <c r="P39" s="379"/>
      <c r="Q39" s="379"/>
      <c r="R39" s="379"/>
      <c r="S39" s="379"/>
      <c r="T39" s="379"/>
      <c r="U39" s="10" t="s">
        <v>20</v>
      </c>
      <c r="V39" s="404" t="s">
        <v>128</v>
      </c>
      <c r="W39" s="405"/>
      <c r="X39" s="405"/>
      <c r="Y39" s="405"/>
      <c r="Z39" s="405"/>
      <c r="AA39" s="405"/>
      <c r="AB39" s="405"/>
      <c r="AC39" s="405"/>
      <c r="AD39" s="418"/>
      <c r="AE39" s="86" t="s">
        <v>130</v>
      </c>
      <c r="AF39" s="86"/>
      <c r="AG39" s="86"/>
      <c r="AH39" s="86"/>
      <c r="AI39" s="86"/>
      <c r="AJ39" s="86"/>
      <c r="AK39" s="86"/>
      <c r="AL39" s="86"/>
      <c r="AM39" s="86"/>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90"/>
      <c r="BQ39" s="24" t="str">
        <f t="shared" si="1"/>
        <v/>
      </c>
      <c r="BS39" s="25" t="str">
        <f t="shared" si="2"/>
        <v/>
      </c>
      <c r="BT39" s="27"/>
      <c r="BU39" s="27"/>
      <c r="BV39" s="29" t="s">
        <v>329</v>
      </c>
      <c r="BW39" s="18" t="s">
        <v>313</v>
      </c>
      <c r="BX39" s="30"/>
      <c r="BZ39" s="19" t="s">
        <v>64</v>
      </c>
      <c r="CA39" s="17">
        <v>34</v>
      </c>
    </row>
    <row r="40" spans="1:79" ht="15" customHeight="1" thickBot="1" x14ac:dyDescent="0.2">
      <c r="A40" s="22" t="str">
        <f>IF(OR(V40="男",V40="共学"),"男あり","")</f>
        <v/>
      </c>
      <c r="B40" s="406" t="s">
        <v>126</v>
      </c>
      <c r="C40" s="387"/>
      <c r="D40" s="387"/>
      <c r="E40" s="387"/>
      <c r="F40" s="387"/>
      <c r="G40" s="387"/>
      <c r="H40" s="387"/>
      <c r="I40" s="387"/>
      <c r="J40" s="50" t="s">
        <v>347</v>
      </c>
      <c r="K40" s="51"/>
      <c r="L40" s="51"/>
      <c r="M40" s="51"/>
      <c r="N40" s="51"/>
      <c r="O40" s="51"/>
      <c r="P40" s="51"/>
      <c r="Q40" s="51"/>
      <c r="R40" s="51"/>
      <c r="S40" s="51"/>
      <c r="T40" s="51"/>
      <c r="U40" s="52"/>
      <c r="V40" s="50" t="s">
        <v>128</v>
      </c>
      <c r="W40" s="51"/>
      <c r="X40" s="51"/>
      <c r="Y40" s="51"/>
      <c r="Z40" s="51"/>
      <c r="AA40" s="51"/>
      <c r="AB40" s="51"/>
      <c r="AC40" s="51"/>
      <c r="AD40" s="52"/>
      <c r="AE40" s="333" t="s">
        <v>130</v>
      </c>
      <c r="AF40" s="333"/>
      <c r="AG40" s="333"/>
      <c r="AH40" s="333"/>
      <c r="AI40" s="333"/>
      <c r="AJ40" s="333"/>
      <c r="AK40" s="333"/>
      <c r="AL40" s="333"/>
      <c r="AM40" s="333"/>
      <c r="AN40" s="387" t="s">
        <v>131</v>
      </c>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8"/>
      <c r="BQ40" s="24" t="str">
        <f>IF(BS40=1,"←"&amp;J40&amp;"科は、①機械関係に記入してください。",IF(BS40=2,"←"&amp;J40&amp;"科は、②自動車関係に記入してください。",IF(BS40=3,"←"&amp;J40&amp;"科は、③電気関係に記入してください。",IF(BS40=4,"←"&amp;J40&amp;"科は、④電子関係に記入してください。",IF(BS40=5,"←"&amp;J40&amp;"科は、⑤情報技術関係に記入してください。",IF(BS40=6,"←"&amp;J40&amp;"科は、⑥建築・土木・デザイン関係に記入してください。",IF(BS40=7,"←"&amp;J40&amp;"科は、⑦電子機械関係に記入してください。",IF(BS40=8,"←"&amp;J40&amp;"科は、⑧その他に記入してください。",IF(AND(NOT(J40="（系列名）"),V40="選択して下さい↓"),"←男・女・共学別を選択して下さい。（セルを選択し▼をクリック）","")))))))))</f>
        <v/>
      </c>
      <c r="BS40" s="25" t="str">
        <f>IF(COUNTIF($BT$20:$BT$29,J40),1,IF(COUNTIF($BU$20:$BU$29,J40),2,IF(COUNTIF($BV$20:$BV$29,J40),3,IF(COUNTIF($BW$20:$BW$29,J40),4,IF(COUNTIF($BX$20:$BX$29,J40),5,IF(COUNTIF($BT$32:$BT$41,J40),6,IF(COUNTIF($BU$32:$BU$41,J40),7,IF(COUNTIF($BV$32:$BX$41,J40),8,IF(J40="（系列名）","","★")))))))))</f>
        <v/>
      </c>
      <c r="BT40" s="27"/>
      <c r="BU40" s="27"/>
      <c r="BV40" s="29" t="s">
        <v>330</v>
      </c>
      <c r="BW40" s="18" t="s">
        <v>314</v>
      </c>
      <c r="BX40" s="30"/>
      <c r="BZ40" s="19" t="s">
        <v>65</v>
      </c>
      <c r="CA40" s="17">
        <v>35</v>
      </c>
    </row>
    <row r="41" spans="1:79" ht="15" customHeight="1" thickBot="1" x14ac:dyDescent="0.2">
      <c r="A41" s="22" t="str">
        <f>IF(OR(V40="女",V40="共学"),"女あり","")</f>
        <v/>
      </c>
      <c r="B41" s="433" t="s">
        <v>132</v>
      </c>
      <c r="C41" s="434"/>
      <c r="D41" s="434"/>
      <c r="E41" s="434"/>
      <c r="F41" s="434"/>
      <c r="G41" s="434"/>
      <c r="H41" s="434"/>
      <c r="I41" s="434"/>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439"/>
      <c r="BT41" s="28"/>
      <c r="BU41" s="28"/>
      <c r="BV41" s="31" t="s">
        <v>331</v>
      </c>
      <c r="BW41" s="32" t="s">
        <v>315</v>
      </c>
      <c r="BX41" s="33"/>
      <c r="BZ41" s="19" t="s">
        <v>66</v>
      </c>
      <c r="CA41" s="17">
        <v>36</v>
      </c>
    </row>
    <row r="42" spans="1:79" ht="15" customHeight="1" x14ac:dyDescent="0.15">
      <c r="A42" s="22"/>
      <c r="B42" s="435"/>
      <c r="C42" s="436"/>
      <c r="D42" s="436"/>
      <c r="E42" s="436"/>
      <c r="F42" s="436"/>
      <c r="G42" s="436"/>
      <c r="H42" s="436"/>
      <c r="I42" s="436"/>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440"/>
      <c r="BZ42" s="19" t="s">
        <v>67</v>
      </c>
      <c r="CA42" s="17">
        <v>37</v>
      </c>
    </row>
    <row r="43" spans="1:79" ht="15" customHeight="1" thickBot="1" x14ac:dyDescent="0.2">
      <c r="A43" s="22"/>
      <c r="B43" s="437"/>
      <c r="C43" s="438"/>
      <c r="D43" s="438"/>
      <c r="E43" s="438"/>
      <c r="F43" s="438"/>
      <c r="G43" s="438"/>
      <c r="H43" s="438"/>
      <c r="I43" s="438"/>
      <c r="J43" s="441" t="s">
        <v>361</v>
      </c>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2"/>
      <c r="BZ43" s="19" t="s">
        <v>68</v>
      </c>
      <c r="CA43" s="17">
        <v>38</v>
      </c>
    </row>
    <row r="44" spans="1:79" ht="15" customHeight="1" x14ac:dyDescent="0.1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Z44" s="19" t="s">
        <v>69</v>
      </c>
      <c r="CA44" s="17">
        <v>39</v>
      </c>
    </row>
    <row r="45" spans="1:79" ht="15" customHeight="1" x14ac:dyDescent="0.15">
      <c r="B45" s="443" t="s">
        <v>254</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Z45" s="19" t="s">
        <v>70</v>
      </c>
      <c r="CA45" s="17">
        <v>40</v>
      </c>
    </row>
    <row r="46" spans="1:79" ht="15" customHeight="1" x14ac:dyDescent="0.15">
      <c r="B46" s="443" t="s">
        <v>231</v>
      </c>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443"/>
      <c r="BF46" s="443"/>
      <c r="BG46" s="443"/>
      <c r="BH46" s="443"/>
      <c r="BI46" s="443"/>
      <c r="BJ46" s="443"/>
      <c r="BK46" s="443"/>
      <c r="BL46" s="443"/>
      <c r="BM46" s="443"/>
      <c r="BN46" s="443"/>
      <c r="BO46" s="443"/>
      <c r="BP46" s="443"/>
      <c r="BZ46" s="19" t="s">
        <v>71</v>
      </c>
      <c r="CA46" s="17">
        <v>41</v>
      </c>
    </row>
    <row r="47" spans="1:79" ht="15" customHeight="1" x14ac:dyDescent="0.15">
      <c r="B47" s="432" t="s">
        <v>30</v>
      </c>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c r="BN47" s="432"/>
      <c r="BO47" s="432"/>
      <c r="BP47" s="432"/>
      <c r="BZ47" s="19" t="s">
        <v>271</v>
      </c>
      <c r="CA47" s="17">
        <v>42</v>
      </c>
    </row>
    <row r="48" spans="1:79" ht="15" customHeight="1" x14ac:dyDescent="0.15">
      <c r="BZ48" s="19" t="s">
        <v>72</v>
      </c>
      <c r="CA48" s="17">
        <v>43</v>
      </c>
    </row>
    <row r="49" spans="1:79" ht="15" customHeight="1" thickBot="1" x14ac:dyDescent="0.2">
      <c r="A49" s="8" t="s">
        <v>134</v>
      </c>
      <c r="BZ49" s="19" t="s">
        <v>73</v>
      </c>
      <c r="CA49" s="17">
        <v>44</v>
      </c>
    </row>
    <row r="50" spans="1:79" ht="15" customHeight="1" x14ac:dyDescent="0.15">
      <c r="B50" s="422" t="s">
        <v>127</v>
      </c>
      <c r="C50" s="247"/>
      <c r="D50" s="247"/>
      <c r="E50" s="247"/>
      <c r="F50" s="247"/>
      <c r="G50" s="247"/>
      <c r="H50" s="247"/>
      <c r="I50" s="247"/>
      <c r="J50" s="156" t="s">
        <v>356</v>
      </c>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431"/>
      <c r="AS50" s="192" t="s">
        <v>355</v>
      </c>
      <c r="AT50" s="156"/>
      <c r="AU50" s="156"/>
      <c r="AV50" s="156"/>
      <c r="AW50" s="156"/>
      <c r="AX50" s="156"/>
      <c r="AY50" s="156"/>
      <c r="AZ50" s="156"/>
      <c r="BA50" s="156"/>
      <c r="BB50" s="156"/>
      <c r="BC50" s="156"/>
      <c r="BD50" s="156"/>
      <c r="BE50" s="156"/>
      <c r="BF50" s="156"/>
      <c r="BG50" s="156"/>
      <c r="BH50" s="156"/>
      <c r="BI50" s="156"/>
      <c r="BJ50" s="156"/>
      <c r="BK50" s="156"/>
      <c r="BL50" s="156"/>
      <c r="BM50" s="223"/>
      <c r="BZ50" s="19" t="s">
        <v>74</v>
      </c>
      <c r="CA50" s="17">
        <v>45</v>
      </c>
    </row>
    <row r="51" spans="1:79" ht="15" customHeight="1" x14ac:dyDescent="0.15">
      <c r="B51" s="133"/>
      <c r="C51" s="134"/>
      <c r="D51" s="134"/>
      <c r="E51" s="134"/>
      <c r="F51" s="134"/>
      <c r="G51" s="134"/>
      <c r="H51" s="134"/>
      <c r="I51" s="134"/>
      <c r="J51" s="420" t="s">
        <v>140</v>
      </c>
      <c r="K51" s="420"/>
      <c r="L51" s="420"/>
      <c r="M51" s="420"/>
      <c r="N51" s="420"/>
      <c r="O51" s="420"/>
      <c r="P51" s="420" t="s">
        <v>141</v>
      </c>
      <c r="Q51" s="420"/>
      <c r="R51" s="420"/>
      <c r="S51" s="420"/>
      <c r="T51" s="420"/>
      <c r="U51" s="420"/>
      <c r="V51" s="158" t="s">
        <v>16</v>
      </c>
      <c r="W51" s="158"/>
      <c r="X51" s="158"/>
      <c r="Y51" s="420" t="s">
        <v>137</v>
      </c>
      <c r="Z51" s="420"/>
      <c r="AA51" s="420"/>
      <c r="AB51" s="420"/>
      <c r="AC51" s="420"/>
      <c r="AD51" s="420" t="s">
        <v>138</v>
      </c>
      <c r="AE51" s="420"/>
      <c r="AF51" s="420"/>
      <c r="AG51" s="420"/>
      <c r="AH51" s="420"/>
      <c r="AI51" s="395" t="s">
        <v>10</v>
      </c>
      <c r="AJ51" s="395"/>
      <c r="AK51" s="395"/>
      <c r="AL51" s="395"/>
      <c r="AM51" s="395"/>
      <c r="AN51" s="394"/>
      <c r="AO51" s="394"/>
      <c r="AP51" s="394"/>
      <c r="AQ51" s="394"/>
      <c r="AR51" s="419"/>
      <c r="AS51" s="394"/>
      <c r="AT51" s="394"/>
      <c r="AU51" s="394"/>
      <c r="AV51" s="394"/>
      <c r="AW51" s="394"/>
      <c r="AX51" s="394"/>
      <c r="AY51" s="394"/>
      <c r="AZ51" s="394"/>
      <c r="BA51" s="394"/>
      <c r="BB51" s="394"/>
      <c r="BC51" s="394"/>
      <c r="BD51" s="394"/>
      <c r="BE51" s="394"/>
      <c r="BF51" s="394"/>
      <c r="BG51" s="394"/>
      <c r="BH51" s="395" t="s">
        <v>25</v>
      </c>
      <c r="BI51" s="395"/>
      <c r="BJ51" s="395"/>
      <c r="BK51" s="395"/>
      <c r="BL51" s="395"/>
      <c r="BM51" s="396"/>
      <c r="BZ51" s="19" t="s">
        <v>75</v>
      </c>
      <c r="CA51" s="17">
        <v>46</v>
      </c>
    </row>
    <row r="52" spans="1:79" ht="15" customHeight="1" x14ac:dyDescent="0.15">
      <c r="B52" s="133"/>
      <c r="C52" s="134"/>
      <c r="D52" s="134"/>
      <c r="E52" s="134"/>
      <c r="F52" s="134"/>
      <c r="G52" s="134"/>
      <c r="H52" s="134"/>
      <c r="I52" s="134"/>
      <c r="J52" s="420"/>
      <c r="K52" s="420"/>
      <c r="L52" s="420"/>
      <c r="M52" s="420"/>
      <c r="N52" s="420"/>
      <c r="O52" s="420"/>
      <c r="P52" s="420"/>
      <c r="Q52" s="420"/>
      <c r="R52" s="420"/>
      <c r="S52" s="420"/>
      <c r="T52" s="420"/>
      <c r="U52" s="420"/>
      <c r="V52" s="158"/>
      <c r="W52" s="158"/>
      <c r="X52" s="158"/>
      <c r="Y52" s="420"/>
      <c r="Z52" s="420"/>
      <c r="AA52" s="420"/>
      <c r="AB52" s="420"/>
      <c r="AC52" s="420"/>
      <c r="AD52" s="420"/>
      <c r="AE52" s="420"/>
      <c r="AF52" s="420"/>
      <c r="AG52" s="420"/>
      <c r="AH52" s="420"/>
      <c r="AI52" s="260"/>
      <c r="AJ52" s="260"/>
      <c r="AK52" s="260"/>
      <c r="AL52" s="260"/>
      <c r="AM52" s="260"/>
      <c r="AN52" s="398" t="s">
        <v>139</v>
      </c>
      <c r="AO52" s="398"/>
      <c r="AP52" s="398"/>
      <c r="AQ52" s="398"/>
      <c r="AR52" s="446"/>
      <c r="AS52" s="444" t="s">
        <v>5</v>
      </c>
      <c r="AT52" s="398"/>
      <c r="AU52" s="398"/>
      <c r="AV52" s="398"/>
      <c r="AW52" s="398"/>
      <c r="AX52" s="398" t="s">
        <v>6</v>
      </c>
      <c r="AY52" s="398"/>
      <c r="AZ52" s="398"/>
      <c r="BA52" s="398"/>
      <c r="BB52" s="398"/>
      <c r="BC52" s="398" t="s">
        <v>7</v>
      </c>
      <c r="BD52" s="398"/>
      <c r="BE52" s="398"/>
      <c r="BF52" s="398"/>
      <c r="BG52" s="398"/>
      <c r="BH52" s="260"/>
      <c r="BI52" s="260"/>
      <c r="BJ52" s="260"/>
      <c r="BK52" s="260"/>
      <c r="BL52" s="260"/>
      <c r="BM52" s="397"/>
      <c r="BZ52" s="19" t="s">
        <v>76</v>
      </c>
      <c r="CA52" s="17">
        <v>47</v>
      </c>
    </row>
    <row r="53" spans="1:79" ht="15" customHeight="1" x14ac:dyDescent="0.15">
      <c r="B53" s="133"/>
      <c r="C53" s="134"/>
      <c r="D53" s="134"/>
      <c r="E53" s="134"/>
      <c r="F53" s="134"/>
      <c r="G53" s="134"/>
      <c r="H53" s="134"/>
      <c r="I53" s="134"/>
      <c r="J53" s="420"/>
      <c r="K53" s="420"/>
      <c r="L53" s="420"/>
      <c r="M53" s="420"/>
      <c r="N53" s="420"/>
      <c r="O53" s="420"/>
      <c r="P53" s="420"/>
      <c r="Q53" s="420"/>
      <c r="R53" s="420"/>
      <c r="S53" s="420"/>
      <c r="T53" s="420"/>
      <c r="U53" s="420"/>
      <c r="V53" s="158"/>
      <c r="W53" s="158"/>
      <c r="X53" s="158"/>
      <c r="Y53" s="420"/>
      <c r="Z53" s="420"/>
      <c r="AA53" s="420"/>
      <c r="AB53" s="420"/>
      <c r="AC53" s="420"/>
      <c r="AD53" s="420"/>
      <c r="AE53" s="420"/>
      <c r="AF53" s="420"/>
      <c r="AG53" s="420"/>
      <c r="AH53" s="420"/>
      <c r="AI53" s="260"/>
      <c r="AJ53" s="260"/>
      <c r="AK53" s="260"/>
      <c r="AL53" s="260"/>
      <c r="AM53" s="260"/>
      <c r="AN53" s="398"/>
      <c r="AO53" s="398"/>
      <c r="AP53" s="398"/>
      <c r="AQ53" s="398"/>
      <c r="AR53" s="446"/>
      <c r="AS53" s="444"/>
      <c r="AT53" s="398"/>
      <c r="AU53" s="398"/>
      <c r="AV53" s="398"/>
      <c r="AW53" s="398"/>
      <c r="AX53" s="398"/>
      <c r="AY53" s="398"/>
      <c r="AZ53" s="398"/>
      <c r="BA53" s="398"/>
      <c r="BB53" s="398"/>
      <c r="BC53" s="398"/>
      <c r="BD53" s="398"/>
      <c r="BE53" s="398"/>
      <c r="BF53" s="398"/>
      <c r="BG53" s="398"/>
      <c r="BH53" s="260"/>
      <c r="BI53" s="260"/>
      <c r="BJ53" s="260"/>
      <c r="BK53" s="260"/>
      <c r="BL53" s="260"/>
      <c r="BM53" s="397"/>
      <c r="BZ53" s="19" t="s">
        <v>77</v>
      </c>
      <c r="CA53" s="17">
        <v>48</v>
      </c>
    </row>
    <row r="54" spans="1:79" ht="15" customHeight="1" x14ac:dyDescent="0.15">
      <c r="B54" s="133"/>
      <c r="C54" s="134"/>
      <c r="D54" s="134"/>
      <c r="E54" s="134"/>
      <c r="F54" s="134"/>
      <c r="G54" s="134"/>
      <c r="H54" s="134"/>
      <c r="I54" s="134"/>
      <c r="J54" s="420"/>
      <c r="K54" s="420"/>
      <c r="L54" s="420"/>
      <c r="M54" s="420"/>
      <c r="N54" s="420"/>
      <c r="O54" s="420"/>
      <c r="P54" s="420"/>
      <c r="Q54" s="420"/>
      <c r="R54" s="420"/>
      <c r="S54" s="420"/>
      <c r="T54" s="420"/>
      <c r="U54" s="420"/>
      <c r="V54" s="158"/>
      <c r="W54" s="158"/>
      <c r="X54" s="158"/>
      <c r="Y54" s="420"/>
      <c r="Z54" s="420"/>
      <c r="AA54" s="420"/>
      <c r="AB54" s="420"/>
      <c r="AC54" s="420"/>
      <c r="AD54" s="420"/>
      <c r="AE54" s="420"/>
      <c r="AF54" s="420"/>
      <c r="AG54" s="420"/>
      <c r="AH54" s="420"/>
      <c r="AI54" s="260"/>
      <c r="AJ54" s="260"/>
      <c r="AK54" s="260"/>
      <c r="AL54" s="260"/>
      <c r="AM54" s="260"/>
      <c r="AN54" s="398"/>
      <c r="AO54" s="398"/>
      <c r="AP54" s="398"/>
      <c r="AQ54" s="398"/>
      <c r="AR54" s="446"/>
      <c r="AS54" s="444"/>
      <c r="AT54" s="398"/>
      <c r="AU54" s="398"/>
      <c r="AV54" s="398"/>
      <c r="AW54" s="398"/>
      <c r="AX54" s="398"/>
      <c r="AY54" s="398"/>
      <c r="AZ54" s="398"/>
      <c r="BA54" s="398"/>
      <c r="BB54" s="398"/>
      <c r="BC54" s="398"/>
      <c r="BD54" s="398"/>
      <c r="BE54" s="398"/>
      <c r="BF54" s="398"/>
      <c r="BG54" s="398"/>
      <c r="BH54" s="260"/>
      <c r="BI54" s="260"/>
      <c r="BJ54" s="260"/>
      <c r="BK54" s="260"/>
      <c r="BL54" s="260"/>
      <c r="BM54" s="397"/>
      <c r="BZ54" s="19" t="s">
        <v>78</v>
      </c>
      <c r="CA54" s="17">
        <v>49</v>
      </c>
    </row>
    <row r="55" spans="1:79" ht="15" customHeight="1" thickBot="1" x14ac:dyDescent="0.2">
      <c r="B55" s="133"/>
      <c r="C55" s="134"/>
      <c r="D55" s="134"/>
      <c r="E55" s="134"/>
      <c r="F55" s="134"/>
      <c r="G55" s="134"/>
      <c r="H55" s="134"/>
      <c r="I55" s="134"/>
      <c r="J55" s="421"/>
      <c r="K55" s="421"/>
      <c r="L55" s="421"/>
      <c r="M55" s="421"/>
      <c r="N55" s="421"/>
      <c r="O55" s="421"/>
      <c r="P55" s="421"/>
      <c r="Q55" s="421"/>
      <c r="R55" s="421"/>
      <c r="S55" s="421"/>
      <c r="T55" s="421"/>
      <c r="U55" s="421"/>
      <c r="V55" s="274"/>
      <c r="W55" s="274"/>
      <c r="X55" s="274"/>
      <c r="Y55" s="421"/>
      <c r="Z55" s="421"/>
      <c r="AA55" s="421"/>
      <c r="AB55" s="421"/>
      <c r="AC55" s="421"/>
      <c r="AD55" s="421"/>
      <c r="AE55" s="421"/>
      <c r="AF55" s="421"/>
      <c r="AG55" s="421"/>
      <c r="AH55" s="421"/>
      <c r="AI55" s="260"/>
      <c r="AJ55" s="260"/>
      <c r="AK55" s="260"/>
      <c r="AL55" s="260"/>
      <c r="AM55" s="260"/>
      <c r="AN55" s="399"/>
      <c r="AO55" s="399"/>
      <c r="AP55" s="399"/>
      <c r="AQ55" s="399"/>
      <c r="AR55" s="447"/>
      <c r="AS55" s="445"/>
      <c r="AT55" s="399"/>
      <c r="AU55" s="399"/>
      <c r="AV55" s="399"/>
      <c r="AW55" s="399"/>
      <c r="AX55" s="399"/>
      <c r="AY55" s="399"/>
      <c r="AZ55" s="399"/>
      <c r="BA55" s="399"/>
      <c r="BB55" s="399"/>
      <c r="BC55" s="399"/>
      <c r="BD55" s="399"/>
      <c r="BE55" s="399"/>
      <c r="BF55" s="399"/>
      <c r="BG55" s="399"/>
      <c r="BH55" s="260"/>
      <c r="BI55" s="260"/>
      <c r="BJ55" s="260"/>
      <c r="BK55" s="260"/>
      <c r="BL55" s="260"/>
      <c r="BM55" s="397"/>
      <c r="BZ55" s="19" t="s">
        <v>79</v>
      </c>
      <c r="CA55" s="17">
        <v>50</v>
      </c>
    </row>
    <row r="56" spans="1:79" ht="15" customHeight="1" x14ac:dyDescent="0.15">
      <c r="B56" s="213" t="s">
        <v>145</v>
      </c>
      <c r="C56" s="60"/>
      <c r="D56" s="60"/>
      <c r="E56" s="60"/>
      <c r="F56" s="60"/>
      <c r="G56" s="60"/>
      <c r="H56" s="60"/>
      <c r="I56" s="60"/>
      <c r="J56" s="425">
        <f>SUM(J59:O74,J77)</f>
        <v>0</v>
      </c>
      <c r="K56" s="425"/>
      <c r="L56" s="425"/>
      <c r="M56" s="425"/>
      <c r="N56" s="425"/>
      <c r="O56" s="425"/>
      <c r="P56" s="425">
        <f>SUM(P59:U74,P77)</f>
        <v>0</v>
      </c>
      <c r="Q56" s="425"/>
      <c r="R56" s="425"/>
      <c r="S56" s="425"/>
      <c r="T56" s="425"/>
      <c r="U56" s="425"/>
      <c r="V56" s="430" t="s">
        <v>4</v>
      </c>
      <c r="W56" s="430"/>
      <c r="X56" s="430"/>
      <c r="Y56" s="230">
        <f>SUM(Y59,Y61,Y63,Y65,Y67,Y69,Y71,Y73,Y77)</f>
        <v>0</v>
      </c>
      <c r="Z56" s="230"/>
      <c r="AA56" s="230"/>
      <c r="AB56" s="230"/>
      <c r="AC56" s="230"/>
      <c r="AD56" s="230">
        <f>SUM(AD59,AD61,AD63,AD65,AD67,AD69,AD71,AD73,AD77)</f>
        <v>0</v>
      </c>
      <c r="AE56" s="230"/>
      <c r="AF56" s="230"/>
      <c r="AG56" s="230"/>
      <c r="AH56" s="230"/>
      <c r="AI56" s="230">
        <f>SUM(AI59,AI61,AI63,AI65,AI67,AI69,AI71,AI73,AI77)</f>
        <v>0</v>
      </c>
      <c r="AJ56" s="230"/>
      <c r="AK56" s="230"/>
      <c r="AL56" s="230"/>
      <c r="AM56" s="230"/>
      <c r="AN56" s="230">
        <f>SUM(AN59,AN61,AN63,AN65,AN67,AN69,AN71,AN73,AN77)</f>
        <v>0</v>
      </c>
      <c r="AO56" s="230"/>
      <c r="AP56" s="230"/>
      <c r="AQ56" s="230"/>
      <c r="AR56" s="374"/>
      <c r="AS56" s="502">
        <f>SUM(AS59,AS61,AS63,AS65,AS67,AS69,AS71,AS73,AS77)</f>
        <v>0</v>
      </c>
      <c r="AT56" s="230"/>
      <c r="AU56" s="230"/>
      <c r="AV56" s="230"/>
      <c r="AW56" s="230"/>
      <c r="AX56" s="230">
        <f>SUM(AX59,AX61,AX63,AX65,AX67,AX69,AX71,AX73,AX77)</f>
        <v>0</v>
      </c>
      <c r="AY56" s="230"/>
      <c r="AZ56" s="230"/>
      <c r="BA56" s="230"/>
      <c r="BB56" s="230"/>
      <c r="BC56" s="230">
        <f>SUM(BC59,BC61,BC63,BC65,BC67,BC69,BC71,BC73,BC77)</f>
        <v>0</v>
      </c>
      <c r="BD56" s="230"/>
      <c r="BE56" s="230"/>
      <c r="BF56" s="230"/>
      <c r="BG56" s="230"/>
      <c r="BH56" s="503">
        <f>SUM(BH59,BH61,BH63,BH65,BH67,BH69,BH71,BH73,BH77)</f>
        <v>0</v>
      </c>
      <c r="BI56" s="504"/>
      <c r="BJ56" s="504"/>
      <c r="BK56" s="504"/>
      <c r="BL56" s="504"/>
      <c r="BM56" s="505"/>
      <c r="BQ56" s="520" t="str">
        <f>IF(BH58=0,"←生徒数が未記入です。",IF(AND(NOT(J56=0),NOT(P56=0),J56&gt;=P56*3),"←１年生の学則定員が入学定員の３倍以上です。（多くの場合、1年生学則定員と入学定員は近い人数ですが、正しい場合は構いません。）",IF(AND(NOT(J56=0),NOT(P56=0),P56&gt;=J56*3),"←入学定員が１年生の学則定員の３倍以上です。（多くの場合、1年生学則定員と入学定員は近い人数ですが正しい場合は構いません。）","")))</f>
        <v>←生徒数が未記入です。</v>
      </c>
      <c r="BR56" s="37"/>
      <c r="BZ56" s="19" t="s">
        <v>80</v>
      </c>
      <c r="CA56" s="17">
        <v>51</v>
      </c>
    </row>
    <row r="57" spans="1:79" ht="15" customHeight="1" x14ac:dyDescent="0.15">
      <c r="B57" s="160"/>
      <c r="C57" s="62"/>
      <c r="D57" s="62"/>
      <c r="E57" s="62"/>
      <c r="F57" s="62"/>
      <c r="G57" s="62"/>
      <c r="H57" s="62"/>
      <c r="I57" s="62"/>
      <c r="J57" s="163"/>
      <c r="K57" s="163"/>
      <c r="L57" s="163"/>
      <c r="M57" s="163"/>
      <c r="N57" s="163"/>
      <c r="O57" s="163"/>
      <c r="P57" s="163"/>
      <c r="Q57" s="163"/>
      <c r="R57" s="163"/>
      <c r="S57" s="163"/>
      <c r="T57" s="163"/>
      <c r="U57" s="163"/>
      <c r="V57" s="429" t="s">
        <v>3</v>
      </c>
      <c r="W57" s="429"/>
      <c r="X57" s="429"/>
      <c r="Y57" s="152">
        <f>SUM(Y60,Y62,Y64,Y66,Y68,Y70,Y72,Y74,Y78)</f>
        <v>0</v>
      </c>
      <c r="Z57" s="152"/>
      <c r="AA57" s="152"/>
      <c r="AB57" s="152"/>
      <c r="AC57" s="152"/>
      <c r="AD57" s="152">
        <f>SUM(AD60,AD62,AD64,AD66,AD68,AD70,AD72,AD74,AD78)</f>
        <v>0</v>
      </c>
      <c r="AE57" s="152"/>
      <c r="AF57" s="152"/>
      <c r="AG57" s="152"/>
      <c r="AH57" s="152"/>
      <c r="AI57" s="152">
        <f>SUM(AI60,AI62,AI64,AI66,AI68,AI70,AI72,AI74,AI78)</f>
        <v>0</v>
      </c>
      <c r="AJ57" s="152"/>
      <c r="AK57" s="152"/>
      <c r="AL57" s="152"/>
      <c r="AM57" s="152"/>
      <c r="AN57" s="152">
        <f>SUM(AN60,AN62,AN64,AN66,AN68,AN70,AN72,AN74,AN78)</f>
        <v>0</v>
      </c>
      <c r="AO57" s="152"/>
      <c r="AP57" s="152"/>
      <c r="AQ57" s="152"/>
      <c r="AR57" s="501"/>
      <c r="AS57" s="386">
        <f>SUM(AS60,AS62,AS64,AS66,AS68,AS70,AS72,AS74,AS78)</f>
        <v>0</v>
      </c>
      <c r="AT57" s="152"/>
      <c r="AU57" s="152"/>
      <c r="AV57" s="152"/>
      <c r="AW57" s="152"/>
      <c r="AX57" s="152">
        <f>SUM(AX60,AX62,AX64,AX66,AX68,AX70,AX72,AX74,AX78)</f>
        <v>0</v>
      </c>
      <c r="AY57" s="152"/>
      <c r="AZ57" s="152"/>
      <c r="BA57" s="152"/>
      <c r="BB57" s="152"/>
      <c r="BC57" s="125">
        <f>SUM(BC60,BC62,BC64,BC66,BC68,BC70,BC72,BC74,BC78)</f>
        <v>0</v>
      </c>
      <c r="BD57" s="125"/>
      <c r="BE57" s="125"/>
      <c r="BF57" s="125"/>
      <c r="BG57" s="125"/>
      <c r="BH57" s="391">
        <f>SUM(BH60,BH62,BH64,BH66,BH68,BH70,BH72,BH74,BH78)</f>
        <v>0</v>
      </c>
      <c r="BI57" s="392"/>
      <c r="BJ57" s="392"/>
      <c r="BK57" s="392"/>
      <c r="BL57" s="392"/>
      <c r="BM57" s="393"/>
      <c r="BQ57" s="520"/>
      <c r="BR57" s="37"/>
      <c r="BZ57" s="19" t="s">
        <v>81</v>
      </c>
      <c r="CA57" s="17">
        <v>52</v>
      </c>
    </row>
    <row r="58" spans="1:79" ht="15" customHeight="1" thickBot="1" x14ac:dyDescent="0.2">
      <c r="B58" s="423"/>
      <c r="C58" s="424"/>
      <c r="D58" s="424"/>
      <c r="E58" s="424"/>
      <c r="F58" s="424"/>
      <c r="G58" s="424"/>
      <c r="H58" s="424"/>
      <c r="I58" s="424"/>
      <c r="J58" s="426"/>
      <c r="K58" s="426"/>
      <c r="L58" s="426"/>
      <c r="M58" s="426"/>
      <c r="N58" s="426"/>
      <c r="O58" s="426"/>
      <c r="P58" s="426"/>
      <c r="Q58" s="426"/>
      <c r="R58" s="426"/>
      <c r="S58" s="426"/>
      <c r="T58" s="426"/>
      <c r="U58" s="426"/>
      <c r="V58" s="428" t="s">
        <v>2</v>
      </c>
      <c r="W58" s="428"/>
      <c r="X58" s="428"/>
      <c r="Y58" s="365">
        <f>SUM(Y56:AC57)</f>
        <v>0</v>
      </c>
      <c r="Z58" s="365"/>
      <c r="AA58" s="365"/>
      <c r="AB58" s="365"/>
      <c r="AC58" s="365"/>
      <c r="AD58" s="365">
        <f>SUM(AD56:AH57)</f>
        <v>0</v>
      </c>
      <c r="AE58" s="365"/>
      <c r="AF58" s="365"/>
      <c r="AG58" s="365"/>
      <c r="AH58" s="365"/>
      <c r="AI58" s="365">
        <f>SUM(AI56:AM57)</f>
        <v>0</v>
      </c>
      <c r="AJ58" s="365"/>
      <c r="AK58" s="365"/>
      <c r="AL58" s="365"/>
      <c r="AM58" s="365"/>
      <c r="AN58" s="365">
        <f>SUM(AN56:AR57)</f>
        <v>0</v>
      </c>
      <c r="AO58" s="365"/>
      <c r="AP58" s="365"/>
      <c r="AQ58" s="365"/>
      <c r="AR58" s="366"/>
      <c r="AS58" s="375">
        <f>SUM(AS56:AW57)</f>
        <v>0</v>
      </c>
      <c r="AT58" s="365"/>
      <c r="AU58" s="365"/>
      <c r="AV58" s="365"/>
      <c r="AW58" s="365"/>
      <c r="AX58" s="365">
        <f>SUM(AX56:BB57)</f>
        <v>0</v>
      </c>
      <c r="AY58" s="365"/>
      <c r="AZ58" s="365"/>
      <c r="BA58" s="365"/>
      <c r="BB58" s="365"/>
      <c r="BC58" s="365">
        <f>SUM(BC56:BG57)</f>
        <v>0</v>
      </c>
      <c r="BD58" s="365"/>
      <c r="BE58" s="365"/>
      <c r="BF58" s="365"/>
      <c r="BG58" s="365"/>
      <c r="BH58" s="498">
        <f>SUM(BH56:BM57)</f>
        <v>0</v>
      </c>
      <c r="BI58" s="499"/>
      <c r="BJ58" s="499"/>
      <c r="BK58" s="499"/>
      <c r="BL58" s="499"/>
      <c r="BM58" s="500"/>
      <c r="BQ58" s="520"/>
      <c r="BR58" s="37"/>
      <c r="BZ58" s="19" t="s">
        <v>276</v>
      </c>
      <c r="CA58" s="17">
        <v>53</v>
      </c>
    </row>
    <row r="59" spans="1:79" ht="15" customHeight="1" thickTop="1" x14ac:dyDescent="0.15">
      <c r="B59" s="314" t="s">
        <v>118</v>
      </c>
      <c r="C59" s="315"/>
      <c r="D59" s="315"/>
      <c r="E59" s="315"/>
      <c r="F59" s="315"/>
      <c r="G59" s="315"/>
      <c r="H59" s="315"/>
      <c r="I59" s="510"/>
      <c r="J59" s="367"/>
      <c r="K59" s="367"/>
      <c r="L59" s="367"/>
      <c r="M59" s="367"/>
      <c r="N59" s="367"/>
      <c r="O59" s="367"/>
      <c r="P59" s="367"/>
      <c r="Q59" s="367"/>
      <c r="R59" s="367"/>
      <c r="S59" s="367"/>
      <c r="T59" s="367"/>
      <c r="U59" s="367"/>
      <c r="V59" s="370" t="s">
        <v>4</v>
      </c>
      <c r="W59" s="370"/>
      <c r="X59" s="370"/>
      <c r="Y59" s="358"/>
      <c r="Z59" s="358"/>
      <c r="AA59" s="358"/>
      <c r="AB59" s="358"/>
      <c r="AC59" s="358"/>
      <c r="AD59" s="358"/>
      <c r="AE59" s="358"/>
      <c r="AF59" s="358"/>
      <c r="AG59" s="358"/>
      <c r="AH59" s="358"/>
      <c r="AI59" s="358"/>
      <c r="AJ59" s="358"/>
      <c r="AK59" s="358"/>
      <c r="AL59" s="358"/>
      <c r="AM59" s="358"/>
      <c r="AN59" s="358"/>
      <c r="AO59" s="358"/>
      <c r="AP59" s="358"/>
      <c r="AQ59" s="358"/>
      <c r="AR59" s="363"/>
      <c r="AS59" s="364"/>
      <c r="AT59" s="358"/>
      <c r="AU59" s="358"/>
      <c r="AV59" s="358"/>
      <c r="AW59" s="358"/>
      <c r="AX59" s="358"/>
      <c r="AY59" s="358"/>
      <c r="AZ59" s="358"/>
      <c r="BA59" s="358"/>
      <c r="BB59" s="358"/>
      <c r="BC59" s="358"/>
      <c r="BD59" s="358"/>
      <c r="BE59" s="358"/>
      <c r="BF59" s="358"/>
      <c r="BG59" s="358"/>
      <c r="BH59" s="337">
        <f>SUM(AS59:BG59)</f>
        <v>0</v>
      </c>
      <c r="BI59" s="337"/>
      <c r="BJ59" s="337"/>
      <c r="BK59" s="337"/>
      <c r="BL59" s="337"/>
      <c r="BM59" s="338"/>
      <c r="BQ59" s="21" t="str">
        <f>IF(AND(OR(V21="男",V22="男"),BH59=0),"←男子・生徒数が未記入です。",IF(AND(OR(V21="共学",V22="共学"),BH59=0),"←男子・生徒数が未記入です。０名の場合は構いません。",""))</f>
        <v/>
      </c>
      <c r="BZ59" s="19" t="s">
        <v>82</v>
      </c>
      <c r="CA59" s="17">
        <v>54</v>
      </c>
    </row>
    <row r="60" spans="1:79" ht="15" customHeight="1" thickBot="1" x14ac:dyDescent="0.2">
      <c r="B60" s="406"/>
      <c r="C60" s="387"/>
      <c r="D60" s="387"/>
      <c r="E60" s="387"/>
      <c r="F60" s="387"/>
      <c r="G60" s="387"/>
      <c r="H60" s="387"/>
      <c r="I60" s="511"/>
      <c r="J60" s="368"/>
      <c r="K60" s="368"/>
      <c r="L60" s="368"/>
      <c r="M60" s="368"/>
      <c r="N60" s="368"/>
      <c r="O60" s="368"/>
      <c r="P60" s="368"/>
      <c r="Q60" s="368"/>
      <c r="R60" s="368"/>
      <c r="S60" s="368"/>
      <c r="T60" s="368"/>
      <c r="U60" s="368"/>
      <c r="V60" s="369" t="s">
        <v>3</v>
      </c>
      <c r="W60" s="369"/>
      <c r="X60" s="369"/>
      <c r="Y60" s="357"/>
      <c r="Z60" s="357"/>
      <c r="AA60" s="357"/>
      <c r="AB60" s="357"/>
      <c r="AC60" s="357"/>
      <c r="AD60" s="357"/>
      <c r="AE60" s="357"/>
      <c r="AF60" s="357"/>
      <c r="AG60" s="357"/>
      <c r="AH60" s="357"/>
      <c r="AI60" s="357"/>
      <c r="AJ60" s="357"/>
      <c r="AK60" s="357"/>
      <c r="AL60" s="357"/>
      <c r="AM60" s="357"/>
      <c r="AN60" s="357"/>
      <c r="AO60" s="357"/>
      <c r="AP60" s="357"/>
      <c r="AQ60" s="357"/>
      <c r="AR60" s="359"/>
      <c r="AS60" s="360"/>
      <c r="AT60" s="357"/>
      <c r="AU60" s="357"/>
      <c r="AV60" s="357"/>
      <c r="AW60" s="357"/>
      <c r="AX60" s="357"/>
      <c r="AY60" s="357"/>
      <c r="AZ60" s="357"/>
      <c r="BA60" s="357"/>
      <c r="BB60" s="357"/>
      <c r="BC60" s="357"/>
      <c r="BD60" s="357"/>
      <c r="BE60" s="357"/>
      <c r="BF60" s="357"/>
      <c r="BG60" s="357"/>
      <c r="BH60" s="361">
        <f>SUM(AS60:BG60)</f>
        <v>0</v>
      </c>
      <c r="BI60" s="361"/>
      <c r="BJ60" s="361"/>
      <c r="BK60" s="361"/>
      <c r="BL60" s="361"/>
      <c r="BM60" s="362"/>
      <c r="BQ60" s="21" t="str">
        <f>IF(AND(OR(V21="女",V22="女"),BH60=0),"←女子・生徒数が未記入です。",IF(AND(OR(V21="共学",V22="共学"),BH60=0),"←女子・生徒数が未記入です。０名の場合は構いません。",""))</f>
        <v/>
      </c>
      <c r="BZ60" s="19" t="s">
        <v>83</v>
      </c>
      <c r="CA60" s="17">
        <v>55</v>
      </c>
    </row>
    <row r="61" spans="1:79" ht="15" customHeight="1" x14ac:dyDescent="0.15">
      <c r="B61" s="512" t="s">
        <v>119</v>
      </c>
      <c r="C61" s="513"/>
      <c r="D61" s="513"/>
      <c r="E61" s="513"/>
      <c r="F61" s="513"/>
      <c r="G61" s="513"/>
      <c r="H61" s="513"/>
      <c r="I61" s="513"/>
      <c r="J61" s="371"/>
      <c r="K61" s="371"/>
      <c r="L61" s="371"/>
      <c r="M61" s="371"/>
      <c r="N61" s="371"/>
      <c r="O61" s="371"/>
      <c r="P61" s="371"/>
      <c r="Q61" s="371"/>
      <c r="R61" s="371"/>
      <c r="S61" s="371"/>
      <c r="T61" s="371"/>
      <c r="U61" s="371"/>
      <c r="V61" s="334" t="s">
        <v>4</v>
      </c>
      <c r="W61" s="334"/>
      <c r="X61" s="334"/>
      <c r="Y61" s="321"/>
      <c r="Z61" s="321"/>
      <c r="AA61" s="321"/>
      <c r="AB61" s="321"/>
      <c r="AC61" s="321"/>
      <c r="AD61" s="321"/>
      <c r="AE61" s="321"/>
      <c r="AF61" s="321"/>
      <c r="AG61" s="321"/>
      <c r="AH61" s="321"/>
      <c r="AI61" s="321"/>
      <c r="AJ61" s="321"/>
      <c r="AK61" s="321"/>
      <c r="AL61" s="321"/>
      <c r="AM61" s="321"/>
      <c r="AN61" s="321"/>
      <c r="AO61" s="321"/>
      <c r="AP61" s="321"/>
      <c r="AQ61" s="321"/>
      <c r="AR61" s="351"/>
      <c r="AS61" s="352"/>
      <c r="AT61" s="321"/>
      <c r="AU61" s="321"/>
      <c r="AV61" s="321"/>
      <c r="AW61" s="321"/>
      <c r="AX61" s="321"/>
      <c r="AY61" s="321"/>
      <c r="AZ61" s="321"/>
      <c r="BA61" s="321"/>
      <c r="BB61" s="321"/>
      <c r="BC61" s="321"/>
      <c r="BD61" s="321"/>
      <c r="BE61" s="321"/>
      <c r="BF61" s="321"/>
      <c r="BG61" s="321"/>
      <c r="BH61" s="322">
        <f>SUM(AS61:BG61)</f>
        <v>0</v>
      </c>
      <c r="BI61" s="322"/>
      <c r="BJ61" s="322"/>
      <c r="BK61" s="322"/>
      <c r="BL61" s="322"/>
      <c r="BM61" s="323"/>
      <c r="BQ61" s="21" t="str">
        <f>IF(AND(OR(V23="男",V24="男"),BH61=0),"←男子・生徒数が未記入です。",IF(AND(OR(V23="共学",V24="共学"),BH61=0),"←男子・生徒数が未記入です。０名の場合は構いません。",""))</f>
        <v/>
      </c>
      <c r="BZ61" s="19" t="s">
        <v>84</v>
      </c>
      <c r="CA61" s="17">
        <v>56</v>
      </c>
    </row>
    <row r="62" spans="1:79" ht="15" customHeight="1" thickBot="1" x14ac:dyDescent="0.2">
      <c r="B62" s="514"/>
      <c r="C62" s="452"/>
      <c r="D62" s="452"/>
      <c r="E62" s="452"/>
      <c r="F62" s="452"/>
      <c r="G62" s="452"/>
      <c r="H62" s="452"/>
      <c r="I62" s="452"/>
      <c r="J62" s="372"/>
      <c r="K62" s="372"/>
      <c r="L62" s="372"/>
      <c r="M62" s="372"/>
      <c r="N62" s="372"/>
      <c r="O62" s="372"/>
      <c r="P62" s="372"/>
      <c r="Q62" s="372"/>
      <c r="R62" s="372"/>
      <c r="S62" s="372"/>
      <c r="T62" s="372"/>
      <c r="U62" s="372"/>
      <c r="V62" s="373" t="s">
        <v>3</v>
      </c>
      <c r="W62" s="373"/>
      <c r="X62" s="373"/>
      <c r="Y62" s="345"/>
      <c r="Z62" s="345"/>
      <c r="AA62" s="345"/>
      <c r="AB62" s="345"/>
      <c r="AC62" s="345"/>
      <c r="AD62" s="345"/>
      <c r="AE62" s="345"/>
      <c r="AF62" s="345"/>
      <c r="AG62" s="345"/>
      <c r="AH62" s="345"/>
      <c r="AI62" s="345"/>
      <c r="AJ62" s="345"/>
      <c r="AK62" s="345"/>
      <c r="AL62" s="345"/>
      <c r="AM62" s="345"/>
      <c r="AN62" s="345"/>
      <c r="AO62" s="345"/>
      <c r="AP62" s="345"/>
      <c r="AQ62" s="345"/>
      <c r="AR62" s="346"/>
      <c r="AS62" s="356"/>
      <c r="AT62" s="345"/>
      <c r="AU62" s="345"/>
      <c r="AV62" s="345"/>
      <c r="AW62" s="345"/>
      <c r="AX62" s="345"/>
      <c r="AY62" s="345"/>
      <c r="AZ62" s="345"/>
      <c r="BA62" s="345"/>
      <c r="BB62" s="345"/>
      <c r="BC62" s="345"/>
      <c r="BD62" s="345"/>
      <c r="BE62" s="345"/>
      <c r="BF62" s="345"/>
      <c r="BG62" s="345"/>
      <c r="BH62" s="347">
        <f>SUM(AS62:BG62)</f>
        <v>0</v>
      </c>
      <c r="BI62" s="347"/>
      <c r="BJ62" s="347"/>
      <c r="BK62" s="347"/>
      <c r="BL62" s="347"/>
      <c r="BM62" s="348"/>
      <c r="BQ62" s="21" t="str">
        <f>IF(AND(OR(V23="女",V24="女"),BH62=0),"←女子・生徒数が未記入です。",IF(AND(OR(V23="共学",V24="共学"),BH62=0),"←女子・生徒数が未記入です。０名の場合は構いません。",""))</f>
        <v/>
      </c>
      <c r="BZ62" s="19" t="s">
        <v>85</v>
      </c>
      <c r="CA62" s="17">
        <v>57</v>
      </c>
    </row>
    <row r="63" spans="1:79" ht="15" customHeight="1" x14ac:dyDescent="0.15">
      <c r="B63" s="314" t="s">
        <v>120</v>
      </c>
      <c r="C63" s="315"/>
      <c r="D63" s="315"/>
      <c r="E63" s="315"/>
      <c r="F63" s="315"/>
      <c r="G63" s="315"/>
      <c r="H63" s="315"/>
      <c r="I63" s="315"/>
      <c r="J63" s="367"/>
      <c r="K63" s="367"/>
      <c r="L63" s="367"/>
      <c r="M63" s="367"/>
      <c r="N63" s="367"/>
      <c r="O63" s="367"/>
      <c r="P63" s="367"/>
      <c r="Q63" s="367"/>
      <c r="R63" s="367"/>
      <c r="S63" s="367"/>
      <c r="T63" s="367"/>
      <c r="U63" s="367"/>
      <c r="V63" s="370" t="s">
        <v>4</v>
      </c>
      <c r="W63" s="370"/>
      <c r="X63" s="370"/>
      <c r="Y63" s="358"/>
      <c r="Z63" s="358"/>
      <c r="AA63" s="358"/>
      <c r="AB63" s="358"/>
      <c r="AC63" s="358"/>
      <c r="AD63" s="358"/>
      <c r="AE63" s="358"/>
      <c r="AF63" s="358"/>
      <c r="AG63" s="358"/>
      <c r="AH63" s="358"/>
      <c r="AI63" s="358"/>
      <c r="AJ63" s="358"/>
      <c r="AK63" s="358"/>
      <c r="AL63" s="358"/>
      <c r="AM63" s="358"/>
      <c r="AN63" s="358"/>
      <c r="AO63" s="358"/>
      <c r="AP63" s="358"/>
      <c r="AQ63" s="358"/>
      <c r="AR63" s="363"/>
      <c r="AS63" s="364"/>
      <c r="AT63" s="358"/>
      <c r="AU63" s="358"/>
      <c r="AV63" s="358"/>
      <c r="AW63" s="358"/>
      <c r="AX63" s="358"/>
      <c r="AY63" s="358"/>
      <c r="AZ63" s="358"/>
      <c r="BA63" s="358"/>
      <c r="BB63" s="358"/>
      <c r="BC63" s="358"/>
      <c r="BD63" s="358"/>
      <c r="BE63" s="358"/>
      <c r="BF63" s="358"/>
      <c r="BG63" s="358"/>
      <c r="BH63" s="337">
        <f t="shared" ref="BH63:BH78" si="3">SUM(AS63:BG63)</f>
        <v>0</v>
      </c>
      <c r="BI63" s="337"/>
      <c r="BJ63" s="337"/>
      <c r="BK63" s="337"/>
      <c r="BL63" s="337"/>
      <c r="BM63" s="338"/>
      <c r="BQ63" s="21" t="str">
        <f>IF(AND(OR(V25="男",V26="男"),BH63=0),"←男子・生徒数が未記入です。",IF(AND(OR(V25="共学",V26="共学"),BH63=0),"←男子・生徒数が未記入です。０名の場合は構いません。",""))</f>
        <v/>
      </c>
      <c r="BZ63" s="19" t="s">
        <v>86</v>
      </c>
      <c r="CA63" s="17">
        <v>58</v>
      </c>
    </row>
    <row r="64" spans="1:79" ht="15" customHeight="1" thickBot="1" x14ac:dyDescent="0.2">
      <c r="B64" s="406"/>
      <c r="C64" s="387"/>
      <c r="D64" s="387"/>
      <c r="E64" s="387"/>
      <c r="F64" s="387"/>
      <c r="G64" s="387"/>
      <c r="H64" s="387"/>
      <c r="I64" s="387"/>
      <c r="J64" s="368"/>
      <c r="K64" s="368"/>
      <c r="L64" s="368"/>
      <c r="M64" s="368"/>
      <c r="N64" s="368"/>
      <c r="O64" s="368"/>
      <c r="P64" s="368"/>
      <c r="Q64" s="368"/>
      <c r="R64" s="368"/>
      <c r="S64" s="368"/>
      <c r="T64" s="368"/>
      <c r="U64" s="368"/>
      <c r="V64" s="369" t="s">
        <v>3</v>
      </c>
      <c r="W64" s="369"/>
      <c r="X64" s="369"/>
      <c r="Y64" s="357"/>
      <c r="Z64" s="357"/>
      <c r="AA64" s="357"/>
      <c r="AB64" s="357"/>
      <c r="AC64" s="357"/>
      <c r="AD64" s="357"/>
      <c r="AE64" s="357"/>
      <c r="AF64" s="357"/>
      <c r="AG64" s="357"/>
      <c r="AH64" s="357"/>
      <c r="AI64" s="357"/>
      <c r="AJ64" s="357"/>
      <c r="AK64" s="357"/>
      <c r="AL64" s="357"/>
      <c r="AM64" s="357"/>
      <c r="AN64" s="357"/>
      <c r="AO64" s="357"/>
      <c r="AP64" s="357"/>
      <c r="AQ64" s="357"/>
      <c r="AR64" s="359"/>
      <c r="AS64" s="360"/>
      <c r="AT64" s="357"/>
      <c r="AU64" s="357"/>
      <c r="AV64" s="357"/>
      <c r="AW64" s="357"/>
      <c r="AX64" s="357"/>
      <c r="AY64" s="357"/>
      <c r="AZ64" s="357"/>
      <c r="BA64" s="357"/>
      <c r="BB64" s="357"/>
      <c r="BC64" s="357"/>
      <c r="BD64" s="357"/>
      <c r="BE64" s="357"/>
      <c r="BF64" s="357"/>
      <c r="BG64" s="357"/>
      <c r="BH64" s="361">
        <f t="shared" si="3"/>
        <v>0</v>
      </c>
      <c r="BI64" s="361"/>
      <c r="BJ64" s="361"/>
      <c r="BK64" s="361"/>
      <c r="BL64" s="361"/>
      <c r="BM64" s="362"/>
      <c r="BQ64" s="21" t="str">
        <f>IF(AND(OR(V25="女",V26="女"),BH64=0),"←女子・生徒数が未記入です。",IF(AND(OR(V25="共学",V26="共学"),BH64=0),"←女子・生徒数が未記入です。０名の場合は構いません。",""))</f>
        <v/>
      </c>
      <c r="BZ64" s="19" t="s">
        <v>87</v>
      </c>
      <c r="CA64" s="17">
        <v>59</v>
      </c>
    </row>
    <row r="65" spans="2:79" ht="15" customHeight="1" x14ac:dyDescent="0.15">
      <c r="B65" s="512" t="s">
        <v>121</v>
      </c>
      <c r="C65" s="513"/>
      <c r="D65" s="513"/>
      <c r="E65" s="513"/>
      <c r="F65" s="513"/>
      <c r="G65" s="513"/>
      <c r="H65" s="513"/>
      <c r="I65" s="513"/>
      <c r="J65" s="371"/>
      <c r="K65" s="371"/>
      <c r="L65" s="371"/>
      <c r="M65" s="371"/>
      <c r="N65" s="371"/>
      <c r="O65" s="371"/>
      <c r="P65" s="371"/>
      <c r="Q65" s="371"/>
      <c r="R65" s="371"/>
      <c r="S65" s="371"/>
      <c r="T65" s="371"/>
      <c r="U65" s="371"/>
      <c r="V65" s="334" t="s">
        <v>4</v>
      </c>
      <c r="W65" s="334"/>
      <c r="X65" s="334"/>
      <c r="Y65" s="321"/>
      <c r="Z65" s="321"/>
      <c r="AA65" s="321"/>
      <c r="AB65" s="321"/>
      <c r="AC65" s="321"/>
      <c r="AD65" s="321"/>
      <c r="AE65" s="321"/>
      <c r="AF65" s="321"/>
      <c r="AG65" s="321"/>
      <c r="AH65" s="321"/>
      <c r="AI65" s="321"/>
      <c r="AJ65" s="321"/>
      <c r="AK65" s="321"/>
      <c r="AL65" s="321"/>
      <c r="AM65" s="321"/>
      <c r="AN65" s="321"/>
      <c r="AO65" s="321"/>
      <c r="AP65" s="321"/>
      <c r="AQ65" s="321"/>
      <c r="AR65" s="351"/>
      <c r="AS65" s="352"/>
      <c r="AT65" s="321"/>
      <c r="AU65" s="321"/>
      <c r="AV65" s="321"/>
      <c r="AW65" s="321"/>
      <c r="AX65" s="321"/>
      <c r="AY65" s="321"/>
      <c r="AZ65" s="321"/>
      <c r="BA65" s="321"/>
      <c r="BB65" s="321"/>
      <c r="BC65" s="321"/>
      <c r="BD65" s="321"/>
      <c r="BE65" s="321"/>
      <c r="BF65" s="321"/>
      <c r="BG65" s="321"/>
      <c r="BH65" s="322">
        <f t="shared" si="3"/>
        <v>0</v>
      </c>
      <c r="BI65" s="322"/>
      <c r="BJ65" s="322"/>
      <c r="BK65" s="322"/>
      <c r="BL65" s="322"/>
      <c r="BM65" s="323"/>
      <c r="BQ65" s="21" t="str">
        <f>IF(AND(OR(V27="男",V28="男"),BH65=0),"←男子・生徒数が未記入です。",IF(AND(OR(V27="共学",V28="共学"),BH65=0),"←男子・生徒数が未記入です。０名の場合は構いません。",""))</f>
        <v/>
      </c>
      <c r="BZ65" s="19" t="s">
        <v>88</v>
      </c>
      <c r="CA65" s="17">
        <v>60</v>
      </c>
    </row>
    <row r="66" spans="2:79" ht="15" customHeight="1" thickBot="1" x14ac:dyDescent="0.2">
      <c r="B66" s="514"/>
      <c r="C66" s="452"/>
      <c r="D66" s="452"/>
      <c r="E66" s="452"/>
      <c r="F66" s="452"/>
      <c r="G66" s="452"/>
      <c r="H66" s="452"/>
      <c r="I66" s="452"/>
      <c r="J66" s="372"/>
      <c r="K66" s="372"/>
      <c r="L66" s="372"/>
      <c r="M66" s="372"/>
      <c r="N66" s="372"/>
      <c r="O66" s="372"/>
      <c r="P66" s="372"/>
      <c r="Q66" s="372"/>
      <c r="R66" s="372"/>
      <c r="S66" s="372"/>
      <c r="T66" s="372"/>
      <c r="U66" s="372"/>
      <c r="V66" s="373" t="s">
        <v>3</v>
      </c>
      <c r="W66" s="373"/>
      <c r="X66" s="373"/>
      <c r="Y66" s="345"/>
      <c r="Z66" s="345"/>
      <c r="AA66" s="345"/>
      <c r="AB66" s="345"/>
      <c r="AC66" s="345"/>
      <c r="AD66" s="345"/>
      <c r="AE66" s="345"/>
      <c r="AF66" s="345"/>
      <c r="AG66" s="345"/>
      <c r="AH66" s="345"/>
      <c r="AI66" s="345"/>
      <c r="AJ66" s="345"/>
      <c r="AK66" s="345"/>
      <c r="AL66" s="345"/>
      <c r="AM66" s="345"/>
      <c r="AN66" s="345"/>
      <c r="AO66" s="345"/>
      <c r="AP66" s="345"/>
      <c r="AQ66" s="345"/>
      <c r="AR66" s="346"/>
      <c r="AS66" s="356"/>
      <c r="AT66" s="345"/>
      <c r="AU66" s="345"/>
      <c r="AV66" s="345"/>
      <c r="AW66" s="345"/>
      <c r="AX66" s="345"/>
      <c r="AY66" s="345"/>
      <c r="AZ66" s="345"/>
      <c r="BA66" s="345"/>
      <c r="BB66" s="345"/>
      <c r="BC66" s="345"/>
      <c r="BD66" s="345"/>
      <c r="BE66" s="345"/>
      <c r="BF66" s="345"/>
      <c r="BG66" s="345"/>
      <c r="BH66" s="347">
        <f t="shared" si="3"/>
        <v>0</v>
      </c>
      <c r="BI66" s="347"/>
      <c r="BJ66" s="347"/>
      <c r="BK66" s="347"/>
      <c r="BL66" s="347"/>
      <c r="BM66" s="348"/>
      <c r="BQ66" s="21" t="str">
        <f>IF(AND(OR(V27="女",V28="女"),BH66=0),"←女子・生徒数が未記入です。",IF(AND(OR(V27="共学",V28="共学"),BH66=0),"←女子・生徒数が未記入です。０名の場合は構いません。",""))</f>
        <v/>
      </c>
      <c r="BZ66" s="19" t="s">
        <v>89</v>
      </c>
      <c r="CA66" s="17">
        <v>61</v>
      </c>
    </row>
    <row r="67" spans="2:79" ht="15" customHeight="1" x14ac:dyDescent="0.15">
      <c r="B67" s="314" t="s">
        <v>122</v>
      </c>
      <c r="C67" s="315"/>
      <c r="D67" s="315"/>
      <c r="E67" s="315"/>
      <c r="F67" s="315"/>
      <c r="G67" s="315"/>
      <c r="H67" s="315"/>
      <c r="I67" s="315"/>
      <c r="J67" s="367"/>
      <c r="K67" s="367"/>
      <c r="L67" s="367"/>
      <c r="M67" s="367"/>
      <c r="N67" s="367"/>
      <c r="O67" s="367"/>
      <c r="P67" s="367"/>
      <c r="Q67" s="367"/>
      <c r="R67" s="367"/>
      <c r="S67" s="367"/>
      <c r="T67" s="367"/>
      <c r="U67" s="367"/>
      <c r="V67" s="370" t="s">
        <v>4</v>
      </c>
      <c r="W67" s="370"/>
      <c r="X67" s="370"/>
      <c r="Y67" s="358"/>
      <c r="Z67" s="358"/>
      <c r="AA67" s="358"/>
      <c r="AB67" s="358"/>
      <c r="AC67" s="358"/>
      <c r="AD67" s="358"/>
      <c r="AE67" s="358"/>
      <c r="AF67" s="358"/>
      <c r="AG67" s="358"/>
      <c r="AH67" s="358"/>
      <c r="AI67" s="358"/>
      <c r="AJ67" s="358"/>
      <c r="AK67" s="358"/>
      <c r="AL67" s="358"/>
      <c r="AM67" s="358"/>
      <c r="AN67" s="358"/>
      <c r="AO67" s="358"/>
      <c r="AP67" s="358"/>
      <c r="AQ67" s="358"/>
      <c r="AR67" s="363"/>
      <c r="AS67" s="364"/>
      <c r="AT67" s="358"/>
      <c r="AU67" s="358"/>
      <c r="AV67" s="358"/>
      <c r="AW67" s="358"/>
      <c r="AX67" s="358"/>
      <c r="AY67" s="358"/>
      <c r="AZ67" s="358"/>
      <c r="BA67" s="358"/>
      <c r="BB67" s="358"/>
      <c r="BC67" s="358"/>
      <c r="BD67" s="358"/>
      <c r="BE67" s="358"/>
      <c r="BF67" s="358"/>
      <c r="BG67" s="358"/>
      <c r="BH67" s="337">
        <f t="shared" si="3"/>
        <v>0</v>
      </c>
      <c r="BI67" s="337"/>
      <c r="BJ67" s="337"/>
      <c r="BK67" s="337"/>
      <c r="BL67" s="337"/>
      <c r="BM67" s="338"/>
      <c r="BQ67" s="21" t="str">
        <f>IF(AND(OR(V29="男",V30="男"),BH67=0),"←男子・生徒数が未記入です。",IF(AND(OR(V29="共学",V30="共学"),BH67=0),"←男子・生徒数が未記入です。０名の場合は構いません。",""))</f>
        <v/>
      </c>
      <c r="BZ67" s="19" t="s">
        <v>90</v>
      </c>
      <c r="CA67" s="17">
        <v>62</v>
      </c>
    </row>
    <row r="68" spans="2:79" ht="15" customHeight="1" thickBot="1" x14ac:dyDescent="0.2">
      <c r="B68" s="406"/>
      <c r="C68" s="387"/>
      <c r="D68" s="387"/>
      <c r="E68" s="387"/>
      <c r="F68" s="387"/>
      <c r="G68" s="387"/>
      <c r="H68" s="387"/>
      <c r="I68" s="387"/>
      <c r="J68" s="368"/>
      <c r="K68" s="368"/>
      <c r="L68" s="368"/>
      <c r="M68" s="368"/>
      <c r="N68" s="368"/>
      <c r="O68" s="368"/>
      <c r="P68" s="368"/>
      <c r="Q68" s="368"/>
      <c r="R68" s="368"/>
      <c r="S68" s="368"/>
      <c r="T68" s="368"/>
      <c r="U68" s="368"/>
      <c r="V68" s="369" t="s">
        <v>3</v>
      </c>
      <c r="W68" s="369"/>
      <c r="X68" s="369"/>
      <c r="Y68" s="357"/>
      <c r="Z68" s="357"/>
      <c r="AA68" s="357"/>
      <c r="AB68" s="357"/>
      <c r="AC68" s="357"/>
      <c r="AD68" s="357"/>
      <c r="AE68" s="357"/>
      <c r="AF68" s="357"/>
      <c r="AG68" s="357"/>
      <c r="AH68" s="357"/>
      <c r="AI68" s="357"/>
      <c r="AJ68" s="357"/>
      <c r="AK68" s="357"/>
      <c r="AL68" s="357"/>
      <c r="AM68" s="357"/>
      <c r="AN68" s="357"/>
      <c r="AO68" s="357"/>
      <c r="AP68" s="357"/>
      <c r="AQ68" s="357"/>
      <c r="AR68" s="359"/>
      <c r="AS68" s="360"/>
      <c r="AT68" s="357"/>
      <c r="AU68" s="357"/>
      <c r="AV68" s="357"/>
      <c r="AW68" s="357"/>
      <c r="AX68" s="357"/>
      <c r="AY68" s="357"/>
      <c r="AZ68" s="357"/>
      <c r="BA68" s="357"/>
      <c r="BB68" s="357"/>
      <c r="BC68" s="357"/>
      <c r="BD68" s="357"/>
      <c r="BE68" s="357"/>
      <c r="BF68" s="357"/>
      <c r="BG68" s="357"/>
      <c r="BH68" s="361">
        <f t="shared" si="3"/>
        <v>0</v>
      </c>
      <c r="BI68" s="361"/>
      <c r="BJ68" s="361"/>
      <c r="BK68" s="361"/>
      <c r="BL68" s="361"/>
      <c r="BM68" s="362"/>
      <c r="BQ68" s="21" t="str">
        <f>IF(AND(OR(V29="女",V30="女"),BH68=0),"←女子・生徒数が未記入です。",IF(AND(OR(V29="共学",V30="共学"),BH68=0),"←女子・生徒数が未記入です。０名の場合は構いません。",""))</f>
        <v/>
      </c>
      <c r="BZ68" s="19" t="s">
        <v>91</v>
      </c>
      <c r="CA68" s="17">
        <v>63</v>
      </c>
    </row>
    <row r="69" spans="2:79" ht="15" customHeight="1" x14ac:dyDescent="0.15">
      <c r="B69" s="516" t="s">
        <v>123</v>
      </c>
      <c r="C69" s="513"/>
      <c r="D69" s="513"/>
      <c r="E69" s="513"/>
      <c r="F69" s="513"/>
      <c r="G69" s="513"/>
      <c r="H69" s="513"/>
      <c r="I69" s="513"/>
      <c r="J69" s="371"/>
      <c r="K69" s="371"/>
      <c r="L69" s="371"/>
      <c r="M69" s="371"/>
      <c r="N69" s="371"/>
      <c r="O69" s="371"/>
      <c r="P69" s="371"/>
      <c r="Q69" s="371"/>
      <c r="R69" s="371"/>
      <c r="S69" s="371"/>
      <c r="T69" s="371"/>
      <c r="U69" s="371"/>
      <c r="V69" s="334" t="s">
        <v>4</v>
      </c>
      <c r="W69" s="334"/>
      <c r="X69" s="334"/>
      <c r="Y69" s="321"/>
      <c r="Z69" s="321"/>
      <c r="AA69" s="321"/>
      <c r="AB69" s="321"/>
      <c r="AC69" s="321"/>
      <c r="AD69" s="321"/>
      <c r="AE69" s="321"/>
      <c r="AF69" s="321"/>
      <c r="AG69" s="321"/>
      <c r="AH69" s="321"/>
      <c r="AI69" s="321"/>
      <c r="AJ69" s="321"/>
      <c r="AK69" s="321"/>
      <c r="AL69" s="321"/>
      <c r="AM69" s="321"/>
      <c r="AN69" s="321"/>
      <c r="AO69" s="321"/>
      <c r="AP69" s="321"/>
      <c r="AQ69" s="321"/>
      <c r="AR69" s="351"/>
      <c r="AS69" s="352"/>
      <c r="AT69" s="321"/>
      <c r="AU69" s="321"/>
      <c r="AV69" s="321"/>
      <c r="AW69" s="321"/>
      <c r="AX69" s="321"/>
      <c r="AY69" s="321"/>
      <c r="AZ69" s="321"/>
      <c r="BA69" s="321"/>
      <c r="BB69" s="321"/>
      <c r="BC69" s="321"/>
      <c r="BD69" s="321"/>
      <c r="BE69" s="321"/>
      <c r="BF69" s="321"/>
      <c r="BG69" s="321"/>
      <c r="BH69" s="322">
        <f t="shared" si="3"/>
        <v>0</v>
      </c>
      <c r="BI69" s="322"/>
      <c r="BJ69" s="322"/>
      <c r="BK69" s="322"/>
      <c r="BL69" s="322"/>
      <c r="BM69" s="323"/>
      <c r="BQ69" s="21" t="str">
        <f>IF(AND(OR(V31="男",V32="男"),BH69=0),"←男子・生徒数が未記入です。",IF(AND(OR(V31="共学",V32="共学"),BH69=0),"←男子・生徒数が未記入です。０名の場合は構いません。",""))</f>
        <v/>
      </c>
      <c r="BZ69" s="19" t="s">
        <v>92</v>
      </c>
      <c r="CA69" s="17">
        <v>64</v>
      </c>
    </row>
    <row r="70" spans="2:79" ht="15" customHeight="1" thickBot="1" x14ac:dyDescent="0.2">
      <c r="B70" s="514"/>
      <c r="C70" s="452"/>
      <c r="D70" s="452"/>
      <c r="E70" s="452"/>
      <c r="F70" s="452"/>
      <c r="G70" s="452"/>
      <c r="H70" s="452"/>
      <c r="I70" s="452"/>
      <c r="J70" s="372"/>
      <c r="K70" s="372"/>
      <c r="L70" s="372"/>
      <c r="M70" s="372"/>
      <c r="N70" s="372"/>
      <c r="O70" s="372"/>
      <c r="P70" s="372"/>
      <c r="Q70" s="372"/>
      <c r="R70" s="372"/>
      <c r="S70" s="372"/>
      <c r="T70" s="372"/>
      <c r="U70" s="372"/>
      <c r="V70" s="373" t="s">
        <v>3</v>
      </c>
      <c r="W70" s="373"/>
      <c r="X70" s="373"/>
      <c r="Y70" s="345"/>
      <c r="Z70" s="345"/>
      <c r="AA70" s="345"/>
      <c r="AB70" s="345"/>
      <c r="AC70" s="345"/>
      <c r="AD70" s="345"/>
      <c r="AE70" s="345"/>
      <c r="AF70" s="345"/>
      <c r="AG70" s="345"/>
      <c r="AH70" s="345"/>
      <c r="AI70" s="345"/>
      <c r="AJ70" s="345"/>
      <c r="AK70" s="345"/>
      <c r="AL70" s="345"/>
      <c r="AM70" s="345"/>
      <c r="AN70" s="345"/>
      <c r="AO70" s="345"/>
      <c r="AP70" s="345"/>
      <c r="AQ70" s="345"/>
      <c r="AR70" s="346"/>
      <c r="AS70" s="356"/>
      <c r="AT70" s="345"/>
      <c r="AU70" s="345"/>
      <c r="AV70" s="345"/>
      <c r="AW70" s="345"/>
      <c r="AX70" s="345"/>
      <c r="AY70" s="345"/>
      <c r="AZ70" s="345"/>
      <c r="BA70" s="345"/>
      <c r="BB70" s="345"/>
      <c r="BC70" s="345"/>
      <c r="BD70" s="345"/>
      <c r="BE70" s="345"/>
      <c r="BF70" s="345"/>
      <c r="BG70" s="345"/>
      <c r="BH70" s="347">
        <f t="shared" si="3"/>
        <v>0</v>
      </c>
      <c r="BI70" s="347"/>
      <c r="BJ70" s="347"/>
      <c r="BK70" s="347"/>
      <c r="BL70" s="347"/>
      <c r="BM70" s="348"/>
      <c r="BQ70" s="21" t="str">
        <f>IF(AND(OR(V31="女",V32="女"),BH70=0),"←女子・生徒数が未記入です。",IF(AND(OR(V31="共学",V32="共学"),BH70=0),"←女子・生徒数が未記入です。０名の場合は構いません。",""))</f>
        <v/>
      </c>
      <c r="BZ70" s="19" t="s">
        <v>93</v>
      </c>
      <c r="CA70" s="17">
        <v>65</v>
      </c>
    </row>
    <row r="71" spans="2:79" ht="15" customHeight="1" x14ac:dyDescent="0.15">
      <c r="B71" s="314" t="s">
        <v>124</v>
      </c>
      <c r="C71" s="315"/>
      <c r="D71" s="315"/>
      <c r="E71" s="315"/>
      <c r="F71" s="315"/>
      <c r="G71" s="315"/>
      <c r="H71" s="315"/>
      <c r="I71" s="315"/>
      <c r="J71" s="367"/>
      <c r="K71" s="367"/>
      <c r="L71" s="367"/>
      <c r="M71" s="367"/>
      <c r="N71" s="367"/>
      <c r="O71" s="367"/>
      <c r="P71" s="367"/>
      <c r="Q71" s="367"/>
      <c r="R71" s="367"/>
      <c r="S71" s="367"/>
      <c r="T71" s="367"/>
      <c r="U71" s="367"/>
      <c r="V71" s="370" t="s">
        <v>4</v>
      </c>
      <c r="W71" s="370"/>
      <c r="X71" s="370"/>
      <c r="Y71" s="358"/>
      <c r="Z71" s="358"/>
      <c r="AA71" s="358"/>
      <c r="AB71" s="358"/>
      <c r="AC71" s="358"/>
      <c r="AD71" s="358"/>
      <c r="AE71" s="358"/>
      <c r="AF71" s="358"/>
      <c r="AG71" s="358"/>
      <c r="AH71" s="358"/>
      <c r="AI71" s="358"/>
      <c r="AJ71" s="358"/>
      <c r="AK71" s="358"/>
      <c r="AL71" s="358"/>
      <c r="AM71" s="358"/>
      <c r="AN71" s="358"/>
      <c r="AO71" s="358"/>
      <c r="AP71" s="358"/>
      <c r="AQ71" s="358"/>
      <c r="AR71" s="363"/>
      <c r="AS71" s="364"/>
      <c r="AT71" s="358"/>
      <c r="AU71" s="358"/>
      <c r="AV71" s="358"/>
      <c r="AW71" s="358"/>
      <c r="AX71" s="358"/>
      <c r="AY71" s="358"/>
      <c r="AZ71" s="358"/>
      <c r="BA71" s="358"/>
      <c r="BB71" s="358"/>
      <c r="BC71" s="358"/>
      <c r="BD71" s="358"/>
      <c r="BE71" s="358"/>
      <c r="BF71" s="358"/>
      <c r="BG71" s="358"/>
      <c r="BH71" s="337">
        <f t="shared" si="3"/>
        <v>0</v>
      </c>
      <c r="BI71" s="337"/>
      <c r="BJ71" s="337"/>
      <c r="BK71" s="337"/>
      <c r="BL71" s="337"/>
      <c r="BM71" s="338"/>
      <c r="BQ71" s="21" t="str">
        <f>IF(AND(OR(V33="男",V34="男"),BH71=0),"←男子・生徒数が未記入です。",IF(AND(OR(V33="共学",V34="共学"),BH71=0),"←男子・生徒数が未記入です。０名の場合は構いません。",""))</f>
        <v/>
      </c>
      <c r="BZ71" s="19" t="s">
        <v>94</v>
      </c>
      <c r="CA71" s="17">
        <v>66</v>
      </c>
    </row>
    <row r="72" spans="2:79" ht="15" customHeight="1" thickBot="1" x14ac:dyDescent="0.2">
      <c r="B72" s="406"/>
      <c r="C72" s="387"/>
      <c r="D72" s="387"/>
      <c r="E72" s="387"/>
      <c r="F72" s="387"/>
      <c r="G72" s="387"/>
      <c r="H72" s="387"/>
      <c r="I72" s="387"/>
      <c r="J72" s="368"/>
      <c r="K72" s="368"/>
      <c r="L72" s="368"/>
      <c r="M72" s="368"/>
      <c r="N72" s="368"/>
      <c r="O72" s="368"/>
      <c r="P72" s="368"/>
      <c r="Q72" s="368"/>
      <c r="R72" s="368"/>
      <c r="S72" s="368"/>
      <c r="T72" s="368"/>
      <c r="U72" s="368"/>
      <c r="V72" s="369" t="s">
        <v>3</v>
      </c>
      <c r="W72" s="369"/>
      <c r="X72" s="369"/>
      <c r="Y72" s="357"/>
      <c r="Z72" s="357"/>
      <c r="AA72" s="357"/>
      <c r="AB72" s="357"/>
      <c r="AC72" s="357"/>
      <c r="AD72" s="357"/>
      <c r="AE72" s="357"/>
      <c r="AF72" s="357"/>
      <c r="AG72" s="357"/>
      <c r="AH72" s="357"/>
      <c r="AI72" s="357"/>
      <c r="AJ72" s="357"/>
      <c r="AK72" s="357"/>
      <c r="AL72" s="357"/>
      <c r="AM72" s="357"/>
      <c r="AN72" s="357"/>
      <c r="AO72" s="357"/>
      <c r="AP72" s="357"/>
      <c r="AQ72" s="357"/>
      <c r="AR72" s="359"/>
      <c r="AS72" s="360"/>
      <c r="AT72" s="357"/>
      <c r="AU72" s="357"/>
      <c r="AV72" s="357"/>
      <c r="AW72" s="357"/>
      <c r="AX72" s="357"/>
      <c r="AY72" s="357"/>
      <c r="AZ72" s="357"/>
      <c r="BA72" s="357"/>
      <c r="BB72" s="357"/>
      <c r="BC72" s="357"/>
      <c r="BD72" s="357"/>
      <c r="BE72" s="357"/>
      <c r="BF72" s="357"/>
      <c r="BG72" s="357"/>
      <c r="BH72" s="361">
        <f t="shared" si="3"/>
        <v>0</v>
      </c>
      <c r="BI72" s="361"/>
      <c r="BJ72" s="361"/>
      <c r="BK72" s="361"/>
      <c r="BL72" s="361"/>
      <c r="BM72" s="362"/>
      <c r="BQ72" s="21" t="str">
        <f>IF(AND(OR(V33="女",V34="女"),BH72=0),"←女子・生徒数が未記入です。",IF(AND(OR(V33="共学",V34="共学"),BH72=0),"←女子・生徒数が未記入です。０名の場合は構いません。",""))</f>
        <v/>
      </c>
      <c r="BZ72" s="19" t="s">
        <v>95</v>
      </c>
      <c r="CA72" s="17">
        <v>67</v>
      </c>
    </row>
    <row r="73" spans="2:79" ht="15" customHeight="1" x14ac:dyDescent="0.15">
      <c r="B73" s="512" t="s">
        <v>9</v>
      </c>
      <c r="C73" s="513"/>
      <c r="D73" s="513"/>
      <c r="E73" s="513"/>
      <c r="F73" s="513"/>
      <c r="G73" s="513"/>
      <c r="H73" s="513"/>
      <c r="I73" s="513"/>
      <c r="J73" s="371"/>
      <c r="K73" s="371"/>
      <c r="L73" s="371"/>
      <c r="M73" s="371"/>
      <c r="N73" s="371"/>
      <c r="O73" s="371"/>
      <c r="P73" s="371"/>
      <c r="Q73" s="371"/>
      <c r="R73" s="371"/>
      <c r="S73" s="371"/>
      <c r="T73" s="371"/>
      <c r="U73" s="371"/>
      <c r="V73" s="334" t="s">
        <v>4</v>
      </c>
      <c r="W73" s="334"/>
      <c r="X73" s="334"/>
      <c r="Y73" s="321"/>
      <c r="Z73" s="321"/>
      <c r="AA73" s="321"/>
      <c r="AB73" s="321"/>
      <c r="AC73" s="321"/>
      <c r="AD73" s="321"/>
      <c r="AE73" s="321"/>
      <c r="AF73" s="321"/>
      <c r="AG73" s="321"/>
      <c r="AH73" s="321"/>
      <c r="AI73" s="321"/>
      <c r="AJ73" s="321"/>
      <c r="AK73" s="321"/>
      <c r="AL73" s="321"/>
      <c r="AM73" s="321"/>
      <c r="AN73" s="321"/>
      <c r="AO73" s="321"/>
      <c r="AP73" s="321"/>
      <c r="AQ73" s="321"/>
      <c r="AR73" s="351"/>
      <c r="AS73" s="352"/>
      <c r="AT73" s="321"/>
      <c r="AU73" s="321"/>
      <c r="AV73" s="321"/>
      <c r="AW73" s="321"/>
      <c r="AX73" s="321"/>
      <c r="AY73" s="321"/>
      <c r="AZ73" s="321"/>
      <c r="BA73" s="321"/>
      <c r="BB73" s="321"/>
      <c r="BC73" s="321"/>
      <c r="BD73" s="321"/>
      <c r="BE73" s="321"/>
      <c r="BF73" s="321"/>
      <c r="BG73" s="321"/>
      <c r="BH73" s="322">
        <f t="shared" si="3"/>
        <v>0</v>
      </c>
      <c r="BI73" s="322"/>
      <c r="BJ73" s="322"/>
      <c r="BK73" s="322"/>
      <c r="BL73" s="322"/>
      <c r="BM73" s="323"/>
      <c r="BQ73" s="21" t="str">
        <f>IF(AND(OR(V35="男",V36="男",V37="男",V38="男",V39="男"),BH73=0),"←男子・生徒数が未記入です。",IF(AND(OR(V35="共学",V36="共学",V37="共学",V38="共学",V39="共学"),BH73=0),"←男子・生徒数が未記入です。０名の場合は構いません。",""))</f>
        <v/>
      </c>
      <c r="BZ73" s="19" t="s">
        <v>105</v>
      </c>
      <c r="CA73" s="17">
        <v>68</v>
      </c>
    </row>
    <row r="74" spans="2:79" ht="15" customHeight="1" thickBot="1" x14ac:dyDescent="0.2">
      <c r="B74" s="514"/>
      <c r="C74" s="452"/>
      <c r="D74" s="452"/>
      <c r="E74" s="452"/>
      <c r="F74" s="452"/>
      <c r="G74" s="452"/>
      <c r="H74" s="452"/>
      <c r="I74" s="452"/>
      <c r="J74" s="372"/>
      <c r="K74" s="372"/>
      <c r="L74" s="372"/>
      <c r="M74" s="372"/>
      <c r="N74" s="372"/>
      <c r="O74" s="372"/>
      <c r="P74" s="372"/>
      <c r="Q74" s="372"/>
      <c r="R74" s="372"/>
      <c r="S74" s="372"/>
      <c r="T74" s="372"/>
      <c r="U74" s="372"/>
      <c r="V74" s="373" t="s">
        <v>3</v>
      </c>
      <c r="W74" s="373"/>
      <c r="X74" s="373"/>
      <c r="Y74" s="345"/>
      <c r="Z74" s="345"/>
      <c r="AA74" s="345"/>
      <c r="AB74" s="345"/>
      <c r="AC74" s="345"/>
      <c r="AD74" s="345"/>
      <c r="AE74" s="345"/>
      <c r="AF74" s="345"/>
      <c r="AG74" s="345"/>
      <c r="AH74" s="345"/>
      <c r="AI74" s="345"/>
      <c r="AJ74" s="345"/>
      <c r="AK74" s="345"/>
      <c r="AL74" s="345"/>
      <c r="AM74" s="345"/>
      <c r="AN74" s="345"/>
      <c r="AO74" s="345"/>
      <c r="AP74" s="345"/>
      <c r="AQ74" s="345"/>
      <c r="AR74" s="346"/>
      <c r="AS74" s="356"/>
      <c r="AT74" s="345"/>
      <c r="AU74" s="345"/>
      <c r="AV74" s="345"/>
      <c r="AW74" s="345"/>
      <c r="AX74" s="345"/>
      <c r="AY74" s="345"/>
      <c r="AZ74" s="345"/>
      <c r="BA74" s="345"/>
      <c r="BB74" s="345"/>
      <c r="BC74" s="345"/>
      <c r="BD74" s="345"/>
      <c r="BE74" s="345"/>
      <c r="BF74" s="345"/>
      <c r="BG74" s="345"/>
      <c r="BH74" s="347">
        <f t="shared" si="3"/>
        <v>0</v>
      </c>
      <c r="BI74" s="347"/>
      <c r="BJ74" s="347"/>
      <c r="BK74" s="347"/>
      <c r="BL74" s="347"/>
      <c r="BM74" s="348"/>
      <c r="BQ74" s="21" t="str">
        <f>IF(AND(OR(V35="女",V36="女",V37="女",V38="女",V39="女"),BH74=0),"←女子・生徒数が未記入です。",IF(AND(OR(V35="共学",V36="共学",V37="共学",V38="共学",V39="共学"),BH74=0),"←女子・生徒数が未記入です。０名の場合は構いません。",""))</f>
        <v/>
      </c>
      <c r="BZ74" s="19" t="s">
        <v>96</v>
      </c>
      <c r="CA74" s="17">
        <v>69</v>
      </c>
    </row>
    <row r="75" spans="2:79" ht="15" customHeight="1" x14ac:dyDescent="0.15">
      <c r="B75" s="326" t="s">
        <v>234</v>
      </c>
      <c r="C75" s="327"/>
      <c r="D75" s="327"/>
      <c r="E75" s="327"/>
      <c r="F75" s="327"/>
      <c r="G75" s="327"/>
      <c r="H75" s="327"/>
      <c r="I75" s="328"/>
      <c r="J75" s="332"/>
      <c r="K75" s="332"/>
      <c r="L75" s="332"/>
      <c r="M75" s="332"/>
      <c r="N75" s="332"/>
      <c r="O75" s="332"/>
      <c r="P75" s="332"/>
      <c r="Q75" s="332"/>
      <c r="R75" s="332"/>
      <c r="S75" s="332"/>
      <c r="T75" s="332"/>
      <c r="U75" s="332"/>
      <c r="V75" s="334" t="s">
        <v>4</v>
      </c>
      <c r="W75" s="334"/>
      <c r="X75" s="334"/>
      <c r="Y75" s="321"/>
      <c r="Z75" s="321"/>
      <c r="AA75" s="321"/>
      <c r="AB75" s="321"/>
      <c r="AC75" s="321"/>
      <c r="AD75" s="321"/>
      <c r="AE75" s="321"/>
      <c r="AF75" s="321"/>
      <c r="AG75" s="321"/>
      <c r="AH75" s="321"/>
      <c r="AI75" s="321"/>
      <c r="AJ75" s="321"/>
      <c r="AK75" s="321"/>
      <c r="AL75" s="321"/>
      <c r="AM75" s="321"/>
      <c r="AN75" s="321"/>
      <c r="AO75" s="321"/>
      <c r="AP75" s="321"/>
      <c r="AQ75" s="321"/>
      <c r="AR75" s="351"/>
      <c r="AS75" s="352"/>
      <c r="AT75" s="321"/>
      <c r="AU75" s="321"/>
      <c r="AV75" s="321"/>
      <c r="AW75" s="321"/>
      <c r="AX75" s="321"/>
      <c r="AY75" s="321"/>
      <c r="AZ75" s="321"/>
      <c r="BA75" s="321"/>
      <c r="BB75" s="321"/>
      <c r="BC75" s="321"/>
      <c r="BD75" s="321"/>
      <c r="BE75" s="321"/>
      <c r="BF75" s="321"/>
      <c r="BG75" s="321"/>
      <c r="BH75" s="322">
        <f t="shared" si="3"/>
        <v>0</v>
      </c>
      <c r="BI75" s="322"/>
      <c r="BJ75" s="322"/>
      <c r="BK75" s="322"/>
      <c r="BL75" s="322"/>
      <c r="BM75" s="323"/>
      <c r="BQ75" s="520" t="str">
        <f>IF(AND(NOT(J40="（系列名）"),SUM(BH75:BM76)=0),"←総合学科（全系列合算）生徒数が未記入です。","")</f>
        <v/>
      </c>
      <c r="BR75" s="37"/>
      <c r="BZ75" s="19" t="s">
        <v>97</v>
      </c>
      <c r="CA75" s="17">
        <v>70</v>
      </c>
    </row>
    <row r="76" spans="2:79" ht="15" customHeight="1" x14ac:dyDescent="0.15">
      <c r="B76" s="329"/>
      <c r="C76" s="269"/>
      <c r="D76" s="269"/>
      <c r="E76" s="269"/>
      <c r="F76" s="269"/>
      <c r="G76" s="269"/>
      <c r="H76" s="269"/>
      <c r="I76" s="330"/>
      <c r="J76" s="333"/>
      <c r="K76" s="333"/>
      <c r="L76" s="333"/>
      <c r="M76" s="333"/>
      <c r="N76" s="333"/>
      <c r="O76" s="333"/>
      <c r="P76" s="333"/>
      <c r="Q76" s="333"/>
      <c r="R76" s="333"/>
      <c r="S76" s="333"/>
      <c r="T76" s="333"/>
      <c r="U76" s="333"/>
      <c r="V76" s="335" t="s">
        <v>3</v>
      </c>
      <c r="W76" s="335"/>
      <c r="X76" s="335"/>
      <c r="Y76" s="336"/>
      <c r="Z76" s="336"/>
      <c r="AA76" s="336"/>
      <c r="AB76" s="336"/>
      <c r="AC76" s="336"/>
      <c r="AD76" s="336"/>
      <c r="AE76" s="336"/>
      <c r="AF76" s="336"/>
      <c r="AG76" s="336"/>
      <c r="AH76" s="336"/>
      <c r="AI76" s="336"/>
      <c r="AJ76" s="336"/>
      <c r="AK76" s="336"/>
      <c r="AL76" s="336"/>
      <c r="AM76" s="336"/>
      <c r="AN76" s="336"/>
      <c r="AO76" s="336"/>
      <c r="AP76" s="336"/>
      <c r="AQ76" s="336"/>
      <c r="AR76" s="349"/>
      <c r="AS76" s="350"/>
      <c r="AT76" s="336"/>
      <c r="AU76" s="336"/>
      <c r="AV76" s="336"/>
      <c r="AW76" s="336"/>
      <c r="AX76" s="336"/>
      <c r="AY76" s="336"/>
      <c r="AZ76" s="336"/>
      <c r="BA76" s="336"/>
      <c r="BB76" s="336"/>
      <c r="BC76" s="336"/>
      <c r="BD76" s="336"/>
      <c r="BE76" s="336"/>
      <c r="BF76" s="336"/>
      <c r="BG76" s="336"/>
      <c r="BH76" s="337">
        <f t="shared" si="3"/>
        <v>0</v>
      </c>
      <c r="BI76" s="337"/>
      <c r="BJ76" s="337"/>
      <c r="BK76" s="337"/>
      <c r="BL76" s="337"/>
      <c r="BM76" s="338"/>
      <c r="BQ76" s="520"/>
      <c r="BR76" s="37"/>
      <c r="BZ76" s="19" t="s">
        <v>98</v>
      </c>
      <c r="CA76" s="17">
        <v>71</v>
      </c>
    </row>
    <row r="77" spans="2:79" ht="15" customHeight="1" x14ac:dyDescent="0.15">
      <c r="B77" s="240"/>
      <c r="C77" s="188" t="s">
        <v>144</v>
      </c>
      <c r="D77" s="188"/>
      <c r="E77" s="188"/>
      <c r="F77" s="188"/>
      <c r="G77" s="188"/>
      <c r="H77" s="188"/>
      <c r="I77" s="188"/>
      <c r="J77" s="188"/>
      <c r="K77" s="188"/>
      <c r="L77" s="188"/>
      <c r="M77" s="188"/>
      <c r="N77" s="188"/>
      <c r="O77" s="188"/>
      <c r="P77" s="188"/>
      <c r="Q77" s="188"/>
      <c r="R77" s="188"/>
      <c r="S77" s="188"/>
      <c r="T77" s="188"/>
      <c r="U77" s="188"/>
      <c r="V77" s="344" t="s">
        <v>4</v>
      </c>
      <c r="W77" s="344"/>
      <c r="X77" s="344"/>
      <c r="Y77" s="324"/>
      <c r="Z77" s="324"/>
      <c r="AA77" s="324"/>
      <c r="AB77" s="324"/>
      <c r="AC77" s="324"/>
      <c r="AD77" s="324"/>
      <c r="AE77" s="324"/>
      <c r="AF77" s="324"/>
      <c r="AG77" s="324"/>
      <c r="AH77" s="324"/>
      <c r="AI77" s="324"/>
      <c r="AJ77" s="324"/>
      <c r="AK77" s="324"/>
      <c r="AL77" s="324"/>
      <c r="AM77" s="324"/>
      <c r="AN77" s="324"/>
      <c r="AO77" s="324"/>
      <c r="AP77" s="324"/>
      <c r="AQ77" s="324"/>
      <c r="AR77" s="353"/>
      <c r="AS77" s="354"/>
      <c r="AT77" s="355"/>
      <c r="AU77" s="355"/>
      <c r="AV77" s="355"/>
      <c r="AW77" s="355"/>
      <c r="AX77" s="324"/>
      <c r="AY77" s="324"/>
      <c r="AZ77" s="324"/>
      <c r="BA77" s="324"/>
      <c r="BB77" s="324"/>
      <c r="BC77" s="324"/>
      <c r="BD77" s="324"/>
      <c r="BE77" s="324"/>
      <c r="BF77" s="324"/>
      <c r="BG77" s="324"/>
      <c r="BH77" s="337">
        <f t="shared" si="3"/>
        <v>0</v>
      </c>
      <c r="BI77" s="337"/>
      <c r="BJ77" s="337"/>
      <c r="BK77" s="337"/>
      <c r="BL77" s="337"/>
      <c r="BM77" s="338"/>
      <c r="BQ77" s="21" t="str">
        <f>IF(AND(V40="男",BH77=0),"←男子・生徒数が未記入です。",IF(AND(V40="共学",BH77=0),"←男子・生徒数が未記入です。０名の場合は構いません。",""))</f>
        <v/>
      </c>
      <c r="BZ77" s="19" t="s">
        <v>99</v>
      </c>
      <c r="CA77" s="17">
        <v>72</v>
      </c>
    </row>
    <row r="78" spans="2:79" ht="15" customHeight="1" thickBot="1" x14ac:dyDescent="0.2">
      <c r="B78" s="243"/>
      <c r="C78" s="331"/>
      <c r="D78" s="331"/>
      <c r="E78" s="331"/>
      <c r="F78" s="331"/>
      <c r="G78" s="331"/>
      <c r="H78" s="331"/>
      <c r="I78" s="331"/>
      <c r="J78" s="331"/>
      <c r="K78" s="331"/>
      <c r="L78" s="331"/>
      <c r="M78" s="331"/>
      <c r="N78" s="331"/>
      <c r="O78" s="331"/>
      <c r="P78" s="331"/>
      <c r="Q78" s="331"/>
      <c r="R78" s="331"/>
      <c r="S78" s="331"/>
      <c r="T78" s="331"/>
      <c r="U78" s="331"/>
      <c r="V78" s="325" t="s">
        <v>3</v>
      </c>
      <c r="W78" s="325"/>
      <c r="X78" s="325"/>
      <c r="Y78" s="307"/>
      <c r="Z78" s="307"/>
      <c r="AA78" s="307"/>
      <c r="AB78" s="307"/>
      <c r="AC78" s="307"/>
      <c r="AD78" s="307"/>
      <c r="AE78" s="307"/>
      <c r="AF78" s="307"/>
      <c r="AG78" s="307"/>
      <c r="AH78" s="307"/>
      <c r="AI78" s="307"/>
      <c r="AJ78" s="307"/>
      <c r="AK78" s="307"/>
      <c r="AL78" s="307"/>
      <c r="AM78" s="307"/>
      <c r="AN78" s="307"/>
      <c r="AO78" s="307"/>
      <c r="AP78" s="307"/>
      <c r="AQ78" s="307"/>
      <c r="AR78" s="343"/>
      <c r="AS78" s="312"/>
      <c r="AT78" s="313"/>
      <c r="AU78" s="313"/>
      <c r="AV78" s="313"/>
      <c r="AW78" s="313"/>
      <c r="AX78" s="307"/>
      <c r="AY78" s="307"/>
      <c r="AZ78" s="307"/>
      <c r="BA78" s="307"/>
      <c r="BB78" s="307"/>
      <c r="BC78" s="307"/>
      <c r="BD78" s="307"/>
      <c r="BE78" s="307"/>
      <c r="BF78" s="307"/>
      <c r="BG78" s="307"/>
      <c r="BH78" s="347">
        <f t="shared" si="3"/>
        <v>0</v>
      </c>
      <c r="BI78" s="347"/>
      <c r="BJ78" s="347"/>
      <c r="BK78" s="347"/>
      <c r="BL78" s="347"/>
      <c r="BM78" s="348"/>
      <c r="BQ78" s="21" t="str">
        <f>IF(AND(V40="男",BH78=0),"←男子・生徒数が未記入です。",IF(AND(V40="共学",BH78=0),"←女子・生徒数が未記入です。０名の場合は構いません。",""))</f>
        <v/>
      </c>
      <c r="BZ78" s="19" t="s">
        <v>100</v>
      </c>
      <c r="CA78" s="17">
        <v>73</v>
      </c>
    </row>
    <row r="79" spans="2:79" ht="12" customHeight="1" x14ac:dyDescent="0.15">
      <c r="B79" s="339" t="s">
        <v>143</v>
      </c>
      <c r="C79" s="340"/>
      <c r="D79" s="340"/>
      <c r="E79" s="340"/>
      <c r="F79" s="340"/>
      <c r="G79" s="340"/>
      <c r="H79" s="340"/>
      <c r="I79" s="340"/>
      <c r="J79" s="240"/>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65"/>
      <c r="BZ79" s="19" t="s">
        <v>101</v>
      </c>
      <c r="CA79" s="17">
        <v>74</v>
      </c>
    </row>
    <row r="80" spans="2:79" ht="12" customHeight="1" x14ac:dyDescent="0.15">
      <c r="B80" s="339"/>
      <c r="C80" s="340"/>
      <c r="D80" s="340"/>
      <c r="E80" s="340"/>
      <c r="F80" s="340"/>
      <c r="G80" s="340"/>
      <c r="H80" s="340"/>
      <c r="I80" s="340"/>
      <c r="J80" s="240"/>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65"/>
      <c r="BZ80" s="19" t="s">
        <v>102</v>
      </c>
      <c r="CA80" s="17">
        <v>75</v>
      </c>
    </row>
    <row r="81" spans="2:79" ht="12" customHeight="1" x14ac:dyDescent="0.15">
      <c r="B81" s="339"/>
      <c r="C81" s="340"/>
      <c r="D81" s="340"/>
      <c r="E81" s="340"/>
      <c r="F81" s="340"/>
      <c r="G81" s="340"/>
      <c r="H81" s="340"/>
      <c r="I81" s="340"/>
      <c r="J81" s="240"/>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65"/>
      <c r="BZ81" s="19" t="s">
        <v>103</v>
      </c>
      <c r="CA81" s="17">
        <v>76</v>
      </c>
    </row>
    <row r="82" spans="2:79" ht="12" customHeight="1" x14ac:dyDescent="0.15">
      <c r="B82" s="339"/>
      <c r="C82" s="340"/>
      <c r="D82" s="340"/>
      <c r="E82" s="340"/>
      <c r="F82" s="340"/>
      <c r="G82" s="340"/>
      <c r="H82" s="340"/>
      <c r="I82" s="340"/>
      <c r="J82" s="240"/>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65"/>
      <c r="BZ82" s="19" t="s">
        <v>104</v>
      </c>
      <c r="CA82" s="17">
        <v>77</v>
      </c>
    </row>
    <row r="83" spans="2:79" ht="12" customHeight="1" thickBot="1" x14ac:dyDescent="0.2">
      <c r="B83" s="341"/>
      <c r="C83" s="342"/>
      <c r="D83" s="342"/>
      <c r="E83" s="342"/>
      <c r="F83" s="342"/>
      <c r="G83" s="342"/>
      <c r="H83" s="342"/>
      <c r="I83" s="342"/>
      <c r="J83" s="243"/>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66"/>
    </row>
    <row r="84" spans="2:79" ht="15" customHeight="1" x14ac:dyDescent="0.15"/>
    <row r="85" spans="2:79" ht="15" customHeight="1" x14ac:dyDescent="0.15">
      <c r="B85" s="122" t="s">
        <v>27</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row>
    <row r="86" spans="2:79" ht="15" customHeight="1" x14ac:dyDescent="0.15">
      <c r="B86" s="122" t="s">
        <v>258</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row>
    <row r="87" spans="2:79" ht="15" customHeight="1" x14ac:dyDescent="0.15">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row>
    <row r="88" spans="2:79" ht="15" customHeight="1" x14ac:dyDescent="0.15">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row>
    <row r="89" spans="2:79" ht="15" customHeight="1" x14ac:dyDescent="0.15">
      <c r="B89" s="164" t="s">
        <v>255</v>
      </c>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row>
    <row r="90" spans="2:79" ht="15" customHeight="1" x14ac:dyDescent="0.15">
      <c r="B90" s="122" t="s">
        <v>256</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row>
    <row r="91" spans="2:79" ht="15" customHeight="1" x14ac:dyDescent="0.15">
      <c r="B91" s="165" t="s">
        <v>259</v>
      </c>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row>
    <row r="92" spans="2:79" ht="15" customHeight="1" x14ac:dyDescent="0.1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row>
    <row r="93" spans="2:79" ht="15" customHeight="1" x14ac:dyDescent="0.15">
      <c r="B93" s="154" t="s">
        <v>257</v>
      </c>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row>
    <row r="94" spans="2:79" ht="15" customHeight="1" x14ac:dyDescent="0.15">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row>
    <row r="95" spans="2:79" ht="15" customHeight="1" x14ac:dyDescent="0.15">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row>
    <row r="96" spans="2:79" ht="15"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1:70" ht="15" customHeight="1" x14ac:dyDescent="0.15"/>
    <row r="98" spans="1:70" ht="15" customHeight="1" x14ac:dyDescent="0.15">
      <c r="A98" s="172" t="s">
        <v>350</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J98" s="8"/>
      <c r="AL98" s="8" t="s">
        <v>272</v>
      </c>
    </row>
    <row r="99" spans="1:70" ht="15" customHeight="1" x14ac:dyDescent="0.15">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row>
    <row r="100" spans="1:70" ht="15" customHeight="1" thickBot="1" x14ac:dyDescent="0.2">
      <c r="AN100" s="8" t="s">
        <v>230</v>
      </c>
    </row>
    <row r="101" spans="1:70" ht="15" customHeight="1" thickBot="1" x14ac:dyDescent="0.2">
      <c r="B101" s="302" t="s">
        <v>221</v>
      </c>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O101" s="155" t="s">
        <v>127</v>
      </c>
      <c r="AP101" s="156"/>
      <c r="AQ101" s="156"/>
      <c r="AR101" s="156"/>
      <c r="AS101" s="156"/>
      <c r="AT101" s="156"/>
      <c r="AU101" s="156"/>
      <c r="AV101" s="156"/>
      <c r="AW101" s="174" t="s">
        <v>146</v>
      </c>
      <c r="AX101" s="175"/>
      <c r="AY101" s="273" t="s">
        <v>147</v>
      </c>
      <c r="AZ101" s="156"/>
      <c r="BA101" s="156"/>
      <c r="BB101" s="156"/>
      <c r="BC101" s="156"/>
      <c r="BD101" s="156"/>
      <c r="BE101" s="156" t="s">
        <v>148</v>
      </c>
      <c r="BF101" s="156"/>
      <c r="BG101" s="156"/>
      <c r="BH101" s="156"/>
      <c r="BI101" s="156"/>
      <c r="BJ101" s="156"/>
      <c r="BK101" s="273" t="s">
        <v>149</v>
      </c>
      <c r="BL101" s="156"/>
      <c r="BM101" s="156"/>
      <c r="BN101" s="156"/>
      <c r="BO101" s="156"/>
      <c r="BP101" s="223"/>
    </row>
    <row r="102" spans="1:70" ht="15" customHeight="1" x14ac:dyDescent="0.15">
      <c r="B102" s="166"/>
      <c r="C102" s="167"/>
      <c r="D102" s="167"/>
      <c r="E102" s="168"/>
      <c r="F102" s="293" t="s">
        <v>235</v>
      </c>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4"/>
      <c r="AO102" s="157"/>
      <c r="AP102" s="158"/>
      <c r="AQ102" s="158"/>
      <c r="AR102" s="158"/>
      <c r="AS102" s="158"/>
      <c r="AT102" s="158"/>
      <c r="AU102" s="158"/>
      <c r="AV102" s="158"/>
      <c r="AW102" s="75"/>
      <c r="AX102" s="76"/>
      <c r="AY102" s="158"/>
      <c r="AZ102" s="158"/>
      <c r="BA102" s="158"/>
      <c r="BB102" s="158"/>
      <c r="BC102" s="158"/>
      <c r="BD102" s="158"/>
      <c r="BE102" s="158"/>
      <c r="BF102" s="158"/>
      <c r="BG102" s="158"/>
      <c r="BH102" s="158"/>
      <c r="BI102" s="158"/>
      <c r="BJ102" s="158"/>
      <c r="BK102" s="158"/>
      <c r="BL102" s="158"/>
      <c r="BM102" s="158"/>
      <c r="BN102" s="158"/>
      <c r="BO102" s="158"/>
      <c r="BP102" s="224"/>
    </row>
    <row r="103" spans="1:70" ht="15" customHeight="1" thickBot="1" x14ac:dyDescent="0.2">
      <c r="B103" s="169"/>
      <c r="C103" s="170"/>
      <c r="D103" s="170"/>
      <c r="E103" s="171"/>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8"/>
      <c r="AO103" s="159" t="s">
        <v>270</v>
      </c>
      <c r="AP103" s="62"/>
      <c r="AQ103" s="62"/>
      <c r="AR103" s="62"/>
      <c r="AS103" s="62"/>
      <c r="AT103" s="62"/>
      <c r="AU103" s="62"/>
      <c r="AV103" s="62"/>
      <c r="AW103" s="317" t="s">
        <v>4</v>
      </c>
      <c r="AX103" s="318"/>
      <c r="AY103" s="161">
        <f>SUM(AY106,AY108,AY110,AY112,AY114,AY116,AY118,AY120,AY122)</f>
        <v>0</v>
      </c>
      <c r="AZ103" s="161"/>
      <c r="BA103" s="161"/>
      <c r="BB103" s="161"/>
      <c r="BC103" s="161"/>
      <c r="BD103" s="161"/>
      <c r="BE103" s="161">
        <f>SUM(BE106,BE108,BE110,BE112,BE114,BE116,BE118,BE120,BE122)</f>
        <v>0</v>
      </c>
      <c r="BF103" s="161"/>
      <c r="BG103" s="161"/>
      <c r="BH103" s="161"/>
      <c r="BI103" s="161"/>
      <c r="BJ103" s="161"/>
      <c r="BK103" s="161">
        <f>SUM(BK106,BK108,BK110,BK112,BK114,BK116,BK118,BK120,BK122)</f>
        <v>0</v>
      </c>
      <c r="BL103" s="161"/>
      <c r="BM103" s="161"/>
      <c r="BN103" s="161"/>
      <c r="BO103" s="161"/>
      <c r="BP103" s="281"/>
      <c r="BQ103" s="520" t="str">
        <f>IF(AND(BK105=0,SUM(BK136:BP141)=0),"←教員・助手数が未記入です。（複数の小学科を兼務している教員・助手の人数は、5-（2）に記入して下さい。）","")</f>
        <v>←教員・助手数が未記入です。（複数の小学科を兼務している教員・助手の人数は、5-（2）に記入して下さい。）</v>
      </c>
      <c r="BR103" s="37"/>
    </row>
    <row r="104" spans="1:70" ht="15" customHeight="1" x14ac:dyDescent="0.15">
      <c r="F104" s="299"/>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6"/>
      <c r="AO104" s="160"/>
      <c r="AP104" s="62"/>
      <c r="AQ104" s="62"/>
      <c r="AR104" s="62"/>
      <c r="AS104" s="62"/>
      <c r="AT104" s="62"/>
      <c r="AU104" s="62"/>
      <c r="AV104" s="62"/>
      <c r="AW104" s="310" t="s">
        <v>3</v>
      </c>
      <c r="AX104" s="311"/>
      <c r="AY104" s="162">
        <f>SUM(AY107,AY109,AY111,AY113,AY115,AY117,AY119,AY121,AY123)</f>
        <v>0</v>
      </c>
      <c r="AZ104" s="162"/>
      <c r="BA104" s="162"/>
      <c r="BB104" s="162"/>
      <c r="BC104" s="162"/>
      <c r="BD104" s="162"/>
      <c r="BE104" s="162">
        <f>SUM(BE107,BE109,BE111,BE113,BE115,BE117,BE119,BE121,BE123)</f>
        <v>0</v>
      </c>
      <c r="BF104" s="162"/>
      <c r="BG104" s="162"/>
      <c r="BH104" s="162"/>
      <c r="BI104" s="162"/>
      <c r="BJ104" s="162"/>
      <c r="BK104" s="162">
        <f>SUM(BK107,BK109,BK111,BK113,BK115,BK117,BK119,BK121,BK123)</f>
        <v>0</v>
      </c>
      <c r="BL104" s="162"/>
      <c r="BM104" s="162"/>
      <c r="BN104" s="162"/>
      <c r="BO104" s="162"/>
      <c r="BP104" s="316"/>
      <c r="BQ104" s="520"/>
      <c r="BR104" s="37"/>
    </row>
    <row r="105" spans="1:70" ht="15" customHeight="1" x14ac:dyDescent="0.15">
      <c r="F105" s="300" t="s">
        <v>236</v>
      </c>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O105" s="160"/>
      <c r="AP105" s="62"/>
      <c r="AQ105" s="62"/>
      <c r="AR105" s="62"/>
      <c r="AS105" s="62"/>
      <c r="AT105" s="62"/>
      <c r="AU105" s="62"/>
      <c r="AV105" s="62"/>
      <c r="AW105" s="308" t="s">
        <v>2</v>
      </c>
      <c r="AX105" s="309"/>
      <c r="AY105" s="163">
        <f>SUM(AY103:BD104)</f>
        <v>0</v>
      </c>
      <c r="AZ105" s="163"/>
      <c r="BA105" s="163"/>
      <c r="BB105" s="163"/>
      <c r="BC105" s="163"/>
      <c r="BD105" s="163"/>
      <c r="BE105" s="163">
        <f>SUM(BE103:BJ104)</f>
        <v>0</v>
      </c>
      <c r="BF105" s="163"/>
      <c r="BG105" s="163"/>
      <c r="BH105" s="163"/>
      <c r="BI105" s="163"/>
      <c r="BJ105" s="163"/>
      <c r="BK105" s="163">
        <f>SUM(BK103:BP104)</f>
        <v>0</v>
      </c>
      <c r="BL105" s="163"/>
      <c r="BM105" s="163"/>
      <c r="BN105" s="163"/>
      <c r="BO105" s="163"/>
      <c r="BP105" s="320"/>
      <c r="BQ105" s="520"/>
      <c r="BR105" s="37"/>
    </row>
    <row r="106" spans="1:70" ht="15" customHeight="1" x14ac:dyDescent="0.15">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O106" s="314" t="s">
        <v>118</v>
      </c>
      <c r="AP106" s="315"/>
      <c r="AQ106" s="315"/>
      <c r="AR106" s="315"/>
      <c r="AS106" s="315"/>
      <c r="AT106" s="315"/>
      <c r="AU106" s="315"/>
      <c r="AV106" s="315"/>
      <c r="AW106" s="283" t="s">
        <v>4</v>
      </c>
      <c r="AX106" s="284"/>
      <c r="AY106" s="87"/>
      <c r="AZ106" s="87"/>
      <c r="BA106" s="87"/>
      <c r="BB106" s="87"/>
      <c r="BC106" s="87"/>
      <c r="BD106" s="87"/>
      <c r="BE106" s="87"/>
      <c r="BF106" s="87"/>
      <c r="BG106" s="87"/>
      <c r="BH106" s="87"/>
      <c r="BI106" s="87"/>
      <c r="BJ106" s="87"/>
      <c r="BK106" s="161">
        <f t="shared" ref="BK106:BK111" si="4">SUM(AY106:BJ106)</f>
        <v>0</v>
      </c>
      <c r="BL106" s="161"/>
      <c r="BM106" s="161"/>
      <c r="BN106" s="161"/>
      <c r="BO106" s="161"/>
      <c r="BP106" s="281"/>
      <c r="BQ106" s="149" t="str">
        <f>IF(SUM(BK136:BP141)&gt;0,"",IF(AND(SUM(BK106:BP107)=0,OR(NOT(J21=""),NOT(J22=""))),"←教員・助手数（①機械関係）が未記入です。他の工業系学科を兼務している場合は５－（２）に記入して下さい。",""))</f>
        <v/>
      </c>
      <c r="BR106" s="36"/>
    </row>
    <row r="107" spans="1:70" ht="15" customHeight="1" x14ac:dyDescent="0.15">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O107" s="303"/>
      <c r="AP107" s="304"/>
      <c r="AQ107" s="304"/>
      <c r="AR107" s="304"/>
      <c r="AS107" s="304"/>
      <c r="AT107" s="304"/>
      <c r="AU107" s="304"/>
      <c r="AV107" s="304"/>
      <c r="AW107" s="305" t="s">
        <v>3</v>
      </c>
      <c r="AX107" s="306"/>
      <c r="AY107" s="86"/>
      <c r="AZ107" s="86"/>
      <c r="BA107" s="86"/>
      <c r="BB107" s="86"/>
      <c r="BC107" s="86"/>
      <c r="BD107" s="86"/>
      <c r="BE107" s="86"/>
      <c r="BF107" s="86"/>
      <c r="BG107" s="86"/>
      <c r="BH107" s="86"/>
      <c r="BI107" s="86"/>
      <c r="BJ107" s="86"/>
      <c r="BK107" s="152">
        <f t="shared" si="4"/>
        <v>0</v>
      </c>
      <c r="BL107" s="152"/>
      <c r="BM107" s="152"/>
      <c r="BN107" s="152"/>
      <c r="BO107" s="152"/>
      <c r="BP107" s="153"/>
      <c r="BQ107" s="149"/>
      <c r="BR107" s="36"/>
    </row>
    <row r="108" spans="1:70" ht="15" customHeight="1" x14ac:dyDescent="0.15">
      <c r="AO108" s="303" t="s">
        <v>225</v>
      </c>
      <c r="AP108" s="304"/>
      <c r="AQ108" s="304"/>
      <c r="AR108" s="304"/>
      <c r="AS108" s="304"/>
      <c r="AT108" s="304"/>
      <c r="AU108" s="304"/>
      <c r="AV108" s="304"/>
      <c r="AW108" s="283" t="s">
        <v>4</v>
      </c>
      <c r="AX108" s="284"/>
      <c r="AY108" s="87"/>
      <c r="AZ108" s="87"/>
      <c r="BA108" s="87"/>
      <c r="BB108" s="87"/>
      <c r="BC108" s="87"/>
      <c r="BD108" s="87"/>
      <c r="BE108" s="87"/>
      <c r="BF108" s="87"/>
      <c r="BG108" s="87"/>
      <c r="BH108" s="87"/>
      <c r="BI108" s="87"/>
      <c r="BJ108" s="87"/>
      <c r="BK108" s="161">
        <f t="shared" si="4"/>
        <v>0</v>
      </c>
      <c r="BL108" s="161"/>
      <c r="BM108" s="161"/>
      <c r="BN108" s="161"/>
      <c r="BO108" s="161"/>
      <c r="BP108" s="281"/>
      <c r="BQ108" s="149" t="str">
        <f>IF(SUM(BK136:BP141)&gt;0,"",IF(AND(SUM(BK108:BP109)=0,OR(NOT(J23=""),NOT(J24=""))),"←教員・助手数（②自動車関係）が未記入です。他の工業系学科を兼務している場合は５－（２）に記入して下さい。",""))</f>
        <v/>
      </c>
      <c r="BR108" s="36"/>
    </row>
    <row r="109" spans="1:70" ht="15" customHeight="1" thickBot="1" x14ac:dyDescent="0.2">
      <c r="D109" s="3" t="s">
        <v>154</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O109" s="303"/>
      <c r="AP109" s="304"/>
      <c r="AQ109" s="304"/>
      <c r="AR109" s="304"/>
      <c r="AS109" s="304"/>
      <c r="AT109" s="304"/>
      <c r="AU109" s="304"/>
      <c r="AV109" s="304"/>
      <c r="AW109" s="305" t="s">
        <v>3</v>
      </c>
      <c r="AX109" s="306"/>
      <c r="AY109" s="86"/>
      <c r="AZ109" s="86"/>
      <c r="BA109" s="86"/>
      <c r="BB109" s="86"/>
      <c r="BC109" s="86"/>
      <c r="BD109" s="86"/>
      <c r="BE109" s="86"/>
      <c r="BF109" s="86"/>
      <c r="BG109" s="86"/>
      <c r="BH109" s="86"/>
      <c r="BI109" s="86"/>
      <c r="BJ109" s="86"/>
      <c r="BK109" s="152">
        <f t="shared" si="4"/>
        <v>0</v>
      </c>
      <c r="BL109" s="152"/>
      <c r="BM109" s="152"/>
      <c r="BN109" s="152"/>
      <c r="BO109" s="152"/>
      <c r="BP109" s="153"/>
      <c r="BQ109" s="149"/>
      <c r="BR109" s="36"/>
    </row>
    <row r="110" spans="1:70" ht="15" customHeight="1" x14ac:dyDescent="0.15">
      <c r="D110" s="166"/>
      <c r="E110" s="167"/>
      <c r="F110" s="167"/>
      <c r="G110" s="168"/>
      <c r="H110" s="293" t="s">
        <v>157</v>
      </c>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4"/>
      <c r="AO110" s="303" t="s">
        <v>226</v>
      </c>
      <c r="AP110" s="304"/>
      <c r="AQ110" s="304"/>
      <c r="AR110" s="304"/>
      <c r="AS110" s="304"/>
      <c r="AT110" s="304"/>
      <c r="AU110" s="304"/>
      <c r="AV110" s="304"/>
      <c r="AW110" s="283" t="s">
        <v>4</v>
      </c>
      <c r="AX110" s="284"/>
      <c r="AY110" s="87"/>
      <c r="AZ110" s="87"/>
      <c r="BA110" s="87"/>
      <c r="BB110" s="87"/>
      <c r="BC110" s="87"/>
      <c r="BD110" s="87"/>
      <c r="BE110" s="87"/>
      <c r="BF110" s="87"/>
      <c r="BG110" s="87"/>
      <c r="BH110" s="87"/>
      <c r="BI110" s="87"/>
      <c r="BJ110" s="87"/>
      <c r="BK110" s="161">
        <f t="shared" si="4"/>
        <v>0</v>
      </c>
      <c r="BL110" s="161"/>
      <c r="BM110" s="161"/>
      <c r="BN110" s="161"/>
      <c r="BO110" s="161"/>
      <c r="BP110" s="281"/>
      <c r="BQ110" s="149" t="str">
        <f>IF(SUM(BK136:BP141)&gt;0,"",IF(AND(SUM(BK110:BP111)=0,OR(NOT(J25=""),NOT(J26=""))),"←教員・助手数（③電気関係）が未記入です。他の工業系学科を兼務している場合は５－（２）に記入して下さい。",""))</f>
        <v/>
      </c>
      <c r="BR110" s="36"/>
    </row>
    <row r="111" spans="1:70" ht="15" customHeight="1" thickBot="1" x14ac:dyDescent="0.2">
      <c r="D111" s="169"/>
      <c r="E111" s="170"/>
      <c r="F111" s="170"/>
      <c r="G111" s="171"/>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8"/>
      <c r="AO111" s="303"/>
      <c r="AP111" s="304"/>
      <c r="AQ111" s="304"/>
      <c r="AR111" s="304"/>
      <c r="AS111" s="304"/>
      <c r="AT111" s="304"/>
      <c r="AU111" s="304"/>
      <c r="AV111" s="304"/>
      <c r="AW111" s="305" t="s">
        <v>3</v>
      </c>
      <c r="AX111" s="306"/>
      <c r="AY111" s="86"/>
      <c r="AZ111" s="86"/>
      <c r="BA111" s="86"/>
      <c r="BB111" s="86"/>
      <c r="BC111" s="86"/>
      <c r="BD111" s="86"/>
      <c r="BE111" s="86"/>
      <c r="BF111" s="86"/>
      <c r="BG111" s="86"/>
      <c r="BH111" s="86"/>
      <c r="BI111" s="86"/>
      <c r="BJ111" s="86"/>
      <c r="BK111" s="152">
        <f t="shared" si="4"/>
        <v>0</v>
      </c>
      <c r="BL111" s="152"/>
      <c r="BM111" s="152"/>
      <c r="BN111" s="152"/>
      <c r="BO111" s="152"/>
      <c r="BP111" s="153"/>
      <c r="BQ111" s="149"/>
      <c r="BR111" s="36"/>
    </row>
    <row r="112" spans="1:70" ht="15" customHeight="1" x14ac:dyDescent="0.15">
      <c r="H112" s="299"/>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6"/>
      <c r="AO112" s="303" t="s">
        <v>227</v>
      </c>
      <c r="AP112" s="304"/>
      <c r="AQ112" s="304"/>
      <c r="AR112" s="304"/>
      <c r="AS112" s="304"/>
      <c r="AT112" s="304"/>
      <c r="AU112" s="304"/>
      <c r="AV112" s="304"/>
      <c r="AW112" s="283" t="s">
        <v>4</v>
      </c>
      <c r="AX112" s="284"/>
      <c r="AY112" s="87"/>
      <c r="AZ112" s="87"/>
      <c r="BA112" s="87"/>
      <c r="BB112" s="87"/>
      <c r="BC112" s="87"/>
      <c r="BD112" s="87"/>
      <c r="BE112" s="87"/>
      <c r="BF112" s="87"/>
      <c r="BG112" s="87"/>
      <c r="BH112" s="87"/>
      <c r="BI112" s="87"/>
      <c r="BJ112" s="87"/>
      <c r="BK112" s="161">
        <f t="shared" ref="BK112:BK123" si="5">SUM(AY112:BJ112)</f>
        <v>0</v>
      </c>
      <c r="BL112" s="161"/>
      <c r="BM112" s="161"/>
      <c r="BN112" s="161"/>
      <c r="BO112" s="161"/>
      <c r="BP112" s="281"/>
      <c r="BQ112" s="149" t="str">
        <f>IF(SUM(BK136:BP141)&gt;0,"",IF(AND(SUM(BK112:BP113)=0,OR(NOT(J27=""),NOT(J28=""))),"←教員・助手数（④電子関係）が未記入です。他の工業系学科を兼務している場合は５－（２）に記入して下さい。",""))</f>
        <v/>
      </c>
      <c r="BR112" s="36"/>
    </row>
    <row r="113" spans="2:70" ht="15" customHeight="1" x14ac:dyDescent="0.15">
      <c r="H113" s="300" t="s">
        <v>352</v>
      </c>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O113" s="303"/>
      <c r="AP113" s="304"/>
      <c r="AQ113" s="304"/>
      <c r="AR113" s="304"/>
      <c r="AS113" s="304"/>
      <c r="AT113" s="304"/>
      <c r="AU113" s="304"/>
      <c r="AV113" s="304"/>
      <c r="AW113" s="305" t="s">
        <v>3</v>
      </c>
      <c r="AX113" s="306"/>
      <c r="AY113" s="86"/>
      <c r="AZ113" s="86"/>
      <c r="BA113" s="86"/>
      <c r="BB113" s="86"/>
      <c r="BC113" s="86"/>
      <c r="BD113" s="86"/>
      <c r="BE113" s="86"/>
      <c r="BF113" s="86"/>
      <c r="BG113" s="86"/>
      <c r="BH113" s="86"/>
      <c r="BI113" s="86"/>
      <c r="BJ113" s="86"/>
      <c r="BK113" s="152">
        <f t="shared" si="5"/>
        <v>0</v>
      </c>
      <c r="BL113" s="152"/>
      <c r="BM113" s="152"/>
      <c r="BN113" s="152"/>
      <c r="BO113" s="152"/>
      <c r="BP113" s="153"/>
      <c r="BQ113" s="149"/>
      <c r="BR113" s="36"/>
    </row>
    <row r="114" spans="2:70" ht="15" customHeight="1" x14ac:dyDescent="0.15">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301"/>
      <c r="AE114" s="301"/>
      <c r="AF114" s="301"/>
      <c r="AG114" s="301"/>
      <c r="AH114" s="301"/>
      <c r="AI114" s="301"/>
      <c r="AO114" s="303" t="s">
        <v>228</v>
      </c>
      <c r="AP114" s="304"/>
      <c r="AQ114" s="304"/>
      <c r="AR114" s="304"/>
      <c r="AS114" s="304"/>
      <c r="AT114" s="304"/>
      <c r="AU114" s="304"/>
      <c r="AV114" s="304"/>
      <c r="AW114" s="283" t="s">
        <v>4</v>
      </c>
      <c r="AX114" s="284"/>
      <c r="AY114" s="87"/>
      <c r="AZ114" s="87"/>
      <c r="BA114" s="87"/>
      <c r="BB114" s="87"/>
      <c r="BC114" s="87"/>
      <c r="BD114" s="87"/>
      <c r="BE114" s="87"/>
      <c r="BF114" s="87"/>
      <c r="BG114" s="87"/>
      <c r="BH114" s="87"/>
      <c r="BI114" s="87"/>
      <c r="BJ114" s="87"/>
      <c r="BK114" s="161">
        <f t="shared" si="5"/>
        <v>0</v>
      </c>
      <c r="BL114" s="161"/>
      <c r="BM114" s="161"/>
      <c r="BN114" s="161"/>
      <c r="BO114" s="161"/>
      <c r="BP114" s="281"/>
      <c r="BQ114" s="149" t="str">
        <f>IF(SUM(BK136:BP141)&gt;0,"",IF(AND(SUM(BK114:BP115)=0,OR(NOT(J29=""),NOT(J30=""))),"←教員・助手数（⑤情報技術関係）が未記入です。他の工業系学科を兼務している場合は５－（２）に記入して下さい。",""))</f>
        <v/>
      </c>
      <c r="BR114" s="36"/>
    </row>
    <row r="115" spans="2:70" ht="19.5" customHeight="1" x14ac:dyDescent="0.15">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O115" s="303"/>
      <c r="AP115" s="304"/>
      <c r="AQ115" s="304"/>
      <c r="AR115" s="304"/>
      <c r="AS115" s="304"/>
      <c r="AT115" s="304"/>
      <c r="AU115" s="304"/>
      <c r="AV115" s="304"/>
      <c r="AW115" s="305" t="s">
        <v>3</v>
      </c>
      <c r="AX115" s="306"/>
      <c r="AY115" s="86"/>
      <c r="AZ115" s="86"/>
      <c r="BA115" s="86"/>
      <c r="BB115" s="86"/>
      <c r="BC115" s="86"/>
      <c r="BD115" s="86"/>
      <c r="BE115" s="86"/>
      <c r="BF115" s="86"/>
      <c r="BG115" s="86"/>
      <c r="BH115" s="86"/>
      <c r="BI115" s="86"/>
      <c r="BJ115" s="86"/>
      <c r="BK115" s="152">
        <f t="shared" si="5"/>
        <v>0</v>
      </c>
      <c r="BL115" s="152"/>
      <c r="BM115" s="152"/>
      <c r="BN115" s="152"/>
      <c r="BO115" s="152"/>
      <c r="BP115" s="153"/>
      <c r="BQ115" s="149"/>
      <c r="BR115" s="36"/>
    </row>
    <row r="116" spans="2:70" ht="15" customHeight="1" x14ac:dyDescent="0.15">
      <c r="AO116" s="319" t="s">
        <v>14</v>
      </c>
      <c r="AP116" s="304"/>
      <c r="AQ116" s="304"/>
      <c r="AR116" s="304"/>
      <c r="AS116" s="304"/>
      <c r="AT116" s="304"/>
      <c r="AU116" s="304"/>
      <c r="AV116" s="304"/>
      <c r="AW116" s="283" t="s">
        <v>4</v>
      </c>
      <c r="AX116" s="284"/>
      <c r="AY116" s="87"/>
      <c r="AZ116" s="87"/>
      <c r="BA116" s="87"/>
      <c r="BB116" s="87"/>
      <c r="BC116" s="87"/>
      <c r="BD116" s="87"/>
      <c r="BE116" s="87"/>
      <c r="BF116" s="87"/>
      <c r="BG116" s="87"/>
      <c r="BH116" s="87"/>
      <c r="BI116" s="87"/>
      <c r="BJ116" s="87"/>
      <c r="BK116" s="161">
        <f t="shared" si="5"/>
        <v>0</v>
      </c>
      <c r="BL116" s="161"/>
      <c r="BM116" s="161"/>
      <c r="BN116" s="161"/>
      <c r="BO116" s="161"/>
      <c r="BP116" s="281"/>
      <c r="BQ116" s="149" t="str">
        <f>IF(SUM(BK136:BP141)&gt;0,"",IF(AND(SUM(BK116:BP117)=0,OR(NOT(J31=""),NOT(J32=""))),"←教員・助手数（⑥建築・土木・デザイン関係）が未記入です。他の工業系学科を兼務している場合は５－（２）に記入。",""))</f>
        <v/>
      </c>
      <c r="BR116" s="36"/>
    </row>
    <row r="117" spans="2:70" ht="15" customHeight="1" thickBot="1" x14ac:dyDescent="0.2">
      <c r="B117" s="302" t="s">
        <v>222</v>
      </c>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O117" s="303"/>
      <c r="AP117" s="304"/>
      <c r="AQ117" s="304"/>
      <c r="AR117" s="304"/>
      <c r="AS117" s="304"/>
      <c r="AT117" s="304"/>
      <c r="AU117" s="304"/>
      <c r="AV117" s="304"/>
      <c r="AW117" s="305" t="s">
        <v>3</v>
      </c>
      <c r="AX117" s="306"/>
      <c r="AY117" s="86"/>
      <c r="AZ117" s="86"/>
      <c r="BA117" s="86"/>
      <c r="BB117" s="86"/>
      <c r="BC117" s="86"/>
      <c r="BD117" s="86"/>
      <c r="BE117" s="86"/>
      <c r="BF117" s="86"/>
      <c r="BG117" s="86"/>
      <c r="BH117" s="86"/>
      <c r="BI117" s="86"/>
      <c r="BJ117" s="86"/>
      <c r="BK117" s="152">
        <f t="shared" si="5"/>
        <v>0</v>
      </c>
      <c r="BL117" s="152"/>
      <c r="BM117" s="152"/>
      <c r="BN117" s="152"/>
      <c r="BO117" s="152"/>
      <c r="BP117" s="153"/>
      <c r="BQ117" s="149"/>
      <c r="BR117" s="36"/>
    </row>
    <row r="118" spans="2:70" ht="15" customHeight="1" x14ac:dyDescent="0.15">
      <c r="B118" s="166"/>
      <c r="C118" s="167"/>
      <c r="D118" s="167"/>
      <c r="E118" s="168"/>
      <c r="F118" s="293" t="s">
        <v>155</v>
      </c>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4"/>
      <c r="AO118" s="303" t="s">
        <v>229</v>
      </c>
      <c r="AP118" s="304"/>
      <c r="AQ118" s="304"/>
      <c r="AR118" s="304"/>
      <c r="AS118" s="304"/>
      <c r="AT118" s="304"/>
      <c r="AU118" s="304"/>
      <c r="AV118" s="304"/>
      <c r="AW118" s="283" t="s">
        <v>4</v>
      </c>
      <c r="AX118" s="284"/>
      <c r="AY118" s="87"/>
      <c r="AZ118" s="87"/>
      <c r="BA118" s="87"/>
      <c r="BB118" s="87"/>
      <c r="BC118" s="87"/>
      <c r="BD118" s="87"/>
      <c r="BE118" s="87"/>
      <c r="BF118" s="87"/>
      <c r="BG118" s="87"/>
      <c r="BH118" s="87"/>
      <c r="BI118" s="87"/>
      <c r="BJ118" s="87"/>
      <c r="BK118" s="161">
        <f t="shared" si="5"/>
        <v>0</v>
      </c>
      <c r="BL118" s="161"/>
      <c r="BM118" s="161"/>
      <c r="BN118" s="161"/>
      <c r="BO118" s="161"/>
      <c r="BP118" s="281"/>
      <c r="BQ118" s="149" t="str">
        <f>IF(SUM(BK136:BP141)&gt;0,"",IF(AND(SUM(BK118:BP119)=0,OR(NOT(J33=""),NOT(J34=""))),"←教員・助手数（⑦電子機械関係）が未記入です。他の工業系学科を兼務している場合は５－（２）に記入して下さい。",""))</f>
        <v/>
      </c>
      <c r="BR118" s="36"/>
    </row>
    <row r="119" spans="2:70" ht="15" customHeight="1" thickBot="1" x14ac:dyDescent="0.2">
      <c r="B119" s="169"/>
      <c r="C119" s="170"/>
      <c r="D119" s="170"/>
      <c r="E119" s="171"/>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6"/>
      <c r="AO119" s="303"/>
      <c r="AP119" s="304"/>
      <c r="AQ119" s="304"/>
      <c r="AR119" s="304"/>
      <c r="AS119" s="304"/>
      <c r="AT119" s="304"/>
      <c r="AU119" s="304"/>
      <c r="AV119" s="304"/>
      <c r="AW119" s="305" t="s">
        <v>3</v>
      </c>
      <c r="AX119" s="306"/>
      <c r="AY119" s="86"/>
      <c r="AZ119" s="86"/>
      <c r="BA119" s="86"/>
      <c r="BB119" s="86"/>
      <c r="BC119" s="86"/>
      <c r="BD119" s="86"/>
      <c r="BE119" s="86"/>
      <c r="BF119" s="86"/>
      <c r="BG119" s="86"/>
      <c r="BH119" s="86"/>
      <c r="BI119" s="86"/>
      <c r="BJ119" s="86"/>
      <c r="BK119" s="152">
        <f t="shared" si="5"/>
        <v>0</v>
      </c>
      <c r="BL119" s="152"/>
      <c r="BM119" s="152"/>
      <c r="BN119" s="152"/>
      <c r="BO119" s="152"/>
      <c r="BP119" s="153"/>
      <c r="BQ119" s="149"/>
      <c r="BR119" s="36"/>
    </row>
    <row r="120" spans="2:70" ht="15" customHeight="1" x14ac:dyDescent="0.15">
      <c r="AO120" s="303" t="s">
        <v>9</v>
      </c>
      <c r="AP120" s="304"/>
      <c r="AQ120" s="304"/>
      <c r="AR120" s="304"/>
      <c r="AS120" s="304"/>
      <c r="AT120" s="304"/>
      <c r="AU120" s="304"/>
      <c r="AV120" s="304"/>
      <c r="AW120" s="283" t="s">
        <v>4</v>
      </c>
      <c r="AX120" s="284"/>
      <c r="AY120" s="87"/>
      <c r="AZ120" s="87"/>
      <c r="BA120" s="87"/>
      <c r="BB120" s="87"/>
      <c r="BC120" s="87"/>
      <c r="BD120" s="87"/>
      <c r="BE120" s="87"/>
      <c r="BF120" s="87"/>
      <c r="BG120" s="87"/>
      <c r="BH120" s="87"/>
      <c r="BI120" s="87"/>
      <c r="BJ120" s="87"/>
      <c r="BK120" s="161">
        <f t="shared" si="5"/>
        <v>0</v>
      </c>
      <c r="BL120" s="161"/>
      <c r="BM120" s="161"/>
      <c r="BN120" s="161"/>
      <c r="BO120" s="161"/>
      <c r="BP120" s="281"/>
      <c r="BQ120" s="149" t="str">
        <f>IF(SUM(BK136:BP141)&gt;0,"",IF(AND(SUM(BK120:BP121)=0,OR(NOT(J35=""),NOT(J36=""),NOT(J37=""),NOT(J38=""),NOT(J39=""))),"←教員・助手数（⑧その他）が未記入です。他の工業系学科を兼務している場合は５－（２）に記入して下さい。",""))</f>
        <v/>
      </c>
      <c r="BR120" s="36"/>
    </row>
    <row r="121" spans="2:70" ht="15" customHeight="1" thickBot="1" x14ac:dyDescent="0.2">
      <c r="D121" s="3" t="s">
        <v>156</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O121" s="303"/>
      <c r="AP121" s="304"/>
      <c r="AQ121" s="304"/>
      <c r="AR121" s="304"/>
      <c r="AS121" s="304"/>
      <c r="AT121" s="304"/>
      <c r="AU121" s="304"/>
      <c r="AV121" s="304"/>
      <c r="AW121" s="305" t="s">
        <v>3</v>
      </c>
      <c r="AX121" s="306"/>
      <c r="AY121" s="86"/>
      <c r="AZ121" s="86"/>
      <c r="BA121" s="86"/>
      <c r="BB121" s="86"/>
      <c r="BC121" s="86"/>
      <c r="BD121" s="86"/>
      <c r="BE121" s="86"/>
      <c r="BF121" s="86"/>
      <c r="BG121" s="86"/>
      <c r="BH121" s="86"/>
      <c r="BI121" s="86"/>
      <c r="BJ121" s="86"/>
      <c r="BK121" s="152">
        <f t="shared" si="5"/>
        <v>0</v>
      </c>
      <c r="BL121" s="152"/>
      <c r="BM121" s="152"/>
      <c r="BN121" s="152"/>
      <c r="BO121" s="152"/>
      <c r="BP121" s="153"/>
      <c r="BQ121" s="149"/>
      <c r="BR121" s="36"/>
    </row>
    <row r="122" spans="2:70" ht="15" customHeight="1" x14ac:dyDescent="0.15">
      <c r="D122" s="166"/>
      <c r="E122" s="167"/>
      <c r="F122" s="167"/>
      <c r="G122" s="168"/>
      <c r="H122" s="293" t="s">
        <v>158</v>
      </c>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4"/>
      <c r="AO122" s="285" t="s">
        <v>17</v>
      </c>
      <c r="AP122" s="286"/>
      <c r="AQ122" s="286"/>
      <c r="AR122" s="286"/>
      <c r="AS122" s="286"/>
      <c r="AT122" s="286"/>
      <c r="AU122" s="286"/>
      <c r="AV122" s="286"/>
      <c r="AW122" s="283" t="s">
        <v>4</v>
      </c>
      <c r="AX122" s="284"/>
      <c r="AY122" s="87"/>
      <c r="AZ122" s="87"/>
      <c r="BA122" s="87"/>
      <c r="BB122" s="87"/>
      <c r="BC122" s="87"/>
      <c r="BD122" s="87"/>
      <c r="BE122" s="87"/>
      <c r="BF122" s="87"/>
      <c r="BG122" s="87"/>
      <c r="BH122" s="87"/>
      <c r="BI122" s="87"/>
      <c r="BJ122" s="87"/>
      <c r="BK122" s="161">
        <f t="shared" si="5"/>
        <v>0</v>
      </c>
      <c r="BL122" s="161"/>
      <c r="BM122" s="161"/>
      <c r="BN122" s="161"/>
      <c r="BO122" s="161"/>
      <c r="BP122" s="281"/>
      <c r="BQ122" s="149" t="str">
        <f>IF(SUM(BK136:BP141)&gt;0,"",IF(AND(SUM(BK122:BP123)=0,NOT(J40="（系列名）")),"←教員・助手数（⑧総合学科）が未記入です。他の工業系学科を兼務している場合は５－（２）に記入して下さい。",""))</f>
        <v/>
      </c>
      <c r="BR122" s="36"/>
    </row>
    <row r="123" spans="2:70" ht="15" customHeight="1" thickBot="1" x14ac:dyDescent="0.2">
      <c r="D123" s="169"/>
      <c r="E123" s="170"/>
      <c r="F123" s="170"/>
      <c r="G123" s="171"/>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8"/>
      <c r="AO123" s="287"/>
      <c r="AP123" s="288"/>
      <c r="AQ123" s="288"/>
      <c r="AR123" s="288"/>
      <c r="AS123" s="288"/>
      <c r="AT123" s="288"/>
      <c r="AU123" s="288"/>
      <c r="AV123" s="288"/>
      <c r="AW123" s="279" t="s">
        <v>3</v>
      </c>
      <c r="AX123" s="280"/>
      <c r="AY123" s="282"/>
      <c r="AZ123" s="282"/>
      <c r="BA123" s="282"/>
      <c r="BB123" s="282"/>
      <c r="BC123" s="282"/>
      <c r="BD123" s="282"/>
      <c r="BE123" s="282"/>
      <c r="BF123" s="282"/>
      <c r="BG123" s="282"/>
      <c r="BH123" s="282"/>
      <c r="BI123" s="282"/>
      <c r="BJ123" s="282"/>
      <c r="BK123" s="152">
        <f t="shared" si="5"/>
        <v>0</v>
      </c>
      <c r="BL123" s="152"/>
      <c r="BM123" s="152"/>
      <c r="BN123" s="152"/>
      <c r="BO123" s="152"/>
      <c r="BP123" s="153"/>
      <c r="BQ123" s="149"/>
      <c r="BR123" s="36"/>
    </row>
    <row r="124" spans="2:70" ht="15" customHeight="1" x14ac:dyDescent="0.15">
      <c r="H124" s="299"/>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6"/>
      <c r="AO124" s="237" t="s">
        <v>142</v>
      </c>
      <c r="AP124" s="238"/>
      <c r="AQ124" s="238"/>
      <c r="AR124" s="238"/>
      <c r="AS124" s="238"/>
      <c r="AT124" s="238"/>
      <c r="AU124" s="238"/>
      <c r="AV124" s="238"/>
      <c r="AW124" s="237"/>
      <c r="AX124" s="238"/>
      <c r="AY124" s="238"/>
      <c r="AZ124" s="238"/>
      <c r="BA124" s="238"/>
      <c r="BB124" s="238"/>
      <c r="BC124" s="238"/>
      <c r="BD124" s="238"/>
      <c r="BE124" s="238"/>
      <c r="BF124" s="238"/>
      <c r="BG124" s="238"/>
      <c r="BH124" s="238"/>
      <c r="BI124" s="238"/>
      <c r="BJ124" s="238"/>
      <c r="BK124" s="238"/>
      <c r="BL124" s="238"/>
      <c r="BM124" s="238"/>
      <c r="BN124" s="238"/>
      <c r="BO124" s="238"/>
      <c r="BP124" s="264"/>
    </row>
    <row r="125" spans="2:70" ht="12" customHeight="1" x14ac:dyDescent="0.15">
      <c r="AO125" s="240"/>
      <c r="AP125" s="241"/>
      <c r="AQ125" s="241"/>
      <c r="AR125" s="241"/>
      <c r="AS125" s="241"/>
      <c r="AT125" s="241"/>
      <c r="AU125" s="241"/>
      <c r="AV125" s="241"/>
      <c r="AW125" s="240"/>
      <c r="AX125" s="241"/>
      <c r="AY125" s="241"/>
      <c r="AZ125" s="241"/>
      <c r="BA125" s="241"/>
      <c r="BB125" s="241"/>
      <c r="BC125" s="241"/>
      <c r="BD125" s="241"/>
      <c r="BE125" s="241"/>
      <c r="BF125" s="241"/>
      <c r="BG125" s="241"/>
      <c r="BH125" s="241"/>
      <c r="BI125" s="241"/>
      <c r="BJ125" s="241"/>
      <c r="BK125" s="241"/>
      <c r="BL125" s="241"/>
      <c r="BM125" s="241"/>
      <c r="BN125" s="241"/>
      <c r="BO125" s="241"/>
      <c r="BP125" s="265"/>
    </row>
    <row r="126" spans="2:70" ht="15" customHeight="1" thickBot="1" x14ac:dyDescent="0.2">
      <c r="B126" s="4" t="s">
        <v>220</v>
      </c>
      <c r="C126" s="4"/>
      <c r="D126" s="4"/>
      <c r="E126" s="4"/>
      <c r="AO126" s="243"/>
      <c r="AP126" s="244"/>
      <c r="AQ126" s="244"/>
      <c r="AR126" s="244"/>
      <c r="AS126" s="244"/>
      <c r="AT126" s="244"/>
      <c r="AU126" s="244"/>
      <c r="AV126" s="244"/>
      <c r="AW126" s="243"/>
      <c r="AX126" s="244"/>
      <c r="AY126" s="244"/>
      <c r="AZ126" s="244"/>
      <c r="BA126" s="244"/>
      <c r="BB126" s="244"/>
      <c r="BC126" s="244"/>
      <c r="BD126" s="244"/>
      <c r="BE126" s="244"/>
      <c r="BF126" s="244"/>
      <c r="BG126" s="244"/>
      <c r="BH126" s="244"/>
      <c r="BI126" s="244"/>
      <c r="BJ126" s="244"/>
      <c r="BK126" s="244"/>
      <c r="BL126" s="244"/>
      <c r="BM126" s="244"/>
      <c r="BN126" s="244"/>
      <c r="BO126" s="244"/>
      <c r="BP126" s="266"/>
    </row>
    <row r="127" spans="2:70" ht="15" customHeight="1" x14ac:dyDescent="0.15">
      <c r="B127" s="166"/>
      <c r="C127" s="167"/>
      <c r="D127" s="167"/>
      <c r="E127" s="168"/>
      <c r="F127" s="289" t="s">
        <v>224</v>
      </c>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90"/>
      <c r="AO127" s="522" t="s">
        <v>260</v>
      </c>
      <c r="AP127" s="522"/>
      <c r="AQ127" s="522"/>
      <c r="AR127" s="522"/>
      <c r="AS127" s="522"/>
      <c r="AT127" s="522"/>
      <c r="AU127" s="522"/>
      <c r="AV127" s="522"/>
      <c r="AW127" s="522"/>
      <c r="AX127" s="522"/>
      <c r="AY127" s="522"/>
      <c r="AZ127" s="522"/>
      <c r="BA127" s="522"/>
      <c r="BB127" s="522"/>
      <c r="BC127" s="522"/>
      <c r="BD127" s="522"/>
      <c r="BE127" s="522"/>
      <c r="BF127" s="522"/>
      <c r="BG127" s="522"/>
      <c r="BH127" s="522"/>
      <c r="BI127" s="522"/>
      <c r="BJ127" s="522"/>
      <c r="BK127" s="522"/>
      <c r="BL127" s="522"/>
      <c r="BM127" s="522"/>
      <c r="BN127" s="522"/>
      <c r="BO127" s="522"/>
      <c r="BP127" s="522"/>
    </row>
    <row r="128" spans="2:70" ht="15" customHeight="1" thickBot="1" x14ac:dyDescent="0.2">
      <c r="B128" s="169"/>
      <c r="C128" s="170"/>
      <c r="D128" s="170"/>
      <c r="E128" s="17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2"/>
      <c r="AO128" s="523"/>
      <c r="AP128" s="523"/>
      <c r="AQ128" s="523"/>
      <c r="AR128" s="523"/>
      <c r="AS128" s="523"/>
      <c r="AT128" s="523"/>
      <c r="AU128" s="523"/>
      <c r="AV128" s="523"/>
      <c r="AW128" s="523"/>
      <c r="AX128" s="523"/>
      <c r="AY128" s="523"/>
      <c r="AZ128" s="523"/>
      <c r="BA128" s="523"/>
      <c r="BB128" s="523"/>
      <c r="BC128" s="523"/>
      <c r="BD128" s="523"/>
      <c r="BE128" s="523"/>
      <c r="BF128" s="523"/>
      <c r="BG128" s="523"/>
      <c r="BH128" s="523"/>
      <c r="BI128" s="523"/>
      <c r="BJ128" s="523"/>
      <c r="BK128" s="523"/>
      <c r="BL128" s="523"/>
      <c r="BM128" s="523"/>
      <c r="BN128" s="523"/>
      <c r="BO128" s="523"/>
      <c r="BP128" s="523"/>
    </row>
    <row r="129" spans="2:70" ht="15" customHeight="1" x14ac:dyDescent="0.15">
      <c r="F129" s="300" t="s">
        <v>351</v>
      </c>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O129" s="523"/>
      <c r="AP129" s="523"/>
      <c r="AQ129" s="523"/>
      <c r="AR129" s="523"/>
      <c r="AS129" s="523"/>
      <c r="AT129" s="523"/>
      <c r="AU129" s="523"/>
      <c r="AV129" s="523"/>
      <c r="AW129" s="523"/>
      <c r="AX129" s="523"/>
      <c r="AY129" s="523"/>
      <c r="AZ129" s="523"/>
      <c r="BA129" s="523"/>
      <c r="BB129" s="523"/>
      <c r="BC129" s="523"/>
      <c r="BD129" s="523"/>
      <c r="BE129" s="523"/>
      <c r="BF129" s="523"/>
      <c r="BG129" s="523"/>
      <c r="BH129" s="523"/>
      <c r="BI129" s="523"/>
      <c r="BJ129" s="523"/>
      <c r="BK129" s="523"/>
      <c r="BL129" s="523"/>
      <c r="BM129" s="523"/>
      <c r="BN129" s="523"/>
      <c r="BO129" s="523"/>
      <c r="BP129" s="523"/>
    </row>
    <row r="130" spans="2:70" ht="15" customHeight="1" x14ac:dyDescent="0.15">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O130" s="523"/>
      <c r="AP130" s="523"/>
      <c r="AQ130" s="523"/>
      <c r="AR130" s="523"/>
      <c r="AS130" s="523"/>
      <c r="AT130" s="523"/>
      <c r="AU130" s="523"/>
      <c r="AV130" s="523"/>
      <c r="AW130" s="523"/>
      <c r="AX130" s="523"/>
      <c r="AY130" s="523"/>
      <c r="AZ130" s="523"/>
      <c r="BA130" s="523"/>
      <c r="BB130" s="523"/>
      <c r="BC130" s="523"/>
      <c r="BD130" s="523"/>
      <c r="BE130" s="523"/>
      <c r="BF130" s="523"/>
      <c r="BG130" s="523"/>
      <c r="BH130" s="523"/>
      <c r="BI130" s="523"/>
      <c r="BJ130" s="523"/>
      <c r="BK130" s="523"/>
      <c r="BL130" s="523"/>
      <c r="BM130" s="523"/>
      <c r="BN130" s="523"/>
      <c r="BO130" s="523"/>
      <c r="BP130" s="523"/>
    </row>
    <row r="131" spans="2:70" ht="15" customHeight="1" x14ac:dyDescent="0.15">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5"/>
      <c r="BR131" s="38"/>
    </row>
    <row r="132" spans="2:70" ht="15" customHeight="1" x14ac:dyDescent="0.15">
      <c r="AN132" s="73" t="s">
        <v>277</v>
      </c>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5"/>
      <c r="BR132" s="38"/>
    </row>
    <row r="133" spans="2:70" ht="15" customHeight="1" thickBot="1" x14ac:dyDescent="0.2">
      <c r="B133" s="172" t="s">
        <v>349</v>
      </c>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5"/>
      <c r="BR133" s="38"/>
    </row>
    <row r="134" spans="2:70" ht="15" customHeight="1" x14ac:dyDescent="0.15">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O134" s="276" t="s">
        <v>150</v>
      </c>
      <c r="AP134" s="247"/>
      <c r="AQ134" s="247"/>
      <c r="AR134" s="247"/>
      <c r="AS134" s="247"/>
      <c r="AT134" s="247"/>
      <c r="AU134" s="247"/>
      <c r="AV134" s="175"/>
      <c r="AW134" s="174" t="s">
        <v>136</v>
      </c>
      <c r="AX134" s="247"/>
      <c r="AY134" s="256" t="s">
        <v>147</v>
      </c>
      <c r="AZ134" s="257"/>
      <c r="BA134" s="257"/>
      <c r="BB134" s="257"/>
      <c r="BC134" s="257"/>
      <c r="BD134" s="258"/>
      <c r="BE134" s="174" t="s">
        <v>148</v>
      </c>
      <c r="BF134" s="247"/>
      <c r="BG134" s="247"/>
      <c r="BH134" s="247"/>
      <c r="BI134" s="247"/>
      <c r="BJ134" s="175"/>
      <c r="BK134" s="273" t="s">
        <v>149</v>
      </c>
      <c r="BL134" s="156"/>
      <c r="BM134" s="156"/>
      <c r="BN134" s="156"/>
      <c r="BO134" s="156"/>
      <c r="BP134" s="223"/>
    </row>
    <row r="135" spans="2:70" ht="15" customHeight="1" thickBot="1" x14ac:dyDescent="0.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O135" s="133"/>
      <c r="AP135" s="134"/>
      <c r="AQ135" s="134"/>
      <c r="AR135" s="134"/>
      <c r="AS135" s="134"/>
      <c r="AT135" s="134"/>
      <c r="AU135" s="134"/>
      <c r="AV135" s="135"/>
      <c r="AW135" s="248"/>
      <c r="AX135" s="134"/>
      <c r="AY135" s="259"/>
      <c r="AZ135" s="260"/>
      <c r="BA135" s="260"/>
      <c r="BB135" s="260"/>
      <c r="BC135" s="260"/>
      <c r="BD135" s="261"/>
      <c r="BE135" s="248"/>
      <c r="BF135" s="134"/>
      <c r="BG135" s="134"/>
      <c r="BH135" s="134"/>
      <c r="BI135" s="134"/>
      <c r="BJ135" s="135"/>
      <c r="BK135" s="274"/>
      <c r="BL135" s="274"/>
      <c r="BM135" s="274"/>
      <c r="BN135" s="274"/>
      <c r="BO135" s="274"/>
      <c r="BP135" s="275"/>
    </row>
    <row r="136" spans="2:70" ht="15" customHeight="1" x14ac:dyDescent="0.15">
      <c r="B136" s="64"/>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6"/>
      <c r="AO136" s="249" t="s">
        <v>151</v>
      </c>
      <c r="AP136" s="250"/>
      <c r="AQ136" s="250"/>
      <c r="AR136" s="250"/>
      <c r="AS136" s="250"/>
      <c r="AT136" s="250"/>
      <c r="AU136" s="250"/>
      <c r="AV136" s="250"/>
      <c r="AW136" s="267" t="s">
        <v>4</v>
      </c>
      <c r="AX136" s="268"/>
      <c r="AY136" s="246"/>
      <c r="AZ136" s="246"/>
      <c r="BA136" s="246"/>
      <c r="BB136" s="246"/>
      <c r="BC136" s="246"/>
      <c r="BD136" s="246"/>
      <c r="BE136" s="246"/>
      <c r="BF136" s="246"/>
      <c r="BG136" s="246"/>
      <c r="BH136" s="246"/>
      <c r="BI136" s="246"/>
      <c r="BJ136" s="246"/>
      <c r="BK136" s="230">
        <f>SUM(AY136:BJ136)</f>
        <v>0</v>
      </c>
      <c r="BL136" s="230"/>
      <c r="BM136" s="230"/>
      <c r="BN136" s="230"/>
      <c r="BO136" s="230"/>
      <c r="BP136" s="231"/>
      <c r="BQ136" s="148" t="str">
        <f>IF(AND(SUM(BK136:BP137)&gt;0,AO136="兼ねている学科①"),"←兼ねている学科①を選択して下さい。",IF(AND(SUM(BK136:BP137)&gt;0,AO137="兼ねている学科②"),"←兼ねている学科②を選択して下さい。",IF(AO136=AO137,"←兼ねている学科①②で同じ学科を選択しているので修正して下さい。","")))</f>
        <v/>
      </c>
      <c r="BR136" s="35"/>
    </row>
    <row r="137" spans="2:70" ht="15" customHeight="1" thickBot="1" x14ac:dyDescent="0.2">
      <c r="B137" s="67"/>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9"/>
      <c r="AO137" s="233" t="s">
        <v>152</v>
      </c>
      <c r="AP137" s="234"/>
      <c r="AQ137" s="234"/>
      <c r="AR137" s="234"/>
      <c r="AS137" s="234"/>
      <c r="AT137" s="234"/>
      <c r="AU137" s="234"/>
      <c r="AV137" s="234"/>
      <c r="AW137" s="254" t="s">
        <v>3</v>
      </c>
      <c r="AX137" s="255"/>
      <c r="AY137" s="232"/>
      <c r="AZ137" s="232"/>
      <c r="BA137" s="232"/>
      <c r="BB137" s="232"/>
      <c r="BC137" s="232"/>
      <c r="BD137" s="232"/>
      <c r="BE137" s="232"/>
      <c r="BF137" s="232"/>
      <c r="BG137" s="232"/>
      <c r="BH137" s="232"/>
      <c r="BI137" s="232"/>
      <c r="BJ137" s="232"/>
      <c r="BK137" s="152">
        <f>SUM(AY137:BJ137)</f>
        <v>0</v>
      </c>
      <c r="BL137" s="152"/>
      <c r="BM137" s="152"/>
      <c r="BN137" s="152"/>
      <c r="BO137" s="152"/>
      <c r="BP137" s="153"/>
      <c r="BQ137" s="148"/>
      <c r="BR137" s="35"/>
    </row>
    <row r="138" spans="2:70" ht="15" customHeight="1" x14ac:dyDescent="0.15">
      <c r="B138" s="67"/>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9"/>
      <c r="AO138" s="249" t="s">
        <v>151</v>
      </c>
      <c r="AP138" s="250"/>
      <c r="AQ138" s="250"/>
      <c r="AR138" s="250"/>
      <c r="AS138" s="250"/>
      <c r="AT138" s="250"/>
      <c r="AU138" s="250"/>
      <c r="AV138" s="250"/>
      <c r="AW138" s="267" t="s">
        <v>4</v>
      </c>
      <c r="AX138" s="268"/>
      <c r="AY138" s="246"/>
      <c r="AZ138" s="246"/>
      <c r="BA138" s="246"/>
      <c r="BB138" s="246"/>
      <c r="BC138" s="246"/>
      <c r="BD138" s="246"/>
      <c r="BE138" s="246"/>
      <c r="BF138" s="246"/>
      <c r="BG138" s="246"/>
      <c r="BH138" s="246"/>
      <c r="BI138" s="246"/>
      <c r="BJ138" s="246"/>
      <c r="BK138" s="230">
        <f>SUM(AY138:BJ138)</f>
        <v>0</v>
      </c>
      <c r="BL138" s="230"/>
      <c r="BM138" s="230"/>
      <c r="BN138" s="230"/>
      <c r="BO138" s="230"/>
      <c r="BP138" s="231"/>
      <c r="BQ138" s="148" t="str">
        <f>IF(AND(SUM(BK138:BP139)&gt;0,AO138="兼ねている学科①"),"←兼ねている学科①を選択して下さい。",IF(AND(SUM(BK138:BP139)&gt;0,AO139="兼ねている学科②"),"←兼ねている学科②を選択して下さい。",IF(AO138=AO139,"←兼ねている学科①②で同じ学科を選択しているので修正して下さい。","")))</f>
        <v/>
      </c>
      <c r="BR138" s="35"/>
    </row>
    <row r="139" spans="2:70" ht="15" customHeight="1" thickBot="1" x14ac:dyDescent="0.2">
      <c r="B139" s="67"/>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9"/>
      <c r="AO139" s="251" t="s">
        <v>152</v>
      </c>
      <c r="AP139" s="252"/>
      <c r="AQ139" s="252"/>
      <c r="AR139" s="252"/>
      <c r="AS139" s="252"/>
      <c r="AT139" s="252"/>
      <c r="AU139" s="252"/>
      <c r="AV139" s="252"/>
      <c r="AW139" s="254" t="s">
        <v>3</v>
      </c>
      <c r="AX139" s="255"/>
      <c r="AY139" s="253"/>
      <c r="AZ139" s="253"/>
      <c r="BA139" s="253"/>
      <c r="BB139" s="253"/>
      <c r="BC139" s="253"/>
      <c r="BD139" s="253"/>
      <c r="BE139" s="253"/>
      <c r="BF139" s="253"/>
      <c r="BG139" s="253"/>
      <c r="BH139" s="253"/>
      <c r="BI139" s="253"/>
      <c r="BJ139" s="253"/>
      <c r="BK139" s="152">
        <f>SUM(AY139:BJ139)</f>
        <v>0</v>
      </c>
      <c r="BL139" s="152"/>
      <c r="BM139" s="152"/>
      <c r="BN139" s="152"/>
      <c r="BO139" s="152"/>
      <c r="BP139" s="153"/>
      <c r="BQ139" s="148"/>
      <c r="BR139" s="35"/>
    </row>
    <row r="140" spans="2:70" ht="15" customHeight="1" x14ac:dyDescent="0.15">
      <c r="B140" s="67"/>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9"/>
      <c r="AO140" s="235" t="s">
        <v>151</v>
      </c>
      <c r="AP140" s="236"/>
      <c r="AQ140" s="236"/>
      <c r="AR140" s="236"/>
      <c r="AS140" s="236"/>
      <c r="AT140" s="236"/>
      <c r="AU140" s="236"/>
      <c r="AV140" s="236"/>
      <c r="AW140" s="277" t="s">
        <v>4</v>
      </c>
      <c r="AX140" s="278"/>
      <c r="AY140" s="222"/>
      <c r="AZ140" s="222"/>
      <c r="BA140" s="222"/>
      <c r="BB140" s="222"/>
      <c r="BC140" s="222"/>
      <c r="BD140" s="222"/>
      <c r="BE140" s="222"/>
      <c r="BF140" s="222"/>
      <c r="BG140" s="222"/>
      <c r="BH140" s="222"/>
      <c r="BI140" s="222"/>
      <c r="BJ140" s="222"/>
      <c r="BK140" s="230">
        <f t="shared" ref="BK140:BK141" si="6">SUM(AY140:BJ140)</f>
        <v>0</v>
      </c>
      <c r="BL140" s="230"/>
      <c r="BM140" s="230"/>
      <c r="BN140" s="230"/>
      <c r="BO140" s="230"/>
      <c r="BP140" s="231"/>
      <c r="BQ140" s="148" t="str">
        <f>IF(AND(SUM(BK140:BP141)&gt;0,AO140="兼ねている学科①"),"←兼ねている学科①を選択して下さい。",IF(AND(SUM(BK140:BP141)&gt;0,AO141="兼ねている学科②"),"←兼ねている学科②を選択して下さい。",IF(AO140=AO141,"←兼ねている学科①②で同じ学科を選択しているので修正して下さい。","")))</f>
        <v/>
      </c>
      <c r="BR140" s="35"/>
    </row>
    <row r="141" spans="2:70" ht="15" customHeight="1" thickBot="1" x14ac:dyDescent="0.2">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9"/>
      <c r="AO141" s="233" t="s">
        <v>152</v>
      </c>
      <c r="AP141" s="234"/>
      <c r="AQ141" s="234"/>
      <c r="AR141" s="234"/>
      <c r="AS141" s="234"/>
      <c r="AT141" s="234"/>
      <c r="AU141" s="234"/>
      <c r="AV141" s="234"/>
      <c r="AW141" s="279" t="s">
        <v>3</v>
      </c>
      <c r="AX141" s="280"/>
      <c r="AY141" s="232"/>
      <c r="AZ141" s="232"/>
      <c r="BA141" s="232"/>
      <c r="BB141" s="232"/>
      <c r="BC141" s="232"/>
      <c r="BD141" s="232"/>
      <c r="BE141" s="232"/>
      <c r="BF141" s="232"/>
      <c r="BG141" s="232"/>
      <c r="BH141" s="232"/>
      <c r="BI141" s="232"/>
      <c r="BJ141" s="232"/>
      <c r="BK141" s="152">
        <f t="shared" si="6"/>
        <v>0</v>
      </c>
      <c r="BL141" s="152"/>
      <c r="BM141" s="152"/>
      <c r="BN141" s="152"/>
      <c r="BO141" s="152"/>
      <c r="BP141" s="153"/>
      <c r="BQ141" s="148"/>
      <c r="BR141" s="35"/>
    </row>
    <row r="142" spans="2:70" ht="15" customHeight="1" x14ac:dyDescent="0.15">
      <c r="B142" s="67"/>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9"/>
      <c r="AO142" s="237" t="s">
        <v>142</v>
      </c>
      <c r="AP142" s="238"/>
      <c r="AQ142" s="238"/>
      <c r="AR142" s="238"/>
      <c r="AS142" s="238"/>
      <c r="AT142" s="238"/>
      <c r="AU142" s="238"/>
      <c r="AV142" s="239"/>
      <c r="AW142" s="270"/>
      <c r="AX142" s="238"/>
      <c r="AY142" s="238"/>
      <c r="AZ142" s="238"/>
      <c r="BA142" s="238"/>
      <c r="BB142" s="238"/>
      <c r="BC142" s="238"/>
      <c r="BD142" s="238"/>
      <c r="BE142" s="238"/>
      <c r="BF142" s="238"/>
      <c r="BG142" s="238"/>
      <c r="BH142" s="238"/>
      <c r="BI142" s="238"/>
      <c r="BJ142" s="238"/>
      <c r="BK142" s="238"/>
      <c r="BL142" s="238"/>
      <c r="BM142" s="238"/>
      <c r="BN142" s="238"/>
      <c r="BO142" s="238"/>
      <c r="BP142" s="264"/>
    </row>
    <row r="143" spans="2:70" ht="12" customHeight="1" x14ac:dyDescent="0.15">
      <c r="B143" s="67"/>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9"/>
      <c r="AO143" s="240"/>
      <c r="AP143" s="241"/>
      <c r="AQ143" s="241"/>
      <c r="AR143" s="241"/>
      <c r="AS143" s="241"/>
      <c r="AT143" s="241"/>
      <c r="AU143" s="241"/>
      <c r="AV143" s="242"/>
      <c r="AW143" s="271"/>
      <c r="AX143" s="241"/>
      <c r="AY143" s="241"/>
      <c r="AZ143" s="241"/>
      <c r="BA143" s="241"/>
      <c r="BB143" s="241"/>
      <c r="BC143" s="241"/>
      <c r="BD143" s="241"/>
      <c r="BE143" s="241"/>
      <c r="BF143" s="241"/>
      <c r="BG143" s="241"/>
      <c r="BH143" s="241"/>
      <c r="BI143" s="241"/>
      <c r="BJ143" s="241"/>
      <c r="BK143" s="241"/>
      <c r="BL143" s="241"/>
      <c r="BM143" s="241"/>
      <c r="BN143" s="241"/>
      <c r="BO143" s="241"/>
      <c r="BP143" s="265"/>
    </row>
    <row r="144" spans="2:70" ht="12" customHeight="1" thickBot="1" x14ac:dyDescent="0.2">
      <c r="B144" s="70"/>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2"/>
      <c r="AO144" s="243"/>
      <c r="AP144" s="244"/>
      <c r="AQ144" s="244"/>
      <c r="AR144" s="244"/>
      <c r="AS144" s="244"/>
      <c r="AT144" s="244"/>
      <c r="AU144" s="244"/>
      <c r="AV144" s="245"/>
      <c r="AW144" s="272"/>
      <c r="AX144" s="244"/>
      <c r="AY144" s="244"/>
      <c r="AZ144" s="244"/>
      <c r="BA144" s="244"/>
      <c r="BB144" s="244"/>
      <c r="BC144" s="244"/>
      <c r="BD144" s="244"/>
      <c r="BE144" s="244"/>
      <c r="BF144" s="244"/>
      <c r="BG144" s="244"/>
      <c r="BH144" s="244"/>
      <c r="BI144" s="244"/>
      <c r="BJ144" s="244"/>
      <c r="BK144" s="244"/>
      <c r="BL144" s="244"/>
      <c r="BM144" s="244"/>
      <c r="BN144" s="244"/>
      <c r="BO144" s="244"/>
      <c r="BP144" s="266"/>
    </row>
    <row r="145" spans="1:70" ht="15" customHeight="1" x14ac:dyDescent="0.15">
      <c r="B145" s="269" t="s">
        <v>264</v>
      </c>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O145" s="521" t="s">
        <v>153</v>
      </c>
      <c r="AP145" s="521"/>
      <c r="AQ145" s="521"/>
      <c r="AR145" s="521"/>
      <c r="AS145" s="521"/>
      <c r="AT145" s="521"/>
      <c r="AU145" s="521"/>
      <c r="AV145" s="521"/>
      <c r="AW145" s="521"/>
      <c r="AX145" s="521"/>
      <c r="AY145" s="521"/>
      <c r="AZ145" s="521"/>
      <c r="BA145" s="521"/>
      <c r="BB145" s="521"/>
      <c r="BC145" s="521"/>
      <c r="BD145" s="521"/>
      <c r="BE145" s="521"/>
      <c r="BF145" s="521"/>
      <c r="BG145" s="521"/>
      <c r="BH145" s="521"/>
      <c r="BI145" s="521"/>
      <c r="BJ145" s="521"/>
      <c r="BK145" s="521"/>
      <c r="BL145" s="521"/>
      <c r="BM145" s="521"/>
      <c r="BN145" s="521"/>
      <c r="BO145" s="521"/>
      <c r="BP145" s="521"/>
    </row>
    <row r="146" spans="1:70" ht="3.75" customHeight="1" x14ac:dyDescent="0.15"/>
    <row r="147" spans="1:70" ht="14.25" customHeight="1" thickBot="1" x14ac:dyDescent="0.2">
      <c r="A147" s="8" t="s">
        <v>357</v>
      </c>
    </row>
    <row r="148" spans="1:70" ht="12" customHeight="1" x14ac:dyDescent="0.15">
      <c r="B148" s="155"/>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t="s">
        <v>12</v>
      </c>
      <c r="Y148" s="156"/>
      <c r="Z148" s="156"/>
      <c r="AA148" s="156"/>
      <c r="AB148" s="156"/>
      <c r="AC148" s="156" t="s">
        <v>13</v>
      </c>
      <c r="AD148" s="156"/>
      <c r="AE148" s="156"/>
      <c r="AF148" s="156"/>
      <c r="AG148" s="156"/>
      <c r="AH148" s="156" t="s">
        <v>160</v>
      </c>
      <c r="AI148" s="156"/>
      <c r="AJ148" s="156"/>
      <c r="AK148" s="156"/>
      <c r="AL148" s="156"/>
      <c r="AM148" s="156" t="s">
        <v>161</v>
      </c>
      <c r="AN148" s="156"/>
      <c r="AO148" s="156"/>
      <c r="AP148" s="156"/>
      <c r="AQ148" s="156"/>
      <c r="AR148" s="193" t="s">
        <v>18</v>
      </c>
      <c r="AS148" s="193"/>
      <c r="AT148" s="193"/>
      <c r="AU148" s="193"/>
      <c r="AV148" s="193"/>
      <c r="AW148" s="193" t="s">
        <v>162</v>
      </c>
      <c r="AX148" s="48"/>
      <c r="AY148" s="48"/>
      <c r="AZ148" s="48"/>
      <c r="BA148" s="48"/>
      <c r="BB148" s="193" t="s">
        <v>19</v>
      </c>
      <c r="BC148" s="48"/>
      <c r="BD148" s="48"/>
      <c r="BE148" s="48"/>
      <c r="BF148" s="48"/>
      <c r="BG148" s="156" t="s">
        <v>9</v>
      </c>
      <c r="BH148" s="156"/>
      <c r="BI148" s="156"/>
      <c r="BJ148" s="156"/>
      <c r="BK148" s="156"/>
      <c r="BL148" s="156" t="s">
        <v>163</v>
      </c>
      <c r="BM148" s="156"/>
      <c r="BN148" s="156"/>
      <c r="BO148" s="156"/>
      <c r="BP148" s="223"/>
    </row>
    <row r="149" spans="1:70" ht="12" customHeight="1" x14ac:dyDescent="0.15">
      <c r="B149" s="157"/>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209"/>
      <c r="AS149" s="209"/>
      <c r="AT149" s="209"/>
      <c r="AU149" s="209"/>
      <c r="AV149" s="209"/>
      <c r="AW149" s="49"/>
      <c r="AX149" s="49"/>
      <c r="AY149" s="49"/>
      <c r="AZ149" s="49"/>
      <c r="BA149" s="49"/>
      <c r="BB149" s="49"/>
      <c r="BC149" s="49"/>
      <c r="BD149" s="49"/>
      <c r="BE149" s="49"/>
      <c r="BF149" s="49"/>
      <c r="BG149" s="158"/>
      <c r="BH149" s="158"/>
      <c r="BI149" s="158"/>
      <c r="BJ149" s="158"/>
      <c r="BK149" s="158"/>
      <c r="BL149" s="158"/>
      <c r="BM149" s="158"/>
      <c r="BN149" s="158"/>
      <c r="BO149" s="158"/>
      <c r="BP149" s="224"/>
    </row>
    <row r="150" spans="1:70" ht="14.25" customHeight="1" x14ac:dyDescent="0.15">
      <c r="B150" s="262" t="s">
        <v>238</v>
      </c>
      <c r="C150" s="263"/>
      <c r="D150" s="263"/>
      <c r="E150" s="263"/>
      <c r="F150" s="263"/>
      <c r="G150" s="263"/>
      <c r="H150" s="263"/>
      <c r="I150" s="263"/>
      <c r="J150" s="263"/>
      <c r="K150" s="227" t="s">
        <v>164</v>
      </c>
      <c r="L150" s="228"/>
      <c r="M150" s="228"/>
      <c r="N150" s="228"/>
      <c r="O150" s="228"/>
      <c r="P150" s="228"/>
      <c r="Q150" s="228"/>
      <c r="R150" s="228"/>
      <c r="S150" s="228"/>
      <c r="T150" s="228"/>
      <c r="U150" s="228"/>
      <c r="V150" s="228"/>
      <c r="W150" s="228"/>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221"/>
      <c r="BQ150" s="149" t="str">
        <f>IF(AND(SUM(AS59:AW60)&gt;0,X154=0),"←①機械関係の入学時納付金を記入して下さい。",IF(AND(SUM(AS59:AW60)=0,X154&gt;0),"←①機械関係に１年生がいない場合は、入学時納付金の記入は不要です。（↑で１年生が０名になっています）",IF(AND(SUM(AS61:AW62)&gt;0,AC154=0),"←②自動車関係の入学時納付金を記入して下さい。",IF(AND(SUM(AS61:AW62)=0,AC154&gt;0),"←②自動車関係に１年生がいない場合は、入学時納付金の記入は不要です。（↑で１年生が０名になっています）",IF(AND(SUM(AS63:AW64)&gt;0,AH154=0),"←③電気関係の入学時納付金を記入して下さい。",IF(AND(SUM(AS63:AW64)=0,AH154&gt;0),"←③電気関係に１年生がいない場合は、入学時納付金の記入は不要です。（↑で１年生が０名になっています）",IF(AND(SUM(AS65:AW66)&gt;0,AM154=0),"←④電子関係の入学時納付金を記入して下さい。",IF(AND(SUM(AS65:AW66)=0,AM154&gt;0),"←④電子関係に１年生がいない場合は、入学時納付金の記入は不要です。（↑で１年生が０名になっています）",IF(AND(SUM(AS67:AW68)&gt;0,AR154=0),"←⑤情報技術関係の入学時納付金を記入して下さい。",IF(AND(SUM(AS67:AW68)=0,AR154&gt;0),"←⑤情報技術関係に１年生がいない場合は、入学時納付金の記入は不要です。（↑で１年生が０名になっています）",IF(AND(SUM(AS69:AW70)&gt;0,AW154=0),"←⑥建築・土木・デザイン関係の入学時納付金を記入して下さい。",IF(AND(SUM(AS69:AW70)=0,AW154&gt;0),"←⑥建築・土木・デザイン関係に１年生がいない場合は、入学時納付金の記入は不要です。（↑で１年生が０名になっています）",IF(AND(SUM(AS71:AW72)&gt;0,BB154=0),"←⑦電子機械関係の入学時納付金を記入して下さい。",IF(AND(SUM(AS71:AW72)=0,BB154&gt;0),"←⑦電子機械関係に１年生がいない場合は、入学時納付金の記入は不要です。（↑で１年生が０名になっています）",IF(AND(SUM(AS73:AW74)&gt;0,BG154=0),"←⑧その他の入学時納付金を記入して下さい。",IF(AND(SUM(AS73:AW74)=0,BG154&gt;0),"←⑧その他に１年生がいない場合は、入学時納付金の記入は不要です。（↑で１年生が０名になっています）",IF(AND(SUM(AS77:AW78)&gt;0,BL154=0),"←⑨総合学科の入学時納付金を記入して下さい。",IF(AND(SUM(AS77:AW78)=0,BL154&gt;0),"←⑨総合学科に１年生がいない場合は、入学時納付金の記入は不要です。（↑で１年生が０名になっています）",""))))))))))))))))))</f>
        <v/>
      </c>
      <c r="BR150" s="36"/>
    </row>
    <row r="151" spans="1:70" ht="14.25" customHeight="1" x14ac:dyDescent="0.15">
      <c r="B151" s="262"/>
      <c r="C151" s="263"/>
      <c r="D151" s="263"/>
      <c r="E151" s="263"/>
      <c r="F151" s="263"/>
      <c r="G151" s="263"/>
      <c r="H151" s="263"/>
      <c r="I151" s="263"/>
      <c r="J151" s="263"/>
      <c r="K151" s="198" t="s">
        <v>165</v>
      </c>
      <c r="L151" s="199"/>
      <c r="M151" s="199"/>
      <c r="N151" s="199"/>
      <c r="O151" s="199"/>
      <c r="P151" s="199"/>
      <c r="Q151" s="199"/>
      <c r="R151" s="199"/>
      <c r="S151" s="199"/>
      <c r="T151" s="199"/>
      <c r="U151" s="199"/>
      <c r="V151" s="199"/>
      <c r="W151" s="199"/>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16"/>
      <c r="BQ151" s="149"/>
      <c r="BR151" s="36"/>
    </row>
    <row r="152" spans="1:70" ht="14.25" customHeight="1" x14ac:dyDescent="0.15">
      <c r="B152" s="262"/>
      <c r="C152" s="263"/>
      <c r="D152" s="263"/>
      <c r="E152" s="263"/>
      <c r="F152" s="263"/>
      <c r="G152" s="263"/>
      <c r="H152" s="263"/>
      <c r="I152" s="263"/>
      <c r="J152" s="263"/>
      <c r="K152" s="198" t="s">
        <v>166</v>
      </c>
      <c r="L152" s="199"/>
      <c r="M152" s="199"/>
      <c r="N152" s="199"/>
      <c r="O152" s="199"/>
      <c r="P152" s="199"/>
      <c r="Q152" s="199"/>
      <c r="R152" s="199"/>
      <c r="S152" s="199"/>
      <c r="T152" s="199"/>
      <c r="U152" s="199"/>
      <c r="V152" s="199"/>
      <c r="W152" s="199"/>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c r="AZ152" s="200"/>
      <c r="BA152" s="200"/>
      <c r="BB152" s="200"/>
      <c r="BC152" s="200"/>
      <c r="BD152" s="200"/>
      <c r="BE152" s="200"/>
      <c r="BF152" s="200"/>
      <c r="BG152" s="200"/>
      <c r="BH152" s="200"/>
      <c r="BI152" s="200"/>
      <c r="BJ152" s="200"/>
      <c r="BK152" s="200"/>
      <c r="BL152" s="200"/>
      <c r="BM152" s="200"/>
      <c r="BN152" s="200"/>
      <c r="BO152" s="200"/>
      <c r="BP152" s="216"/>
      <c r="BQ152" s="149"/>
      <c r="BR152" s="36"/>
    </row>
    <row r="153" spans="1:70" ht="14.25" customHeight="1" x14ac:dyDescent="0.15">
      <c r="B153" s="262"/>
      <c r="C153" s="263"/>
      <c r="D153" s="263"/>
      <c r="E153" s="263"/>
      <c r="F153" s="263"/>
      <c r="G153" s="263"/>
      <c r="H153" s="263"/>
      <c r="I153" s="263"/>
      <c r="J153" s="263"/>
      <c r="K153" s="196" t="s">
        <v>167</v>
      </c>
      <c r="L153" s="196"/>
      <c r="M153" s="196"/>
      <c r="N153" s="196"/>
      <c r="O153" s="196"/>
      <c r="P153" s="196"/>
      <c r="Q153" s="196"/>
      <c r="R153" s="196"/>
      <c r="S153" s="196"/>
      <c r="T153" s="196"/>
      <c r="U153" s="196"/>
      <c r="V153" s="196"/>
      <c r="W153" s="196"/>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19"/>
      <c r="BQ153" s="149"/>
      <c r="BR153" s="36"/>
    </row>
    <row r="154" spans="1:70" ht="14.25" customHeight="1" x14ac:dyDescent="0.15">
      <c r="B154" s="262"/>
      <c r="C154" s="263"/>
      <c r="D154" s="263"/>
      <c r="E154" s="263"/>
      <c r="F154" s="263"/>
      <c r="G154" s="263"/>
      <c r="H154" s="263"/>
      <c r="I154" s="263"/>
      <c r="J154" s="263"/>
      <c r="K154" s="226" t="s">
        <v>168</v>
      </c>
      <c r="L154" s="226"/>
      <c r="M154" s="226"/>
      <c r="N154" s="226"/>
      <c r="O154" s="226"/>
      <c r="P154" s="226"/>
      <c r="Q154" s="226"/>
      <c r="R154" s="226"/>
      <c r="S154" s="226"/>
      <c r="T154" s="226"/>
      <c r="U154" s="226"/>
      <c r="V154" s="226"/>
      <c r="W154" s="226"/>
      <c r="X154" s="202">
        <f>SUM(X150:AB153)</f>
        <v>0</v>
      </c>
      <c r="Y154" s="202"/>
      <c r="Z154" s="202"/>
      <c r="AA154" s="202"/>
      <c r="AB154" s="202"/>
      <c r="AC154" s="202">
        <f>SUM(AC150:AG153)</f>
        <v>0</v>
      </c>
      <c r="AD154" s="202"/>
      <c r="AE154" s="202"/>
      <c r="AF154" s="202"/>
      <c r="AG154" s="202"/>
      <c r="AH154" s="202">
        <f>SUM(AH150:AL153)</f>
        <v>0</v>
      </c>
      <c r="AI154" s="202"/>
      <c r="AJ154" s="202"/>
      <c r="AK154" s="202"/>
      <c r="AL154" s="202"/>
      <c r="AM154" s="202">
        <f>SUM(AM150:AQ153)</f>
        <v>0</v>
      </c>
      <c r="AN154" s="202"/>
      <c r="AO154" s="202"/>
      <c r="AP154" s="202"/>
      <c r="AQ154" s="202"/>
      <c r="AR154" s="202">
        <f>SUM(AR150:AV153)</f>
        <v>0</v>
      </c>
      <c r="AS154" s="202"/>
      <c r="AT154" s="202"/>
      <c r="AU154" s="202"/>
      <c r="AV154" s="202"/>
      <c r="AW154" s="202">
        <f>SUM(AW150:BA153)</f>
        <v>0</v>
      </c>
      <c r="AX154" s="202"/>
      <c r="AY154" s="202"/>
      <c r="AZ154" s="202"/>
      <c r="BA154" s="202"/>
      <c r="BB154" s="202">
        <f>SUM(BB150:BF153)</f>
        <v>0</v>
      </c>
      <c r="BC154" s="202"/>
      <c r="BD154" s="202"/>
      <c r="BE154" s="202"/>
      <c r="BF154" s="202"/>
      <c r="BG154" s="202">
        <f>SUM(BG150:BK153)</f>
        <v>0</v>
      </c>
      <c r="BH154" s="202"/>
      <c r="BI154" s="202"/>
      <c r="BJ154" s="202"/>
      <c r="BK154" s="202"/>
      <c r="BL154" s="202">
        <f>SUM(BL150:BP153)</f>
        <v>0</v>
      </c>
      <c r="BM154" s="202"/>
      <c r="BN154" s="202"/>
      <c r="BO154" s="202"/>
      <c r="BP154" s="220"/>
    </row>
    <row r="155" spans="1:70" ht="14.25" customHeight="1" x14ac:dyDescent="0.15">
      <c r="B155" s="262" t="s">
        <v>237</v>
      </c>
      <c r="C155" s="263"/>
      <c r="D155" s="263"/>
      <c r="E155" s="263"/>
      <c r="F155" s="263"/>
      <c r="G155" s="263"/>
      <c r="H155" s="263"/>
      <c r="I155" s="263"/>
      <c r="J155" s="263"/>
      <c r="K155" s="225" t="s">
        <v>169</v>
      </c>
      <c r="L155" s="225"/>
      <c r="M155" s="225"/>
      <c r="N155" s="225"/>
      <c r="O155" s="225"/>
      <c r="P155" s="225"/>
      <c r="Q155" s="225"/>
      <c r="R155" s="225"/>
      <c r="S155" s="225"/>
      <c r="T155" s="225"/>
      <c r="U155" s="225"/>
      <c r="V155" s="225"/>
      <c r="W155" s="225"/>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221"/>
      <c r="BQ155" s="149" t="str">
        <f>IF(AND(SUM(BH59:BM60)&gt;0,X163=0),"←①機械関係の入学時以外納付金を記入して下さい。",IF(AND(SUM(BH59:BM60)=0,X163&gt;0),"←①機械関係に生徒がいない場合は、入学時以外納付金の記入は不要です。（↑で生徒数が０名になっています）",IF(AND(SUM(BH61:BM62)&gt;0,AC163=0),"←②自動車関係の入学時以外納付金を記入して下さい。",IF(AND(SUM(BH61:BM62)=0,AC163&gt;0),"←②自動車関係に生徒がいない場合は、入学時以外納付金の記入は不要です。（↑で生徒数が０名になっています）",IF(AND(SUM(BH63:BM64)&gt;0,AH163=0),"←③電気関係の入学時以外納付金を記入して下さい。",IF(AND(SUM(BH63:BM64)=0,AH163&gt;0),"←③電気関係に生徒がいない場合は、入学時以外納付金の記入は不要です。（↑で生徒数が０名になっています）",IF(AND(SUM(BH65:BM66)&gt;0,AM163=0),"←④電子関係の入学時以外納付金を記入して下さい。",IF(AND(SUM(BH65:BM66)=0,AM163&gt;0),"←④電子関係に生徒がいない場合は、入学時以外納付金の記入は不要です。（↑で生徒数が０名になっています）",IF(AND(SUM(BH67:BM68)&gt;0,AR163=0),"←⑤情報技術関係の入学時以外納付金を記入して下さい。",IF(AND(SUM(BH67:BM68)=0,AR163&gt;0),"←⑤情報技術関係に生徒がいない場合は、入学時以外納付金の記入は不要です。（↑で生徒数が０名になっています）",IF(AND(SUM(BH69:BM70)&gt;0,AW163=0),"←⑥建築・土木・デザイン関係の入学時以外納付金を記入して下さい。",IF(AND(SUM(BH69:BM70)=0,AW163&gt;0),"←⑥建築・土木・デザイン関係に生徒がいない場合は、入学時以外納付金の記入は不要です。（↑で生徒数が０名になっています）",IF(AND(SUM(BH71:BM72)&gt;0,BB163=0),"←⑦電子機械関係の入学時以外納付金を記入して下さい。",IF(AND(SUM(BH71:BM72)=0,BB163&gt;0),"←⑦電子機械関係に生徒がいない場合は、入学時以外納付金の記入は不要です。（↑で生徒数が０名になっています）",IF(AND(SUM(BH73:BM74)&gt;0,BG163=0),"←⑧その他の入学時以外納付金を記入して下さい。",IF(AND(SUM(BH73:BM74)=0,BG163&gt;0),"←⑧その他に生徒がいない場合は、入学時以外納付金の記入は不要です。（↑で生徒数が０名になっています）",IF(AND(SUM(BH77:BM78)&gt;0,BL163=0),"←⑨総合学科の入学時以外納付金を記入して下さい。",IF(AND(SUM(BH77:BM78)=0,BL163&gt;0),"←⑨総合学科に生徒がいない場合は、入学時以外納付金の記入は不要です。（↑で生徒数が０名になっています）",""))))))))))))))))))</f>
        <v/>
      </c>
      <c r="BR155" s="36"/>
    </row>
    <row r="156" spans="1:70" ht="14.25" customHeight="1" x14ac:dyDescent="0.15">
      <c r="B156" s="262"/>
      <c r="C156" s="263"/>
      <c r="D156" s="263"/>
      <c r="E156" s="263"/>
      <c r="F156" s="263"/>
      <c r="G156" s="263"/>
      <c r="H156" s="263"/>
      <c r="I156" s="263"/>
      <c r="J156" s="263"/>
      <c r="K156" s="198" t="s">
        <v>170</v>
      </c>
      <c r="L156" s="199"/>
      <c r="M156" s="199"/>
      <c r="N156" s="199"/>
      <c r="O156" s="199"/>
      <c r="P156" s="199"/>
      <c r="Q156" s="199"/>
      <c r="R156" s="199"/>
      <c r="S156" s="199"/>
      <c r="T156" s="199"/>
      <c r="U156" s="199"/>
      <c r="V156" s="199"/>
      <c r="W156" s="199"/>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200"/>
      <c r="BL156" s="200"/>
      <c r="BM156" s="200"/>
      <c r="BN156" s="200"/>
      <c r="BO156" s="200"/>
      <c r="BP156" s="216"/>
      <c r="BQ156" s="149"/>
      <c r="BR156" s="36"/>
    </row>
    <row r="157" spans="1:70" ht="14.25" customHeight="1" x14ac:dyDescent="0.15">
      <c r="B157" s="262"/>
      <c r="C157" s="263"/>
      <c r="D157" s="263"/>
      <c r="E157" s="263"/>
      <c r="F157" s="263"/>
      <c r="G157" s="263"/>
      <c r="H157" s="263"/>
      <c r="I157" s="263"/>
      <c r="J157" s="263"/>
      <c r="K157" s="198" t="s">
        <v>171</v>
      </c>
      <c r="L157" s="199"/>
      <c r="M157" s="199"/>
      <c r="N157" s="199"/>
      <c r="O157" s="199"/>
      <c r="P157" s="199"/>
      <c r="Q157" s="199"/>
      <c r="R157" s="199"/>
      <c r="S157" s="199"/>
      <c r="T157" s="199"/>
      <c r="U157" s="199"/>
      <c r="V157" s="199"/>
      <c r="W157" s="199"/>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c r="AZ157" s="200"/>
      <c r="BA157" s="200"/>
      <c r="BB157" s="200"/>
      <c r="BC157" s="200"/>
      <c r="BD157" s="200"/>
      <c r="BE157" s="200"/>
      <c r="BF157" s="200"/>
      <c r="BG157" s="200"/>
      <c r="BH157" s="200"/>
      <c r="BI157" s="200"/>
      <c r="BJ157" s="200"/>
      <c r="BK157" s="200"/>
      <c r="BL157" s="200"/>
      <c r="BM157" s="200"/>
      <c r="BN157" s="200"/>
      <c r="BO157" s="200"/>
      <c r="BP157" s="216"/>
      <c r="BQ157" s="149"/>
      <c r="BR157" s="36"/>
    </row>
    <row r="158" spans="1:70" ht="14.25" customHeight="1" x14ac:dyDescent="0.15">
      <c r="B158" s="262"/>
      <c r="C158" s="263"/>
      <c r="D158" s="263"/>
      <c r="E158" s="263"/>
      <c r="F158" s="263"/>
      <c r="G158" s="263"/>
      <c r="H158" s="263"/>
      <c r="I158" s="263"/>
      <c r="J158" s="263"/>
      <c r="K158" s="198" t="s">
        <v>172</v>
      </c>
      <c r="L158" s="199"/>
      <c r="M158" s="199"/>
      <c r="N158" s="199"/>
      <c r="O158" s="199"/>
      <c r="P158" s="199"/>
      <c r="Q158" s="199"/>
      <c r="R158" s="199"/>
      <c r="S158" s="199"/>
      <c r="T158" s="199"/>
      <c r="U158" s="199"/>
      <c r="V158" s="199"/>
      <c r="W158" s="199"/>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c r="AZ158" s="200"/>
      <c r="BA158" s="200"/>
      <c r="BB158" s="200"/>
      <c r="BC158" s="200"/>
      <c r="BD158" s="200"/>
      <c r="BE158" s="200"/>
      <c r="BF158" s="200"/>
      <c r="BG158" s="200"/>
      <c r="BH158" s="200"/>
      <c r="BI158" s="200"/>
      <c r="BJ158" s="200"/>
      <c r="BK158" s="200"/>
      <c r="BL158" s="200"/>
      <c r="BM158" s="200"/>
      <c r="BN158" s="200"/>
      <c r="BO158" s="200"/>
      <c r="BP158" s="216"/>
      <c r="BQ158" s="149"/>
      <c r="BR158" s="36"/>
    </row>
    <row r="159" spans="1:70" ht="14.25" customHeight="1" x14ac:dyDescent="0.15">
      <c r="B159" s="262"/>
      <c r="C159" s="263"/>
      <c r="D159" s="263"/>
      <c r="E159" s="263"/>
      <c r="F159" s="263"/>
      <c r="G159" s="263"/>
      <c r="H159" s="263"/>
      <c r="I159" s="263"/>
      <c r="J159" s="263"/>
      <c r="K159" s="196" t="s">
        <v>173</v>
      </c>
      <c r="L159" s="197"/>
      <c r="M159" s="197"/>
      <c r="N159" s="197"/>
      <c r="O159" s="197"/>
      <c r="P159" s="197"/>
      <c r="Q159" s="197"/>
      <c r="R159" s="197"/>
      <c r="S159" s="197"/>
      <c r="T159" s="197"/>
      <c r="U159" s="197"/>
      <c r="V159" s="197"/>
      <c r="W159" s="197"/>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19"/>
      <c r="BQ159" s="149"/>
      <c r="BR159" s="36"/>
    </row>
    <row r="160" spans="1:70" ht="14.25" customHeight="1" x14ac:dyDescent="0.15">
      <c r="B160" s="262"/>
      <c r="C160" s="263"/>
      <c r="D160" s="263"/>
      <c r="E160" s="263"/>
      <c r="F160" s="263"/>
      <c r="G160" s="263"/>
      <c r="H160" s="263"/>
      <c r="I160" s="263"/>
      <c r="J160" s="263"/>
      <c r="K160" s="226" t="s">
        <v>174</v>
      </c>
      <c r="L160" s="226"/>
      <c r="M160" s="226"/>
      <c r="N160" s="226"/>
      <c r="O160" s="226"/>
      <c r="P160" s="226"/>
      <c r="Q160" s="226"/>
      <c r="R160" s="226"/>
      <c r="S160" s="226"/>
      <c r="T160" s="226"/>
      <c r="U160" s="226"/>
      <c r="V160" s="226"/>
      <c r="W160" s="226"/>
      <c r="X160" s="202">
        <f>SUM(X155:AB159)</f>
        <v>0</v>
      </c>
      <c r="Y160" s="202"/>
      <c r="Z160" s="202"/>
      <c r="AA160" s="202"/>
      <c r="AB160" s="202"/>
      <c r="AC160" s="202">
        <f>SUM(AC155:AG159)</f>
        <v>0</v>
      </c>
      <c r="AD160" s="202"/>
      <c r="AE160" s="202"/>
      <c r="AF160" s="202"/>
      <c r="AG160" s="202"/>
      <c r="AH160" s="202">
        <f>SUM(AH155:AL159)</f>
        <v>0</v>
      </c>
      <c r="AI160" s="202"/>
      <c r="AJ160" s="202"/>
      <c r="AK160" s="202"/>
      <c r="AL160" s="202"/>
      <c r="AM160" s="202">
        <f>SUM(AM155:AQ159)</f>
        <v>0</v>
      </c>
      <c r="AN160" s="202"/>
      <c r="AO160" s="202"/>
      <c r="AP160" s="202"/>
      <c r="AQ160" s="202"/>
      <c r="AR160" s="202">
        <f>SUM(AR155:AV159)</f>
        <v>0</v>
      </c>
      <c r="AS160" s="202"/>
      <c r="AT160" s="202"/>
      <c r="AU160" s="202"/>
      <c r="AV160" s="202"/>
      <c r="AW160" s="202">
        <f>SUM(AW155:BA159)</f>
        <v>0</v>
      </c>
      <c r="AX160" s="202"/>
      <c r="AY160" s="202"/>
      <c r="AZ160" s="202"/>
      <c r="BA160" s="202"/>
      <c r="BB160" s="202">
        <f>SUM(BB155:BF159)</f>
        <v>0</v>
      </c>
      <c r="BC160" s="202"/>
      <c r="BD160" s="202"/>
      <c r="BE160" s="202"/>
      <c r="BF160" s="202"/>
      <c r="BG160" s="202">
        <f>SUM(BG155:BK159)</f>
        <v>0</v>
      </c>
      <c r="BH160" s="202"/>
      <c r="BI160" s="202"/>
      <c r="BJ160" s="202"/>
      <c r="BK160" s="202"/>
      <c r="BL160" s="202">
        <f>SUM(BL155:BP159)</f>
        <v>0</v>
      </c>
      <c r="BM160" s="202"/>
      <c r="BN160" s="202"/>
      <c r="BO160" s="202"/>
      <c r="BP160" s="220"/>
      <c r="BQ160" s="149"/>
      <c r="BR160" s="36"/>
    </row>
    <row r="161" spans="1:70" ht="14.25" customHeight="1" x14ac:dyDescent="0.15">
      <c r="B161" s="176" t="s">
        <v>159</v>
      </c>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215"/>
      <c r="BQ161" s="149"/>
      <c r="BR161" s="36"/>
    </row>
    <row r="162" spans="1:70" ht="14.25" customHeight="1" x14ac:dyDescent="0.15">
      <c r="B162" s="176" t="s">
        <v>240</v>
      </c>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c r="BG162" s="178"/>
      <c r="BH162" s="178"/>
      <c r="BI162" s="178"/>
      <c r="BJ162" s="178"/>
      <c r="BK162" s="178"/>
      <c r="BL162" s="178"/>
      <c r="BM162" s="178"/>
      <c r="BN162" s="178"/>
      <c r="BO162" s="178"/>
      <c r="BP162" s="215"/>
      <c r="BQ162" s="149"/>
      <c r="BR162" s="36"/>
    </row>
    <row r="163" spans="1:70" ht="14.25" customHeight="1" thickBot="1" x14ac:dyDescent="0.2">
      <c r="B163" s="217" t="s">
        <v>22</v>
      </c>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4">
        <f>SUM(X154,X160,X161:AB162)</f>
        <v>0</v>
      </c>
      <c r="Y163" s="214"/>
      <c r="Z163" s="214"/>
      <c r="AA163" s="214"/>
      <c r="AB163" s="214"/>
      <c r="AC163" s="214">
        <f>SUM(AC154,AC160,AC161:AG162)</f>
        <v>0</v>
      </c>
      <c r="AD163" s="214"/>
      <c r="AE163" s="214"/>
      <c r="AF163" s="214"/>
      <c r="AG163" s="214"/>
      <c r="AH163" s="214">
        <f>SUM(AH154,AH160,AH161:AL162)</f>
        <v>0</v>
      </c>
      <c r="AI163" s="214"/>
      <c r="AJ163" s="214"/>
      <c r="AK163" s="214"/>
      <c r="AL163" s="214"/>
      <c r="AM163" s="214">
        <f>SUM(AM154,AM160,AM161:AQ162)</f>
        <v>0</v>
      </c>
      <c r="AN163" s="214"/>
      <c r="AO163" s="214"/>
      <c r="AP163" s="214"/>
      <c r="AQ163" s="214"/>
      <c r="AR163" s="214">
        <f>SUM(AR154,AR160,AR161:AV162)</f>
        <v>0</v>
      </c>
      <c r="AS163" s="214"/>
      <c r="AT163" s="214"/>
      <c r="AU163" s="214"/>
      <c r="AV163" s="214"/>
      <c r="AW163" s="214">
        <f>SUM(AW154,AW160,AW161:BA162)</f>
        <v>0</v>
      </c>
      <c r="AX163" s="214"/>
      <c r="AY163" s="214"/>
      <c r="AZ163" s="214"/>
      <c r="BA163" s="214"/>
      <c r="BB163" s="214">
        <f>SUM(BB154,BB160,BB161:BF162)</f>
        <v>0</v>
      </c>
      <c r="BC163" s="214"/>
      <c r="BD163" s="214"/>
      <c r="BE163" s="214"/>
      <c r="BF163" s="214"/>
      <c r="BG163" s="214">
        <f>SUM(BG154,BG160,BG161:BK162)</f>
        <v>0</v>
      </c>
      <c r="BH163" s="214"/>
      <c r="BI163" s="214"/>
      <c r="BJ163" s="214"/>
      <c r="BK163" s="214"/>
      <c r="BL163" s="214">
        <f>SUM(BL154,BL160,BL161:BP162)</f>
        <v>0</v>
      </c>
      <c r="BM163" s="214"/>
      <c r="BN163" s="214"/>
      <c r="BO163" s="214"/>
      <c r="BP163" s="229"/>
    </row>
    <row r="164" spans="1:70" ht="13.5" customHeight="1" x14ac:dyDescent="0.15">
      <c r="B164" s="55" t="s">
        <v>242</v>
      </c>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37" t="s">
        <v>243</v>
      </c>
      <c r="AL164" s="537"/>
      <c r="AM164" s="537"/>
      <c r="AN164" s="537"/>
      <c r="AO164" s="537"/>
      <c r="AP164" s="537"/>
      <c r="AQ164" s="537"/>
      <c r="AR164" s="537"/>
      <c r="AS164" s="537"/>
      <c r="AT164" s="537"/>
      <c r="AU164" s="537"/>
      <c r="AV164" s="537"/>
      <c r="AW164" s="537"/>
      <c r="AX164" s="537"/>
      <c r="AY164" s="537"/>
      <c r="AZ164" s="537"/>
      <c r="BA164" s="537"/>
      <c r="BB164" s="537"/>
      <c r="BC164" s="537"/>
      <c r="BD164" s="537"/>
      <c r="BE164" s="537"/>
      <c r="BF164" s="537"/>
      <c r="BG164" s="537"/>
      <c r="BH164" s="537"/>
      <c r="BI164" s="537"/>
      <c r="BJ164" s="537"/>
      <c r="BK164" s="537"/>
      <c r="BL164" s="537"/>
      <c r="BM164" s="537"/>
      <c r="BN164" s="537"/>
      <c r="BO164" s="537"/>
      <c r="BP164" s="537"/>
    </row>
    <row r="165" spans="1:70" ht="13.5" customHeight="1" x14ac:dyDescent="0.15">
      <c r="B165" s="55" t="s">
        <v>244</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t="s">
        <v>245</v>
      </c>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row>
    <row r="166" spans="1:70" ht="13.5" customHeight="1" x14ac:dyDescent="0.15">
      <c r="B166" s="55" t="s">
        <v>239</v>
      </c>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210" t="s">
        <v>177</v>
      </c>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row>
    <row r="167" spans="1:70" ht="13.5" customHeight="1" x14ac:dyDescent="0.15">
      <c r="B167" s="56" t="s">
        <v>266</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row>
    <row r="168" spans="1:70" ht="13.5" customHeight="1" x14ac:dyDescent="0.15">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t="s">
        <v>246</v>
      </c>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row>
    <row r="169" spans="1:70" ht="13.5" customHeight="1" x14ac:dyDescent="0.15">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row>
    <row r="170" spans="1:70" ht="8.25" customHeight="1" x14ac:dyDescent="0.15"/>
    <row r="171" spans="1:70" ht="14.25" customHeight="1" x14ac:dyDescent="0.15">
      <c r="A171" s="8" t="s">
        <v>358</v>
      </c>
    </row>
    <row r="172" spans="1:70" ht="9" customHeight="1" thickBot="1" x14ac:dyDescent="0.2">
      <c r="B172" s="536"/>
      <c r="C172" s="536"/>
      <c r="D172" s="536"/>
      <c r="E172" s="536"/>
      <c r="F172" s="536"/>
      <c r="G172" s="536"/>
      <c r="H172" s="536"/>
      <c r="I172" s="536"/>
      <c r="J172" s="536"/>
    </row>
    <row r="173" spans="1:70" ht="14.25" customHeight="1" x14ac:dyDescent="0.15">
      <c r="B173" s="179" t="s">
        <v>267</v>
      </c>
      <c r="C173" s="180"/>
      <c r="D173" s="180"/>
      <c r="E173" s="180"/>
      <c r="F173" s="180"/>
      <c r="G173" s="181"/>
      <c r="H173" s="190" t="s">
        <v>181</v>
      </c>
      <c r="I173" s="191"/>
      <c r="J173" s="191"/>
      <c r="K173" s="191"/>
      <c r="L173" s="191"/>
      <c r="M173" s="191"/>
      <c r="N173" s="191"/>
      <c r="O173" s="191"/>
      <c r="P173" s="191"/>
      <c r="Q173" s="191"/>
      <c r="R173" s="191"/>
      <c r="S173" s="191"/>
      <c r="T173" s="191"/>
      <c r="U173" s="191"/>
      <c r="V173" s="192"/>
      <c r="W173" s="190" t="s">
        <v>188</v>
      </c>
      <c r="X173" s="191"/>
      <c r="Y173" s="191"/>
      <c r="Z173" s="191"/>
      <c r="AA173" s="191"/>
      <c r="AB173" s="191"/>
      <c r="AC173" s="191"/>
      <c r="AD173" s="191"/>
      <c r="AE173" s="191"/>
      <c r="AF173" s="191"/>
      <c r="AG173" s="191"/>
      <c r="AH173" s="191"/>
      <c r="AI173" s="191"/>
      <c r="AJ173" s="191"/>
      <c r="AK173" s="192"/>
      <c r="AL173" s="193" t="s">
        <v>206</v>
      </c>
      <c r="AM173" s="48"/>
      <c r="AN173" s="48"/>
      <c r="AO173" s="48"/>
      <c r="AP173" s="48"/>
      <c r="AQ173" s="193" t="s">
        <v>207</v>
      </c>
      <c r="AR173" s="48"/>
      <c r="AS173" s="48"/>
      <c r="AT173" s="48"/>
      <c r="AU173" s="48"/>
      <c r="AV173" s="193" t="s">
        <v>189</v>
      </c>
      <c r="AW173" s="48"/>
      <c r="AX173" s="48"/>
      <c r="AY173" s="48"/>
      <c r="AZ173" s="48"/>
      <c r="BA173" s="48" t="s">
        <v>190</v>
      </c>
      <c r="BB173" s="48"/>
      <c r="BC173" s="48"/>
      <c r="BD173" s="48"/>
      <c r="BE173" s="48"/>
      <c r="BF173" s="193" t="s">
        <v>191</v>
      </c>
      <c r="BG173" s="48"/>
      <c r="BH173" s="48"/>
      <c r="BI173" s="48"/>
      <c r="BJ173" s="48"/>
      <c r="BK173" s="60" t="s">
        <v>192</v>
      </c>
      <c r="BL173" s="60"/>
      <c r="BM173" s="60"/>
      <c r="BN173" s="60"/>
      <c r="BO173" s="61"/>
      <c r="BP173" s="16"/>
    </row>
    <row r="174" spans="1:70" ht="14.25" customHeight="1" x14ac:dyDescent="0.15">
      <c r="B174" s="182"/>
      <c r="C174" s="183"/>
      <c r="D174" s="183"/>
      <c r="E174" s="183"/>
      <c r="F174" s="183"/>
      <c r="G174" s="184"/>
      <c r="H174" s="158"/>
      <c r="I174" s="158"/>
      <c r="J174" s="158"/>
      <c r="K174" s="158"/>
      <c r="L174" s="158"/>
      <c r="M174" s="158"/>
      <c r="N174" s="158"/>
      <c r="O174" s="158"/>
      <c r="P174" s="158"/>
      <c r="Q174" s="189"/>
      <c r="R174" s="194" t="s">
        <v>185</v>
      </c>
      <c r="S174" s="158"/>
      <c r="T174" s="158"/>
      <c r="U174" s="158"/>
      <c r="V174" s="158"/>
      <c r="W174" s="158"/>
      <c r="X174" s="158"/>
      <c r="Y174" s="158"/>
      <c r="Z174" s="158"/>
      <c r="AA174" s="158"/>
      <c r="AB174" s="158"/>
      <c r="AC174" s="158"/>
      <c r="AD174" s="158"/>
      <c r="AE174" s="158"/>
      <c r="AF174" s="189"/>
      <c r="AG174" s="194" t="s">
        <v>187</v>
      </c>
      <c r="AH174" s="158"/>
      <c r="AI174" s="158"/>
      <c r="AJ174" s="158"/>
      <c r="AK174" s="158"/>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62"/>
      <c r="BL174" s="62"/>
      <c r="BM174" s="62"/>
      <c r="BN174" s="62"/>
      <c r="BO174" s="63"/>
      <c r="BP174" s="16"/>
    </row>
    <row r="175" spans="1:70" ht="14.25" customHeight="1" x14ac:dyDescent="0.15">
      <c r="B175" s="185"/>
      <c r="C175" s="186"/>
      <c r="D175" s="186"/>
      <c r="E175" s="186"/>
      <c r="F175" s="186"/>
      <c r="G175" s="187"/>
      <c r="H175" s="188" t="s">
        <v>183</v>
      </c>
      <c r="I175" s="188"/>
      <c r="J175" s="188"/>
      <c r="K175" s="188"/>
      <c r="L175" s="188"/>
      <c r="M175" s="188" t="s">
        <v>184</v>
      </c>
      <c r="N175" s="188"/>
      <c r="O175" s="188"/>
      <c r="P175" s="188"/>
      <c r="Q175" s="188"/>
      <c r="R175" s="195"/>
      <c r="S175" s="158"/>
      <c r="T175" s="158"/>
      <c r="U175" s="158"/>
      <c r="V175" s="158"/>
      <c r="W175" s="188" t="s">
        <v>183</v>
      </c>
      <c r="X175" s="188"/>
      <c r="Y175" s="188"/>
      <c r="Z175" s="188"/>
      <c r="AA175" s="188"/>
      <c r="AB175" s="188" t="s">
        <v>186</v>
      </c>
      <c r="AC175" s="188"/>
      <c r="AD175" s="188"/>
      <c r="AE175" s="188"/>
      <c r="AF175" s="188"/>
      <c r="AG175" s="195"/>
      <c r="AH175" s="158"/>
      <c r="AI175" s="158"/>
      <c r="AJ175" s="158"/>
      <c r="AK175" s="158"/>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62"/>
      <c r="BL175" s="62"/>
      <c r="BM175" s="62"/>
      <c r="BN175" s="62"/>
      <c r="BO175" s="63"/>
      <c r="BP175" s="16"/>
    </row>
    <row r="176" spans="1:70" ht="14.25" customHeight="1" x14ac:dyDescent="0.15">
      <c r="B176" s="130" t="s">
        <v>176</v>
      </c>
      <c r="C176" s="131"/>
      <c r="D176" s="131"/>
      <c r="E176" s="132"/>
      <c r="F176" s="204" t="s">
        <v>175</v>
      </c>
      <c r="G176" s="204"/>
      <c r="H176" s="211"/>
      <c r="I176" s="211"/>
      <c r="J176" s="211"/>
      <c r="K176" s="211"/>
      <c r="L176" s="211"/>
      <c r="M176" s="211"/>
      <c r="N176" s="211"/>
      <c r="O176" s="211"/>
      <c r="P176" s="211"/>
      <c r="Q176" s="211"/>
      <c r="R176" s="212">
        <f>SUM(H176:Q176)</f>
        <v>0</v>
      </c>
      <c r="S176" s="212"/>
      <c r="T176" s="212"/>
      <c r="U176" s="212"/>
      <c r="V176" s="212"/>
      <c r="W176" s="211"/>
      <c r="X176" s="211"/>
      <c r="Y176" s="211"/>
      <c r="Z176" s="211"/>
      <c r="AA176" s="211"/>
      <c r="AB176" s="211"/>
      <c r="AC176" s="211"/>
      <c r="AD176" s="211"/>
      <c r="AE176" s="211"/>
      <c r="AF176" s="211"/>
      <c r="AG176" s="150">
        <f>SUM(W176:AF176)</f>
        <v>0</v>
      </c>
      <c r="AH176" s="150"/>
      <c r="AI176" s="150"/>
      <c r="AJ176" s="150"/>
      <c r="AK176" s="150"/>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150">
        <f>SUM(R176,AG176,AL176:BJ176)</f>
        <v>0</v>
      </c>
      <c r="BL176" s="150"/>
      <c r="BM176" s="150"/>
      <c r="BN176" s="150"/>
      <c r="BO176" s="151"/>
      <c r="BP176" s="16"/>
      <c r="BQ176" s="520" t="str">
        <f>IF(BK178=0,"←卒業生のうち進学者数が０名です。（進学者がいない場合は構いません。）","")</f>
        <v>←卒業生のうち進学者数が０名です。（進学者がいない場合は構いません。）</v>
      </c>
      <c r="BR176" s="37"/>
    </row>
    <row r="177" spans="1:70" ht="14.25" customHeight="1" x14ac:dyDescent="0.15">
      <c r="B177" s="133"/>
      <c r="C177" s="134"/>
      <c r="D177" s="134"/>
      <c r="E177" s="135"/>
      <c r="F177" s="203" t="s">
        <v>3</v>
      </c>
      <c r="G177" s="203"/>
      <c r="H177" s="84"/>
      <c r="I177" s="84"/>
      <c r="J177" s="84"/>
      <c r="K177" s="84"/>
      <c r="L177" s="84"/>
      <c r="M177" s="84"/>
      <c r="N177" s="84"/>
      <c r="O177" s="84"/>
      <c r="P177" s="84"/>
      <c r="Q177" s="84"/>
      <c r="R177" s="205">
        <f>SUM(H177:Q177)</f>
        <v>0</v>
      </c>
      <c r="S177" s="205"/>
      <c r="T177" s="205"/>
      <c r="U177" s="205"/>
      <c r="V177" s="205"/>
      <c r="W177" s="84"/>
      <c r="X177" s="84"/>
      <c r="Y177" s="84"/>
      <c r="Z177" s="84"/>
      <c r="AA177" s="84"/>
      <c r="AB177" s="84"/>
      <c r="AC177" s="84"/>
      <c r="AD177" s="84"/>
      <c r="AE177" s="84"/>
      <c r="AF177" s="84"/>
      <c r="AG177" s="58">
        <f>SUM(W177:AF177)</f>
        <v>0</v>
      </c>
      <c r="AH177" s="58"/>
      <c r="AI177" s="58"/>
      <c r="AJ177" s="58"/>
      <c r="AK177" s="58"/>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58">
        <f>SUM(R177,AG177,AL177:BJ177)</f>
        <v>0</v>
      </c>
      <c r="BL177" s="58"/>
      <c r="BM177" s="58"/>
      <c r="BN177" s="58"/>
      <c r="BO177" s="59"/>
      <c r="BP177" s="16"/>
      <c r="BQ177" s="520"/>
      <c r="BR177" s="37"/>
    </row>
    <row r="178" spans="1:70" ht="14.25" customHeight="1" thickBot="1" x14ac:dyDescent="0.2">
      <c r="B178" s="136"/>
      <c r="C178" s="137"/>
      <c r="D178" s="137"/>
      <c r="E178" s="138"/>
      <c r="F178" s="145" t="s">
        <v>2</v>
      </c>
      <c r="G178" s="145"/>
      <c r="H178" s="57">
        <f>SUM(H176:L177)</f>
        <v>0</v>
      </c>
      <c r="I178" s="57"/>
      <c r="J178" s="57"/>
      <c r="K178" s="57"/>
      <c r="L178" s="57"/>
      <c r="M178" s="57">
        <f>SUM(M176:Q177)</f>
        <v>0</v>
      </c>
      <c r="N178" s="57"/>
      <c r="O178" s="57"/>
      <c r="P178" s="57"/>
      <c r="Q178" s="57"/>
      <c r="R178" s="57">
        <f>SUM(R176:V177)</f>
        <v>0</v>
      </c>
      <c r="S178" s="57"/>
      <c r="T178" s="57"/>
      <c r="U178" s="57"/>
      <c r="V178" s="57"/>
      <c r="W178" s="57">
        <f>SUM(W176:AA177)</f>
        <v>0</v>
      </c>
      <c r="X178" s="57"/>
      <c r="Y178" s="57"/>
      <c r="Z178" s="57"/>
      <c r="AA178" s="57"/>
      <c r="AB178" s="57">
        <f>SUM(AB176:AF177)</f>
        <v>0</v>
      </c>
      <c r="AC178" s="57"/>
      <c r="AD178" s="57"/>
      <c r="AE178" s="57"/>
      <c r="AF178" s="57"/>
      <c r="AG178" s="57">
        <f>SUM(AG176:AK177)</f>
        <v>0</v>
      </c>
      <c r="AH178" s="57"/>
      <c r="AI178" s="57"/>
      <c r="AJ178" s="57"/>
      <c r="AK178" s="57"/>
      <c r="AL178" s="57">
        <f>SUM(AL176:AP177)</f>
        <v>0</v>
      </c>
      <c r="AM178" s="57"/>
      <c r="AN178" s="57"/>
      <c r="AO178" s="57"/>
      <c r="AP178" s="57"/>
      <c r="AQ178" s="57">
        <f>SUM(AQ176:AU177)</f>
        <v>0</v>
      </c>
      <c r="AR178" s="57"/>
      <c r="AS178" s="57"/>
      <c r="AT178" s="57"/>
      <c r="AU178" s="57"/>
      <c r="AV178" s="57">
        <f>SUM(AV176:AZ177)</f>
        <v>0</v>
      </c>
      <c r="AW178" s="57"/>
      <c r="AX178" s="57"/>
      <c r="AY178" s="57"/>
      <c r="AZ178" s="57"/>
      <c r="BA178" s="57">
        <f>SUM(BA176:BE177)</f>
        <v>0</v>
      </c>
      <c r="BB178" s="57"/>
      <c r="BC178" s="57"/>
      <c r="BD178" s="57"/>
      <c r="BE178" s="57"/>
      <c r="BF178" s="57">
        <f>SUM(BF176:BJ177)</f>
        <v>0</v>
      </c>
      <c r="BG178" s="57"/>
      <c r="BH178" s="57"/>
      <c r="BI178" s="57"/>
      <c r="BJ178" s="57"/>
      <c r="BK178" s="57">
        <f>SUM(BK176:BO177)</f>
        <v>0</v>
      </c>
      <c r="BL178" s="57"/>
      <c r="BM178" s="57"/>
      <c r="BN178" s="57"/>
      <c r="BO178" s="57"/>
      <c r="BP178" s="16"/>
    </row>
    <row r="179" spans="1:70" ht="9" customHeight="1" thickBot="1" x14ac:dyDescent="0.2"/>
    <row r="180" spans="1:70" ht="14.25" customHeight="1" x14ac:dyDescent="0.15">
      <c r="B180" s="179" t="s">
        <v>268</v>
      </c>
      <c r="C180" s="180"/>
      <c r="D180" s="180"/>
      <c r="E180" s="180"/>
      <c r="F180" s="180"/>
      <c r="G180" s="181"/>
      <c r="H180" s="48" t="s">
        <v>193</v>
      </c>
      <c r="I180" s="48"/>
      <c r="J180" s="48"/>
      <c r="K180" s="48"/>
      <c r="L180" s="48"/>
      <c r="M180" s="48" t="s">
        <v>194</v>
      </c>
      <c r="N180" s="48"/>
      <c r="O180" s="48"/>
      <c r="P180" s="48"/>
      <c r="Q180" s="48"/>
      <c r="R180" s="206" t="s">
        <v>208</v>
      </c>
      <c r="S180" s="207"/>
      <c r="T180" s="207"/>
      <c r="U180" s="207"/>
      <c r="V180" s="207"/>
      <c r="W180" s="193" t="s">
        <v>209</v>
      </c>
      <c r="X180" s="48"/>
      <c r="Y180" s="48"/>
      <c r="Z180" s="48"/>
      <c r="AA180" s="48"/>
      <c r="AB180" s="193" t="s">
        <v>210</v>
      </c>
      <c r="AC180" s="193"/>
      <c r="AD180" s="193"/>
      <c r="AE180" s="193"/>
      <c r="AF180" s="193"/>
      <c r="AG180" s="193" t="s">
        <v>195</v>
      </c>
      <c r="AH180" s="48"/>
      <c r="AI180" s="48"/>
      <c r="AJ180" s="48"/>
      <c r="AK180" s="48"/>
      <c r="AL180" s="206" t="s">
        <v>196</v>
      </c>
      <c r="AM180" s="207"/>
      <c r="AN180" s="207"/>
      <c r="AO180" s="207"/>
      <c r="AP180" s="207"/>
      <c r="AQ180" s="193" t="s">
        <v>197</v>
      </c>
      <c r="AR180" s="48"/>
      <c r="AS180" s="48"/>
      <c r="AT180" s="48"/>
      <c r="AU180" s="48"/>
      <c r="AV180" s="48" t="s">
        <v>198</v>
      </c>
      <c r="AW180" s="48"/>
      <c r="AX180" s="48"/>
      <c r="AY180" s="48"/>
      <c r="AZ180" s="48"/>
      <c r="BA180" s="60" t="s">
        <v>199</v>
      </c>
      <c r="BB180" s="60"/>
      <c r="BC180" s="60"/>
      <c r="BD180" s="60"/>
      <c r="BE180" s="61"/>
      <c r="BH180" s="213" t="s">
        <v>253</v>
      </c>
      <c r="BI180" s="60"/>
      <c r="BJ180" s="60"/>
      <c r="BK180" s="60"/>
      <c r="BL180" s="60"/>
      <c r="BM180" s="60"/>
      <c r="BN180" s="60"/>
      <c r="BO180" s="60"/>
      <c r="BP180" s="61"/>
    </row>
    <row r="181" spans="1:70" ht="14.25" customHeight="1" x14ac:dyDescent="0.15">
      <c r="B181" s="185"/>
      <c r="C181" s="186"/>
      <c r="D181" s="186"/>
      <c r="E181" s="186"/>
      <c r="F181" s="186"/>
      <c r="G181" s="187"/>
      <c r="H181" s="49"/>
      <c r="I181" s="49"/>
      <c r="J181" s="49"/>
      <c r="K181" s="49"/>
      <c r="L181" s="49"/>
      <c r="M181" s="49"/>
      <c r="N181" s="49"/>
      <c r="O181" s="49"/>
      <c r="P181" s="49"/>
      <c r="Q181" s="49"/>
      <c r="R181" s="208"/>
      <c r="S181" s="208"/>
      <c r="T181" s="208"/>
      <c r="U181" s="208"/>
      <c r="V181" s="208"/>
      <c r="W181" s="49"/>
      <c r="X181" s="49"/>
      <c r="Y181" s="49"/>
      <c r="Z181" s="49"/>
      <c r="AA181" s="49"/>
      <c r="AB181" s="209"/>
      <c r="AC181" s="209"/>
      <c r="AD181" s="209"/>
      <c r="AE181" s="209"/>
      <c r="AF181" s="209"/>
      <c r="AG181" s="49"/>
      <c r="AH181" s="49"/>
      <c r="AI181" s="49"/>
      <c r="AJ181" s="49"/>
      <c r="AK181" s="49"/>
      <c r="AL181" s="208"/>
      <c r="AM181" s="208"/>
      <c r="AN181" s="208"/>
      <c r="AO181" s="208"/>
      <c r="AP181" s="208"/>
      <c r="AQ181" s="49"/>
      <c r="AR181" s="49"/>
      <c r="AS181" s="49"/>
      <c r="AT181" s="49"/>
      <c r="AU181" s="49"/>
      <c r="AV181" s="49"/>
      <c r="AW181" s="49"/>
      <c r="AX181" s="49"/>
      <c r="AY181" s="49"/>
      <c r="AZ181" s="49"/>
      <c r="BA181" s="62"/>
      <c r="BB181" s="62"/>
      <c r="BC181" s="62"/>
      <c r="BD181" s="62"/>
      <c r="BE181" s="63"/>
      <c r="BH181" s="160"/>
      <c r="BI181" s="62"/>
      <c r="BJ181" s="62"/>
      <c r="BK181" s="62"/>
      <c r="BL181" s="62"/>
      <c r="BM181" s="62"/>
      <c r="BN181" s="62"/>
      <c r="BO181" s="62"/>
      <c r="BP181" s="63"/>
    </row>
    <row r="182" spans="1:70" ht="14.25" customHeight="1" x14ac:dyDescent="0.15">
      <c r="B182" s="130" t="s">
        <v>8</v>
      </c>
      <c r="C182" s="131"/>
      <c r="D182" s="131"/>
      <c r="E182" s="132"/>
      <c r="F182" s="146" t="s">
        <v>175</v>
      </c>
      <c r="G182" s="1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80">
        <f>SUM(H182:AZ182)</f>
        <v>0</v>
      </c>
      <c r="BB182" s="80"/>
      <c r="BC182" s="80"/>
      <c r="BD182" s="80"/>
      <c r="BE182" s="81"/>
      <c r="BH182" s="143" t="s">
        <v>175</v>
      </c>
      <c r="BI182" s="87"/>
      <c r="BJ182" s="87"/>
      <c r="BK182" s="87"/>
      <c r="BL182" s="87"/>
      <c r="BM182" s="87"/>
      <c r="BN182" s="87"/>
      <c r="BO182" s="87"/>
      <c r="BP182" s="142"/>
      <c r="BQ182" s="520" t="str">
        <f>IF(BA184=0,"←卒業生のうち就職者数が０名です。（就職者がいない場合は構いません。）","")</f>
        <v>←卒業生のうち就職者数が０名です。（就職者がいない場合は構いません。）</v>
      </c>
      <c r="BR182" s="37"/>
    </row>
    <row r="183" spans="1:70" ht="14.25" customHeight="1" x14ac:dyDescent="0.15">
      <c r="B183" s="133"/>
      <c r="C183" s="134"/>
      <c r="D183" s="134"/>
      <c r="E183" s="135"/>
      <c r="F183" s="75" t="s">
        <v>3</v>
      </c>
      <c r="G183" s="76"/>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2">
        <f>SUM(H183:AZ183)</f>
        <v>0</v>
      </c>
      <c r="BB183" s="82"/>
      <c r="BC183" s="82"/>
      <c r="BD183" s="82"/>
      <c r="BE183" s="83"/>
      <c r="BH183" s="85" t="s">
        <v>3</v>
      </c>
      <c r="BI183" s="86"/>
      <c r="BJ183" s="86"/>
      <c r="BK183" s="86"/>
      <c r="BL183" s="86"/>
      <c r="BM183" s="86"/>
      <c r="BN183" s="86"/>
      <c r="BO183" s="86"/>
      <c r="BP183" s="141"/>
      <c r="BQ183" s="520"/>
      <c r="BR183" s="37"/>
    </row>
    <row r="184" spans="1:70" ht="14.25" customHeight="1" thickBot="1" x14ac:dyDescent="0.2">
      <c r="B184" s="136"/>
      <c r="C184" s="137"/>
      <c r="D184" s="137"/>
      <c r="E184" s="138"/>
      <c r="F184" s="77" t="s">
        <v>2</v>
      </c>
      <c r="G184" s="78"/>
      <c r="H184" s="79">
        <f>SUM(H182:L183)</f>
        <v>0</v>
      </c>
      <c r="I184" s="57"/>
      <c r="J184" s="57"/>
      <c r="K184" s="57"/>
      <c r="L184" s="57"/>
      <c r="M184" s="79">
        <f>SUM(M182:Q183)</f>
        <v>0</v>
      </c>
      <c r="N184" s="57"/>
      <c r="O184" s="57"/>
      <c r="P184" s="57"/>
      <c r="Q184" s="57"/>
      <c r="R184" s="79">
        <f>SUM(R182:V183)</f>
        <v>0</v>
      </c>
      <c r="S184" s="57"/>
      <c r="T184" s="57"/>
      <c r="U184" s="57"/>
      <c r="V184" s="57"/>
      <c r="W184" s="79">
        <f>SUM(W182:AA183)</f>
        <v>0</v>
      </c>
      <c r="X184" s="57"/>
      <c r="Y184" s="57"/>
      <c r="Z184" s="57"/>
      <c r="AA184" s="57"/>
      <c r="AB184" s="79">
        <f>SUM(AB182:AF183)</f>
        <v>0</v>
      </c>
      <c r="AC184" s="57"/>
      <c r="AD184" s="57"/>
      <c r="AE184" s="57"/>
      <c r="AF184" s="57"/>
      <c r="AG184" s="79">
        <f>SUM(AG182:AK183)</f>
        <v>0</v>
      </c>
      <c r="AH184" s="57"/>
      <c r="AI184" s="57"/>
      <c r="AJ184" s="57"/>
      <c r="AK184" s="57"/>
      <c r="AL184" s="79">
        <f>SUM(AL182:AP183)</f>
        <v>0</v>
      </c>
      <c r="AM184" s="57"/>
      <c r="AN184" s="57"/>
      <c r="AO184" s="57"/>
      <c r="AP184" s="57"/>
      <c r="AQ184" s="79">
        <f>SUM(AQ182:AU183)</f>
        <v>0</v>
      </c>
      <c r="AR184" s="57"/>
      <c r="AS184" s="57"/>
      <c r="AT184" s="57"/>
      <c r="AU184" s="57"/>
      <c r="AV184" s="79">
        <f>SUM(AV182:AZ183)</f>
        <v>0</v>
      </c>
      <c r="AW184" s="57"/>
      <c r="AX184" s="57"/>
      <c r="AY184" s="57"/>
      <c r="AZ184" s="57"/>
      <c r="BA184" s="79">
        <f>SUM(BA182:BE183)</f>
        <v>0</v>
      </c>
      <c r="BB184" s="57"/>
      <c r="BC184" s="57"/>
      <c r="BD184" s="57"/>
      <c r="BE184" s="57"/>
      <c r="BH184" s="144" t="s">
        <v>2</v>
      </c>
      <c r="BI184" s="145"/>
      <c r="BJ184" s="139">
        <f>SUM(BJ182:BP183)</f>
        <v>0</v>
      </c>
      <c r="BK184" s="139"/>
      <c r="BL184" s="139"/>
      <c r="BM184" s="139"/>
      <c r="BN184" s="139"/>
      <c r="BO184" s="139"/>
      <c r="BP184" s="140"/>
    </row>
    <row r="185" spans="1:70" ht="13.5" customHeight="1" x14ac:dyDescent="0.15">
      <c r="R185" s="122" t="s">
        <v>269</v>
      </c>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row>
    <row r="186" spans="1:70" ht="13.5" customHeight="1" thickBot="1" x14ac:dyDescent="0.2">
      <c r="B186" s="8" t="s">
        <v>359</v>
      </c>
      <c r="R186" s="122" t="s">
        <v>179</v>
      </c>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row>
    <row r="187" spans="1:70" ht="13.5" customHeight="1" x14ac:dyDescent="0.15">
      <c r="B187" s="100" t="s">
        <v>178</v>
      </c>
      <c r="C187" s="101"/>
      <c r="D187" s="101"/>
      <c r="E187" s="101"/>
      <c r="F187" s="101"/>
      <c r="G187" s="102"/>
      <c r="H187" s="54" t="s">
        <v>175</v>
      </c>
      <c r="I187" s="54"/>
      <c r="J187" s="54"/>
      <c r="K187" s="54"/>
      <c r="L187" s="54"/>
      <c r="M187" s="127">
        <f>SUM(BK176,BA182,BJ182)</f>
        <v>0</v>
      </c>
      <c r="N187" s="128"/>
      <c r="O187" s="128"/>
      <c r="P187" s="128"/>
      <c r="Q187" s="129"/>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row>
    <row r="188" spans="1:70" ht="13.5" customHeight="1" x14ac:dyDescent="0.15">
      <c r="B188" s="103"/>
      <c r="C188" s="104"/>
      <c r="D188" s="104"/>
      <c r="E188" s="104"/>
      <c r="F188" s="104"/>
      <c r="G188" s="105"/>
      <c r="H188" s="53" t="s">
        <v>3</v>
      </c>
      <c r="I188" s="53"/>
      <c r="J188" s="53"/>
      <c r="K188" s="53"/>
      <c r="L188" s="53"/>
      <c r="M188" s="124">
        <f>SUM(BK177,BA183,BJ183)</f>
        <v>0</v>
      </c>
      <c r="N188" s="125"/>
      <c r="O188" s="125"/>
      <c r="P188" s="125"/>
      <c r="Q188" s="126"/>
      <c r="R188" s="123" t="s">
        <v>180</v>
      </c>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row>
    <row r="189" spans="1:70" ht="13.5" customHeight="1" x14ac:dyDescent="0.15">
      <c r="B189" s="103"/>
      <c r="C189" s="104"/>
      <c r="D189" s="104"/>
      <c r="E189" s="104"/>
      <c r="F189" s="104"/>
      <c r="G189" s="105"/>
      <c r="H189" s="109" t="s">
        <v>182</v>
      </c>
      <c r="I189" s="110"/>
      <c r="J189" s="110"/>
      <c r="K189" s="110"/>
      <c r="L189" s="111"/>
      <c r="M189" s="115">
        <f>SUM(M187:Q188)</f>
        <v>0</v>
      </c>
      <c r="N189" s="116"/>
      <c r="O189" s="116"/>
      <c r="P189" s="116"/>
      <c r="Q189" s="117"/>
      <c r="R189" s="123"/>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row>
    <row r="190" spans="1:70" ht="13.5" customHeight="1" thickBot="1" x14ac:dyDescent="0.2">
      <c r="B190" s="106"/>
      <c r="C190" s="107"/>
      <c r="D190" s="107"/>
      <c r="E190" s="107"/>
      <c r="F190" s="107"/>
      <c r="G190" s="108"/>
      <c r="H190" s="112"/>
      <c r="I190" s="113"/>
      <c r="J190" s="113"/>
      <c r="K190" s="113"/>
      <c r="L190" s="114"/>
      <c r="M190" s="118"/>
      <c r="N190" s="118"/>
      <c r="O190" s="118"/>
      <c r="P190" s="118"/>
      <c r="Q190" s="119"/>
      <c r="R190" s="120" t="s">
        <v>29</v>
      </c>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row>
    <row r="191" spans="1:70" ht="8.25" customHeight="1" x14ac:dyDescent="0.15"/>
    <row r="192" spans="1:70" ht="14.25" customHeight="1" thickBot="1" x14ac:dyDescent="0.2">
      <c r="A192" s="99" t="s">
        <v>360</v>
      </c>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row>
    <row r="193" spans="2:70" ht="16.5" customHeight="1" x14ac:dyDescent="0.15">
      <c r="B193" s="276" t="s">
        <v>200</v>
      </c>
      <c r="C193" s="257"/>
      <c r="D193" s="257"/>
      <c r="E193" s="257"/>
      <c r="F193" s="257"/>
      <c r="G193" s="257"/>
      <c r="H193" s="257"/>
      <c r="I193" s="257"/>
      <c r="J193" s="258"/>
      <c r="K193" s="88" t="s">
        <v>201</v>
      </c>
      <c r="L193" s="89"/>
      <c r="M193" s="89"/>
      <c r="N193" s="89"/>
      <c r="O193" s="89"/>
      <c r="P193" s="89"/>
      <c r="Q193" s="89"/>
      <c r="R193" s="89"/>
      <c r="S193" s="89"/>
      <c r="T193" s="89"/>
      <c r="U193" s="89"/>
      <c r="V193" s="89"/>
      <c r="W193" s="89"/>
      <c r="X193" s="89"/>
      <c r="Y193" s="90"/>
      <c r="Z193" s="88" t="s">
        <v>202</v>
      </c>
      <c r="AA193" s="89"/>
      <c r="AB193" s="89"/>
      <c r="AC193" s="89"/>
      <c r="AD193" s="89"/>
      <c r="AE193" s="89"/>
      <c r="AF193" s="89"/>
      <c r="AG193" s="89"/>
      <c r="AH193" s="89"/>
      <c r="AI193" s="89"/>
      <c r="AJ193" s="89"/>
      <c r="AK193" s="89"/>
      <c r="AL193" s="89"/>
      <c r="AM193" s="89"/>
      <c r="AN193" s="90"/>
      <c r="AO193" s="88" t="s">
        <v>203</v>
      </c>
      <c r="AP193" s="89"/>
      <c r="AQ193" s="89"/>
      <c r="AR193" s="89"/>
      <c r="AS193" s="89"/>
      <c r="AT193" s="89"/>
      <c r="AU193" s="89"/>
      <c r="AV193" s="89"/>
      <c r="AW193" s="89"/>
      <c r="AX193" s="89"/>
      <c r="AY193" s="89"/>
      <c r="AZ193" s="89"/>
      <c r="BA193" s="89"/>
      <c r="BB193" s="89"/>
      <c r="BC193" s="90"/>
      <c r="BD193" s="88" t="s">
        <v>241</v>
      </c>
      <c r="BE193" s="89"/>
      <c r="BF193" s="89"/>
      <c r="BG193" s="89"/>
      <c r="BH193" s="89"/>
      <c r="BI193" s="89"/>
      <c r="BJ193" s="89"/>
      <c r="BK193" s="89"/>
      <c r="BL193" s="89"/>
      <c r="BM193" s="89"/>
      <c r="BN193" s="89"/>
      <c r="BO193" s="89"/>
      <c r="BP193" s="531"/>
    </row>
    <row r="194" spans="2:70" ht="14.25" customHeight="1" x14ac:dyDescent="0.15">
      <c r="B194" s="524"/>
      <c r="C194" s="260"/>
      <c r="D194" s="260"/>
      <c r="E194" s="260"/>
      <c r="F194" s="260"/>
      <c r="G194" s="260"/>
      <c r="H194" s="260"/>
      <c r="I194" s="260"/>
      <c r="J194" s="261"/>
      <c r="K194" s="528" t="s">
        <v>252</v>
      </c>
      <c r="L194" s="529"/>
      <c r="M194" s="529"/>
      <c r="N194" s="529"/>
      <c r="O194" s="529"/>
      <c r="P194" s="529"/>
      <c r="Q194" s="529"/>
      <c r="R194" s="529"/>
      <c r="S194" s="529"/>
      <c r="T194" s="529"/>
      <c r="U194" s="529"/>
      <c r="V194" s="529"/>
      <c r="W194" s="529"/>
      <c r="X194" s="529"/>
      <c r="Y194" s="530"/>
      <c r="Z194" s="528" t="s">
        <v>252</v>
      </c>
      <c r="AA194" s="529"/>
      <c r="AB194" s="529"/>
      <c r="AC194" s="529"/>
      <c r="AD194" s="529"/>
      <c r="AE194" s="529"/>
      <c r="AF194" s="529"/>
      <c r="AG194" s="529"/>
      <c r="AH194" s="529"/>
      <c r="AI194" s="529"/>
      <c r="AJ194" s="529"/>
      <c r="AK194" s="529"/>
      <c r="AL194" s="529"/>
      <c r="AM194" s="529"/>
      <c r="AN194" s="530"/>
      <c r="AO194" s="532"/>
      <c r="AP194" s="533"/>
      <c r="AQ194" s="533"/>
      <c r="AR194" s="533"/>
      <c r="AS194" s="533"/>
      <c r="AT194" s="533"/>
      <c r="AU194" s="533"/>
      <c r="AV194" s="533"/>
      <c r="AW194" s="533"/>
      <c r="AX194" s="533"/>
      <c r="AY194" s="533"/>
      <c r="AZ194" s="533"/>
      <c r="BA194" s="533"/>
      <c r="BB194" s="533"/>
      <c r="BC194" s="535"/>
      <c r="BD194" s="532"/>
      <c r="BE194" s="533"/>
      <c r="BF194" s="533"/>
      <c r="BG194" s="533"/>
      <c r="BH194" s="533"/>
      <c r="BI194" s="533"/>
      <c r="BJ194" s="533"/>
      <c r="BK194" s="533"/>
      <c r="BL194" s="533"/>
      <c r="BM194" s="533"/>
      <c r="BN194" s="533"/>
      <c r="BO194" s="533"/>
      <c r="BP194" s="534"/>
    </row>
    <row r="195" spans="2:70" ht="14.25" customHeight="1" x14ac:dyDescent="0.15">
      <c r="B195" s="524"/>
      <c r="C195" s="260"/>
      <c r="D195" s="260"/>
      <c r="E195" s="260"/>
      <c r="F195" s="260"/>
      <c r="G195" s="260"/>
      <c r="H195" s="260"/>
      <c r="I195" s="260"/>
      <c r="J195" s="261"/>
      <c r="K195" s="87" t="s">
        <v>15</v>
      </c>
      <c r="L195" s="87"/>
      <c r="M195" s="509" t="s">
        <v>250</v>
      </c>
      <c r="N195" s="509"/>
      <c r="O195" s="509"/>
      <c r="P195" s="509"/>
      <c r="Q195" s="509"/>
      <c r="R195" s="509"/>
      <c r="S195" s="509"/>
      <c r="T195" s="509"/>
      <c r="U195" s="509"/>
      <c r="V195" s="509"/>
      <c r="W195" s="509"/>
      <c r="X195" s="509"/>
      <c r="Y195" s="509"/>
      <c r="Z195" s="87" t="s">
        <v>15</v>
      </c>
      <c r="AA195" s="87"/>
      <c r="AB195" s="509" t="s">
        <v>247</v>
      </c>
      <c r="AC195" s="509"/>
      <c r="AD195" s="509"/>
      <c r="AE195" s="509"/>
      <c r="AF195" s="509"/>
      <c r="AG195" s="509"/>
      <c r="AH195" s="509"/>
      <c r="AI195" s="509"/>
      <c r="AJ195" s="509"/>
      <c r="AK195" s="509"/>
      <c r="AL195" s="509"/>
      <c r="AM195" s="509"/>
      <c r="AN195" s="509"/>
      <c r="AO195" s="91"/>
      <c r="AP195" s="91"/>
      <c r="AQ195" s="91"/>
      <c r="AR195" s="91"/>
      <c r="AS195" s="91"/>
      <c r="AT195" s="91"/>
      <c r="AU195" s="91"/>
      <c r="AV195" s="91"/>
      <c r="AW195" s="91"/>
      <c r="AX195" s="91"/>
      <c r="AY195" s="91"/>
      <c r="AZ195" s="91"/>
      <c r="BA195" s="91"/>
      <c r="BB195" s="91"/>
      <c r="BC195" s="91"/>
      <c r="BD195" s="92"/>
      <c r="BE195" s="93"/>
      <c r="BF195" s="93"/>
      <c r="BG195" s="93"/>
      <c r="BH195" s="93"/>
      <c r="BI195" s="93"/>
      <c r="BJ195" s="93"/>
      <c r="BK195" s="93"/>
      <c r="BL195" s="93"/>
      <c r="BM195" s="93"/>
      <c r="BN195" s="93"/>
      <c r="BO195" s="93"/>
      <c r="BP195" s="94"/>
      <c r="BQ195" s="148" t="str">
        <f>IF(AND(K195="　",K196="　",K197="　"),"←①国庫補助金の申請状況で〇が未選択です。",IF(AND(Z195="　",Z196="　",Z197="　"),"←②都道府県補助金の申請状況で〇が未選択です。",IF(AND(OR(K196="〇",Z196="〇"),BD195=""),"←補助金を受けた事業内容が未記入です。","")))</f>
        <v>←①国庫補助金の申請状況で〇が未選択です。</v>
      </c>
      <c r="BR195" s="35"/>
    </row>
    <row r="196" spans="2:70" ht="14.25" customHeight="1" x14ac:dyDescent="0.15">
      <c r="B196" s="524"/>
      <c r="C196" s="260"/>
      <c r="D196" s="260"/>
      <c r="E196" s="260"/>
      <c r="F196" s="260"/>
      <c r="G196" s="260"/>
      <c r="H196" s="260"/>
      <c r="I196" s="260"/>
      <c r="J196" s="261"/>
      <c r="K196" s="427" t="s">
        <v>15</v>
      </c>
      <c r="L196" s="427"/>
      <c r="M196" s="508" t="s">
        <v>248</v>
      </c>
      <c r="N196" s="508"/>
      <c r="O196" s="508"/>
      <c r="P196" s="508"/>
      <c r="Q196" s="508"/>
      <c r="R196" s="508"/>
      <c r="S196" s="508"/>
      <c r="T196" s="508"/>
      <c r="U196" s="508"/>
      <c r="V196" s="508"/>
      <c r="W196" s="508"/>
      <c r="X196" s="508"/>
      <c r="Y196" s="508"/>
      <c r="Z196" s="427" t="s">
        <v>15</v>
      </c>
      <c r="AA196" s="427"/>
      <c r="AB196" s="508" t="s">
        <v>248</v>
      </c>
      <c r="AC196" s="508"/>
      <c r="AD196" s="508"/>
      <c r="AE196" s="508"/>
      <c r="AF196" s="508"/>
      <c r="AG196" s="508"/>
      <c r="AH196" s="508"/>
      <c r="AI196" s="508"/>
      <c r="AJ196" s="508"/>
      <c r="AK196" s="508"/>
      <c r="AL196" s="508"/>
      <c r="AM196" s="508"/>
      <c r="AN196" s="508"/>
      <c r="AO196" s="91"/>
      <c r="AP196" s="91"/>
      <c r="AQ196" s="91"/>
      <c r="AR196" s="91"/>
      <c r="AS196" s="91"/>
      <c r="AT196" s="91"/>
      <c r="AU196" s="91"/>
      <c r="AV196" s="91"/>
      <c r="AW196" s="91"/>
      <c r="AX196" s="91"/>
      <c r="AY196" s="91"/>
      <c r="AZ196" s="91"/>
      <c r="BA196" s="91"/>
      <c r="BB196" s="91"/>
      <c r="BC196" s="91"/>
      <c r="BD196" s="93"/>
      <c r="BE196" s="93"/>
      <c r="BF196" s="93"/>
      <c r="BG196" s="93"/>
      <c r="BH196" s="93"/>
      <c r="BI196" s="93"/>
      <c r="BJ196" s="93"/>
      <c r="BK196" s="93"/>
      <c r="BL196" s="93"/>
      <c r="BM196" s="93"/>
      <c r="BN196" s="93"/>
      <c r="BO196" s="93"/>
      <c r="BP196" s="94"/>
      <c r="BQ196" s="148"/>
      <c r="BR196" s="35"/>
    </row>
    <row r="197" spans="2:70" ht="14.25" customHeight="1" x14ac:dyDescent="0.15">
      <c r="B197" s="525"/>
      <c r="C197" s="526"/>
      <c r="D197" s="526"/>
      <c r="E197" s="526"/>
      <c r="F197" s="526"/>
      <c r="G197" s="526"/>
      <c r="H197" s="526"/>
      <c r="I197" s="526"/>
      <c r="J197" s="527"/>
      <c r="K197" s="86" t="s">
        <v>15</v>
      </c>
      <c r="L197" s="86"/>
      <c r="M197" s="315" t="s">
        <v>251</v>
      </c>
      <c r="N197" s="315"/>
      <c r="O197" s="315"/>
      <c r="P197" s="315"/>
      <c r="Q197" s="315"/>
      <c r="R197" s="315"/>
      <c r="S197" s="315"/>
      <c r="T197" s="315"/>
      <c r="U197" s="315"/>
      <c r="V197" s="315"/>
      <c r="W197" s="315"/>
      <c r="X197" s="315"/>
      <c r="Y197" s="315"/>
      <c r="Z197" s="86" t="s">
        <v>15</v>
      </c>
      <c r="AA197" s="86"/>
      <c r="AB197" s="315" t="s">
        <v>249</v>
      </c>
      <c r="AC197" s="315"/>
      <c r="AD197" s="315"/>
      <c r="AE197" s="315"/>
      <c r="AF197" s="315"/>
      <c r="AG197" s="315"/>
      <c r="AH197" s="315"/>
      <c r="AI197" s="315"/>
      <c r="AJ197" s="315"/>
      <c r="AK197" s="315"/>
      <c r="AL197" s="315"/>
      <c r="AM197" s="315"/>
      <c r="AN197" s="315"/>
      <c r="AO197" s="91"/>
      <c r="AP197" s="91"/>
      <c r="AQ197" s="91"/>
      <c r="AR197" s="91"/>
      <c r="AS197" s="91"/>
      <c r="AT197" s="91"/>
      <c r="AU197" s="91"/>
      <c r="AV197" s="91"/>
      <c r="AW197" s="91"/>
      <c r="AX197" s="91"/>
      <c r="AY197" s="91"/>
      <c r="AZ197" s="91"/>
      <c r="BA197" s="91"/>
      <c r="BB197" s="91"/>
      <c r="BC197" s="91"/>
      <c r="BD197" s="93"/>
      <c r="BE197" s="93"/>
      <c r="BF197" s="93"/>
      <c r="BG197" s="93"/>
      <c r="BH197" s="93"/>
      <c r="BI197" s="93"/>
      <c r="BJ197" s="93"/>
      <c r="BK197" s="93"/>
      <c r="BL197" s="93"/>
      <c r="BM197" s="93"/>
      <c r="BN197" s="93"/>
      <c r="BO197" s="93"/>
      <c r="BP197" s="94"/>
      <c r="BQ197" s="148"/>
      <c r="BR197" s="35"/>
    </row>
    <row r="198" spans="2:70" ht="14.25" customHeight="1" x14ac:dyDescent="0.15">
      <c r="B198" s="157" t="s">
        <v>204</v>
      </c>
      <c r="C198" s="158"/>
      <c r="D198" s="158"/>
      <c r="E198" s="158"/>
      <c r="F198" s="158"/>
      <c r="G198" s="158"/>
      <c r="H198" s="158"/>
      <c r="I198" s="158"/>
      <c r="J198" s="158"/>
      <c r="K198" s="43"/>
      <c r="L198" s="44"/>
      <c r="M198" s="44"/>
      <c r="N198" s="44"/>
      <c r="O198" s="44"/>
      <c r="P198" s="44"/>
      <c r="Q198" s="44"/>
      <c r="R198" s="44"/>
      <c r="S198" s="44"/>
      <c r="T198" s="44"/>
      <c r="U198" s="44"/>
      <c r="V198" s="44"/>
      <c r="W198" s="44"/>
      <c r="X198" s="45" t="s">
        <v>211</v>
      </c>
      <c r="Y198" s="46"/>
      <c r="Z198" s="43"/>
      <c r="AA198" s="44"/>
      <c r="AB198" s="44"/>
      <c r="AC198" s="44"/>
      <c r="AD198" s="44"/>
      <c r="AE198" s="44"/>
      <c r="AF198" s="44"/>
      <c r="AG198" s="44"/>
      <c r="AH198" s="44"/>
      <c r="AI198" s="44"/>
      <c r="AJ198" s="44"/>
      <c r="AK198" s="44"/>
      <c r="AL198" s="44"/>
      <c r="AM198" s="45" t="s">
        <v>211</v>
      </c>
      <c r="AN198" s="46"/>
      <c r="AO198" s="43"/>
      <c r="AP198" s="44"/>
      <c r="AQ198" s="44"/>
      <c r="AR198" s="44"/>
      <c r="AS198" s="44"/>
      <c r="AT198" s="44"/>
      <c r="AU198" s="44"/>
      <c r="AV198" s="44"/>
      <c r="AW198" s="44"/>
      <c r="AX198" s="44"/>
      <c r="AY198" s="44"/>
      <c r="AZ198" s="44"/>
      <c r="BA198" s="44"/>
      <c r="BB198" s="45" t="s">
        <v>211</v>
      </c>
      <c r="BC198" s="46"/>
      <c r="BD198" s="93"/>
      <c r="BE198" s="93"/>
      <c r="BF198" s="93"/>
      <c r="BG198" s="93"/>
      <c r="BH198" s="93"/>
      <c r="BI198" s="93"/>
      <c r="BJ198" s="93"/>
      <c r="BK198" s="93"/>
      <c r="BL198" s="93"/>
      <c r="BM198" s="93"/>
      <c r="BN198" s="93"/>
      <c r="BO198" s="93"/>
      <c r="BP198" s="94"/>
      <c r="BQ198" s="149" t="str">
        <f>IF(AND(K196="〇",K198=""),"←①国庫補助金額が未記入です。（申請受理に〇が付いています）",IF(AND(Z196="〇",Z198=""),"←②都道府県補助金が未記入です。（申請受理に〇が付いています）",IF(AND(K199&gt;0,AO198=""),"←③設置者負担金が未記入です。","")))</f>
        <v/>
      </c>
      <c r="BR198" s="36"/>
    </row>
    <row r="199" spans="2:70" ht="14.25" customHeight="1" thickBot="1" x14ac:dyDescent="0.2">
      <c r="B199" s="515" t="s">
        <v>205</v>
      </c>
      <c r="C199" s="412"/>
      <c r="D199" s="412"/>
      <c r="E199" s="412"/>
      <c r="F199" s="412"/>
      <c r="G199" s="412"/>
      <c r="H199" s="412"/>
      <c r="I199" s="412"/>
      <c r="J199" s="412"/>
      <c r="K199" s="97">
        <f>SUM(K198,Z198,AO198)</f>
        <v>0</v>
      </c>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506" t="s">
        <v>211</v>
      </c>
      <c r="BC199" s="507"/>
      <c r="BD199" s="95"/>
      <c r="BE199" s="95"/>
      <c r="BF199" s="95"/>
      <c r="BG199" s="95"/>
      <c r="BH199" s="95"/>
      <c r="BI199" s="95"/>
      <c r="BJ199" s="95"/>
      <c r="BK199" s="95"/>
      <c r="BL199" s="95"/>
      <c r="BM199" s="95"/>
      <c r="BN199" s="95"/>
      <c r="BO199" s="95"/>
      <c r="BP199" s="96"/>
      <c r="BQ199" s="149"/>
      <c r="BR199" s="36"/>
    </row>
    <row r="200" spans="2:70" ht="15" customHeight="1" x14ac:dyDescent="0.1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row>
    <row r="201" spans="2:70" ht="15" customHeight="1" x14ac:dyDescent="0.1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row>
    <row r="202" spans="2:70" ht="15" customHeight="1" x14ac:dyDescent="0.1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row>
    <row r="203" spans="2:70" ht="36" customHeight="1" x14ac:dyDescent="0.15"/>
    <row r="204" spans="2:70" ht="15" customHeight="1" x14ac:dyDescent="0.15"/>
    <row r="205" spans="2:70" ht="15" customHeight="1" x14ac:dyDescent="0.15"/>
    <row r="206" spans="2:70" ht="15" customHeight="1" x14ac:dyDescent="0.15"/>
    <row r="207" spans="2:70" ht="15" customHeight="1" x14ac:dyDescent="0.15"/>
    <row r="208" spans="2:70"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sheetData>
  <mergeCells count="916">
    <mergeCell ref="BQ150:BQ153"/>
    <mergeCell ref="BQ155:BQ162"/>
    <mergeCell ref="BQ176:BQ177"/>
    <mergeCell ref="BQ182:BQ183"/>
    <mergeCell ref="BQ195:BQ197"/>
    <mergeCell ref="BQ198:BQ199"/>
    <mergeCell ref="B193:J197"/>
    <mergeCell ref="Z194:AN194"/>
    <mergeCell ref="K194:Y194"/>
    <mergeCell ref="BD193:BP194"/>
    <mergeCell ref="AO193:BC194"/>
    <mergeCell ref="B172:J172"/>
    <mergeCell ref="B150:J154"/>
    <mergeCell ref="AH163:AL163"/>
    <mergeCell ref="AK164:BP164"/>
    <mergeCell ref="AK168:BP169"/>
    <mergeCell ref="AR158:AV158"/>
    <mergeCell ref="AH158:AL158"/>
    <mergeCell ref="X150:AB150"/>
    <mergeCell ref="K156:W156"/>
    <mergeCell ref="AM159:AQ159"/>
    <mergeCell ref="AM160:AQ160"/>
    <mergeCell ref="AR159:AV159"/>
    <mergeCell ref="AR160:AV160"/>
    <mergeCell ref="BC60:BG60"/>
    <mergeCell ref="BC59:BG59"/>
    <mergeCell ref="Y11:AE16"/>
    <mergeCell ref="Y10:AE10"/>
    <mergeCell ref="BQ75:BQ76"/>
    <mergeCell ref="BQ56:BQ58"/>
    <mergeCell ref="F129:AI131"/>
    <mergeCell ref="AO145:BP145"/>
    <mergeCell ref="BQ103:BQ105"/>
    <mergeCell ref="BQ106:BQ107"/>
    <mergeCell ref="BQ108:BQ109"/>
    <mergeCell ref="BQ110:BQ111"/>
    <mergeCell ref="BQ112:BQ113"/>
    <mergeCell ref="BQ114:BQ115"/>
    <mergeCell ref="BQ116:BQ117"/>
    <mergeCell ref="BQ118:BQ119"/>
    <mergeCell ref="BQ120:BQ121"/>
    <mergeCell ref="BQ122:BQ123"/>
    <mergeCell ref="AO127:BP130"/>
    <mergeCell ref="BC58:BG58"/>
    <mergeCell ref="BH60:BM60"/>
    <mergeCell ref="BH59:BM59"/>
    <mergeCell ref="AY141:BD141"/>
    <mergeCell ref="BE141:BJ141"/>
    <mergeCell ref="B59:I60"/>
    <mergeCell ref="B61:I62"/>
    <mergeCell ref="B63:I64"/>
    <mergeCell ref="B65:I66"/>
    <mergeCell ref="B67:I68"/>
    <mergeCell ref="B198:J198"/>
    <mergeCell ref="B199:J199"/>
    <mergeCell ref="X198:Y198"/>
    <mergeCell ref="K198:W198"/>
    <mergeCell ref="B73:I74"/>
    <mergeCell ref="J73:O74"/>
    <mergeCell ref="P73:U74"/>
    <mergeCell ref="B71:I72"/>
    <mergeCell ref="V74:X74"/>
    <mergeCell ref="V69:X69"/>
    <mergeCell ref="V70:X70"/>
    <mergeCell ref="V71:X71"/>
    <mergeCell ref="V72:X72"/>
    <mergeCell ref="V73:X73"/>
    <mergeCell ref="B69:I70"/>
    <mergeCell ref="J69:O70"/>
    <mergeCell ref="P69:U70"/>
    <mergeCell ref="J71:O72"/>
    <mergeCell ref="P71:U72"/>
    <mergeCell ref="BH58:BM58"/>
    <mergeCell ref="AN57:AR57"/>
    <mergeCell ref="AS56:AW56"/>
    <mergeCell ref="BH56:BM56"/>
    <mergeCell ref="AX56:BB56"/>
    <mergeCell ref="H4:S4"/>
    <mergeCell ref="H5:S6"/>
    <mergeCell ref="BB199:BC199"/>
    <mergeCell ref="K196:L196"/>
    <mergeCell ref="K197:L197"/>
    <mergeCell ref="M197:Y197"/>
    <mergeCell ref="M196:Y196"/>
    <mergeCell ref="M195:Y195"/>
    <mergeCell ref="Z195:AA195"/>
    <mergeCell ref="AB195:AN195"/>
    <mergeCell ref="Z196:AA196"/>
    <mergeCell ref="AB196:AN196"/>
    <mergeCell ref="Z197:AA197"/>
    <mergeCell ref="AB197:AN197"/>
    <mergeCell ref="Z198:AL198"/>
    <mergeCell ref="AM198:AN198"/>
    <mergeCell ref="V39:AD39"/>
    <mergeCell ref="V40:AD40"/>
    <mergeCell ref="Y4:AE6"/>
    <mergeCell ref="BB1:BP1"/>
    <mergeCell ref="A1:O1"/>
    <mergeCell ref="P1:BA1"/>
    <mergeCell ref="J15:X15"/>
    <mergeCell ref="H15:I15"/>
    <mergeCell ref="H14:I14"/>
    <mergeCell ref="H13:I13"/>
    <mergeCell ref="H12:I12"/>
    <mergeCell ref="A11:G15"/>
    <mergeCell ref="A7:G10"/>
    <mergeCell ref="A5:G6"/>
    <mergeCell ref="A4:G4"/>
    <mergeCell ref="AF2:AT3"/>
    <mergeCell ref="AF4:BP6"/>
    <mergeCell ref="AF8:AT9"/>
    <mergeCell ref="AF7:AT7"/>
    <mergeCell ref="AU7:BA7"/>
    <mergeCell ref="BB7:BP7"/>
    <mergeCell ref="H2:Q3"/>
    <mergeCell ref="R2:X3"/>
    <mergeCell ref="AU2:BP3"/>
    <mergeCell ref="A2:G3"/>
    <mergeCell ref="Y8:AE9"/>
    <mergeCell ref="Y7:AE7"/>
    <mergeCell ref="Y2:AE3"/>
    <mergeCell ref="AH15:AT15"/>
    <mergeCell ref="AH16:AT16"/>
    <mergeCell ref="AF11:AT11"/>
    <mergeCell ref="H11:X11"/>
    <mergeCell ref="AU14:BP16"/>
    <mergeCell ref="H7:X10"/>
    <mergeCell ref="AU11:BA13"/>
    <mergeCell ref="AF16:AG16"/>
    <mergeCell ref="AF15:AG15"/>
    <mergeCell ref="AF14:AG14"/>
    <mergeCell ref="AF13:AG13"/>
    <mergeCell ref="AF12:AG12"/>
    <mergeCell ref="AH13:AT13"/>
    <mergeCell ref="AH12:AT12"/>
    <mergeCell ref="AH14:AT14"/>
    <mergeCell ref="AU8:BA9"/>
    <mergeCell ref="BB8:BP9"/>
    <mergeCell ref="AF10:AT10"/>
    <mergeCell ref="AU10:BA10"/>
    <mergeCell ref="BB10:BP10"/>
    <mergeCell ref="T4:X4"/>
    <mergeCell ref="T5:X6"/>
    <mergeCell ref="BB11:BP11"/>
    <mergeCell ref="AE23:AM23"/>
    <mergeCell ref="AE19:AM20"/>
    <mergeCell ref="V21:AD21"/>
    <mergeCell ref="AE21:AM21"/>
    <mergeCell ref="J31:T31"/>
    <mergeCell ref="AN31:BP32"/>
    <mergeCell ref="B29:I30"/>
    <mergeCell ref="AN29:BP30"/>
    <mergeCell ref="B27:I28"/>
    <mergeCell ref="AN27:BP28"/>
    <mergeCell ref="B25:I26"/>
    <mergeCell ref="AN25:BP26"/>
    <mergeCell ref="B21:I22"/>
    <mergeCell ref="AN21:BP22"/>
    <mergeCell ref="B23:I24"/>
    <mergeCell ref="AN23:BP24"/>
    <mergeCell ref="V32:AD32"/>
    <mergeCell ref="J32:T32"/>
    <mergeCell ref="B31:I32"/>
    <mergeCell ref="AE22:AM22"/>
    <mergeCell ref="J29:T29"/>
    <mergeCell ref="J30:T30"/>
    <mergeCell ref="J26:T26"/>
    <mergeCell ref="V23:AD23"/>
    <mergeCell ref="J37:T37"/>
    <mergeCell ref="J38:T38"/>
    <mergeCell ref="AE31:AM31"/>
    <mergeCell ref="J51:O55"/>
    <mergeCell ref="AE35:AM35"/>
    <mergeCell ref="AE36:AM36"/>
    <mergeCell ref="AE37:AM37"/>
    <mergeCell ref="AE32:AM32"/>
    <mergeCell ref="AE33:AM33"/>
    <mergeCell ref="AE34:AM34"/>
    <mergeCell ref="AI51:AM55"/>
    <mergeCell ref="J50:AR50"/>
    <mergeCell ref="J39:T39"/>
    <mergeCell ref="J35:T35"/>
    <mergeCell ref="J36:T36"/>
    <mergeCell ref="B47:BP47"/>
    <mergeCell ref="B41:I43"/>
    <mergeCell ref="J41:BP42"/>
    <mergeCell ref="J43:BP43"/>
    <mergeCell ref="B45:BP45"/>
    <mergeCell ref="B46:BP46"/>
    <mergeCell ref="AS52:AW55"/>
    <mergeCell ref="AN52:AR55"/>
    <mergeCell ref="AS50:BM50"/>
    <mergeCell ref="AN51:AR51"/>
    <mergeCell ref="Y57:AC57"/>
    <mergeCell ref="Y51:AC55"/>
    <mergeCell ref="V51:X55"/>
    <mergeCell ref="B33:I34"/>
    <mergeCell ref="AN33:BP34"/>
    <mergeCell ref="B50:I55"/>
    <mergeCell ref="B56:I58"/>
    <mergeCell ref="P56:U58"/>
    <mergeCell ref="J56:O58"/>
    <mergeCell ref="Y56:AC56"/>
    <mergeCell ref="AD56:AH56"/>
    <mergeCell ref="AE38:AM38"/>
    <mergeCell ref="AD51:AH55"/>
    <mergeCell ref="V38:AD38"/>
    <mergeCell ref="AE39:AM39"/>
    <mergeCell ref="P51:U55"/>
    <mergeCell ref="AI58:AM58"/>
    <mergeCell ref="V58:X58"/>
    <mergeCell ref="V57:X57"/>
    <mergeCell ref="V56:X56"/>
    <mergeCell ref="Y58:AC58"/>
    <mergeCell ref="AD57:AH57"/>
    <mergeCell ref="B35:I39"/>
    <mergeCell ref="B40:I40"/>
    <mergeCell ref="BB12:BC12"/>
    <mergeCell ref="BD12:BP12"/>
    <mergeCell ref="BB13:BC13"/>
    <mergeCell ref="BD13:BP13"/>
    <mergeCell ref="AE29:AM29"/>
    <mergeCell ref="AE30:AM30"/>
    <mergeCell ref="A16:X16"/>
    <mergeCell ref="J13:X13"/>
    <mergeCell ref="J14:X14"/>
    <mergeCell ref="AE24:AM24"/>
    <mergeCell ref="AE25:AM25"/>
    <mergeCell ref="AE26:AM26"/>
    <mergeCell ref="AN19:BP20"/>
    <mergeCell ref="J12:X12"/>
    <mergeCell ref="B19:I20"/>
    <mergeCell ref="AE27:AM27"/>
    <mergeCell ref="AE28:AM28"/>
    <mergeCell ref="V19:AD20"/>
    <mergeCell ref="V22:AD22"/>
    <mergeCell ref="V28:AD28"/>
    <mergeCell ref="V29:AD29"/>
    <mergeCell ref="V30:AD30"/>
    <mergeCell ref="V24:AD24"/>
    <mergeCell ref="V25:AD25"/>
    <mergeCell ref="V33:AD33"/>
    <mergeCell ref="V34:AD34"/>
    <mergeCell ref="V31:AD31"/>
    <mergeCell ref="V26:AD26"/>
    <mergeCell ref="J19:U20"/>
    <mergeCell ref="J21:T21"/>
    <mergeCell ref="J22:T22"/>
    <mergeCell ref="J23:T23"/>
    <mergeCell ref="J24:T24"/>
    <mergeCell ref="J25:T25"/>
    <mergeCell ref="V27:AD27"/>
    <mergeCell ref="J27:T27"/>
    <mergeCell ref="J28:T28"/>
    <mergeCell ref="AX60:BB60"/>
    <mergeCell ref="AX59:BB59"/>
    <mergeCell ref="AS60:AW60"/>
    <mergeCell ref="AS59:AW59"/>
    <mergeCell ref="AN60:AR60"/>
    <mergeCell ref="AI60:AM60"/>
    <mergeCell ref="AI59:AM59"/>
    <mergeCell ref="J33:T33"/>
    <mergeCell ref="J34:T34"/>
    <mergeCell ref="AE40:AM40"/>
    <mergeCell ref="V35:AD35"/>
    <mergeCell ref="V36:AD36"/>
    <mergeCell ref="V37:AD37"/>
    <mergeCell ref="AS57:AW57"/>
    <mergeCell ref="AN40:BP40"/>
    <mergeCell ref="AN35:BP39"/>
    <mergeCell ref="AX57:BB57"/>
    <mergeCell ref="BC56:BG56"/>
    <mergeCell ref="BC57:BG57"/>
    <mergeCell ref="BH57:BM57"/>
    <mergeCell ref="AS51:BG51"/>
    <mergeCell ref="BH51:BM55"/>
    <mergeCell ref="BC52:BG55"/>
    <mergeCell ref="AX52:BB55"/>
    <mergeCell ref="AD60:AH60"/>
    <mergeCell ref="AD59:AH59"/>
    <mergeCell ref="Y60:AC60"/>
    <mergeCell ref="AD58:AH58"/>
    <mergeCell ref="AI56:AM56"/>
    <mergeCell ref="AI57:AM57"/>
    <mergeCell ref="AN56:AR56"/>
    <mergeCell ref="AS58:AW58"/>
    <mergeCell ref="Y59:AC59"/>
    <mergeCell ref="AX58:BB58"/>
    <mergeCell ref="AN59:AR59"/>
    <mergeCell ref="AN58:AR58"/>
    <mergeCell ref="P67:U68"/>
    <mergeCell ref="V60:X60"/>
    <mergeCell ref="V59:X59"/>
    <mergeCell ref="V61:X61"/>
    <mergeCell ref="P59:U60"/>
    <mergeCell ref="J59:O60"/>
    <mergeCell ref="J61:O62"/>
    <mergeCell ref="P61:U62"/>
    <mergeCell ref="J63:O64"/>
    <mergeCell ref="P63:U64"/>
    <mergeCell ref="V68:X68"/>
    <mergeCell ref="V62:X62"/>
    <mergeCell ref="V63:X63"/>
    <mergeCell ref="J67:O68"/>
    <mergeCell ref="V64:X64"/>
    <mergeCell ref="V65:X65"/>
    <mergeCell ref="V66:X66"/>
    <mergeCell ref="V67:X67"/>
    <mergeCell ref="J65:O66"/>
    <mergeCell ref="P65:U66"/>
    <mergeCell ref="AI64:AM64"/>
    <mergeCell ref="BC61:BG61"/>
    <mergeCell ref="BH61:BM61"/>
    <mergeCell ref="Y62:AC62"/>
    <mergeCell ref="AD62:AH62"/>
    <mergeCell ref="AI62:AM62"/>
    <mergeCell ref="AN62:AR62"/>
    <mergeCell ref="AX62:BB62"/>
    <mergeCell ref="BC62:BG62"/>
    <mergeCell ref="BH62:BM62"/>
    <mergeCell ref="Y61:AC61"/>
    <mergeCell ref="AD61:AH61"/>
    <mergeCell ref="AI61:AM61"/>
    <mergeCell ref="AN61:AR61"/>
    <mergeCell ref="AS61:AW61"/>
    <mergeCell ref="AX61:BB61"/>
    <mergeCell ref="AS62:AW62"/>
    <mergeCell ref="AN64:AR64"/>
    <mergeCell ref="AS64:AW64"/>
    <mergeCell ref="AX64:BB64"/>
    <mergeCell ref="BC64:BG64"/>
    <mergeCell ref="BH64:BM64"/>
    <mergeCell ref="Y63:AC63"/>
    <mergeCell ref="AD63:AH63"/>
    <mergeCell ref="AI63:AM63"/>
    <mergeCell ref="AN63:AR63"/>
    <mergeCell ref="BC63:BG63"/>
    <mergeCell ref="BH63:BM63"/>
    <mergeCell ref="Y64:AC64"/>
    <mergeCell ref="AD64:AH64"/>
    <mergeCell ref="AS63:AW63"/>
    <mergeCell ref="AX63:BB63"/>
    <mergeCell ref="AS68:AW68"/>
    <mergeCell ref="AX68:BB68"/>
    <mergeCell ref="BC68:BG68"/>
    <mergeCell ref="BH68:BM68"/>
    <mergeCell ref="Y67:AC67"/>
    <mergeCell ref="AD67:AH67"/>
    <mergeCell ref="AI67:AM67"/>
    <mergeCell ref="AN67:AR67"/>
    <mergeCell ref="AS67:AW67"/>
    <mergeCell ref="AX67:BB67"/>
    <mergeCell ref="AI68:AM68"/>
    <mergeCell ref="AN68:AR68"/>
    <mergeCell ref="Y68:AC68"/>
    <mergeCell ref="AD68:AH68"/>
    <mergeCell ref="BH67:BM67"/>
    <mergeCell ref="BC67:BG67"/>
    <mergeCell ref="BC65:BG65"/>
    <mergeCell ref="BH65:BM65"/>
    <mergeCell ref="Y66:AC66"/>
    <mergeCell ref="AD66:AH66"/>
    <mergeCell ref="AI66:AM66"/>
    <mergeCell ref="AN66:AR66"/>
    <mergeCell ref="AS66:AW66"/>
    <mergeCell ref="AX66:BB66"/>
    <mergeCell ref="BC66:BG66"/>
    <mergeCell ref="BH66:BM66"/>
    <mergeCell ref="Y65:AC65"/>
    <mergeCell ref="AD65:AH65"/>
    <mergeCell ref="AI65:AM65"/>
    <mergeCell ref="AN65:AR65"/>
    <mergeCell ref="AS65:AW65"/>
    <mergeCell ref="AX65:BB65"/>
    <mergeCell ref="AS71:AW71"/>
    <mergeCell ref="AX71:BB71"/>
    <mergeCell ref="BC69:BG69"/>
    <mergeCell ref="BH69:BM69"/>
    <mergeCell ref="Y70:AC70"/>
    <mergeCell ref="AD70:AH70"/>
    <mergeCell ref="AI70:AM70"/>
    <mergeCell ref="AN70:AR70"/>
    <mergeCell ref="AS70:AW70"/>
    <mergeCell ref="AX70:BB70"/>
    <mergeCell ref="BC70:BG70"/>
    <mergeCell ref="BH70:BM70"/>
    <mergeCell ref="Y69:AC69"/>
    <mergeCell ref="AD69:AH69"/>
    <mergeCell ref="AI69:AM69"/>
    <mergeCell ref="AN69:AR69"/>
    <mergeCell ref="AS69:AW69"/>
    <mergeCell ref="AX69:BB69"/>
    <mergeCell ref="AX77:BB77"/>
    <mergeCell ref="BC77:BG77"/>
    <mergeCell ref="AS74:AW74"/>
    <mergeCell ref="BH71:BM71"/>
    <mergeCell ref="Y72:AC72"/>
    <mergeCell ref="Y73:AC73"/>
    <mergeCell ref="AD73:AH73"/>
    <mergeCell ref="AI73:AM73"/>
    <mergeCell ref="AN73:AR73"/>
    <mergeCell ref="AS73:AW73"/>
    <mergeCell ref="AX73:BB73"/>
    <mergeCell ref="BC71:BG71"/>
    <mergeCell ref="BC73:BG73"/>
    <mergeCell ref="AD72:AH72"/>
    <mergeCell ref="AI72:AM72"/>
    <mergeCell ref="AN72:AR72"/>
    <mergeCell ref="AS72:AW72"/>
    <mergeCell ref="AX72:BB72"/>
    <mergeCell ref="BC72:BG72"/>
    <mergeCell ref="BH72:BM72"/>
    <mergeCell ref="Y71:AC71"/>
    <mergeCell ref="AD71:AH71"/>
    <mergeCell ref="AI71:AM71"/>
    <mergeCell ref="AN71:AR71"/>
    <mergeCell ref="J77:O78"/>
    <mergeCell ref="V77:X77"/>
    <mergeCell ref="BH73:BM73"/>
    <mergeCell ref="Y74:AC74"/>
    <mergeCell ref="AD74:AH74"/>
    <mergeCell ref="AI74:AM74"/>
    <mergeCell ref="AN74:AR74"/>
    <mergeCell ref="AX74:BB74"/>
    <mergeCell ref="BC74:BG74"/>
    <mergeCell ref="BH74:BM74"/>
    <mergeCell ref="BH78:BM78"/>
    <mergeCell ref="AD76:AH76"/>
    <mergeCell ref="AI76:AM76"/>
    <mergeCell ref="AN76:AR76"/>
    <mergeCell ref="AS76:AW76"/>
    <mergeCell ref="AX76:BB76"/>
    <mergeCell ref="BC76:BG76"/>
    <mergeCell ref="AN75:AR75"/>
    <mergeCell ref="AS75:AW75"/>
    <mergeCell ref="AX75:BB75"/>
    <mergeCell ref="BC75:BG75"/>
    <mergeCell ref="AI77:AM77"/>
    <mergeCell ref="AN77:AR77"/>
    <mergeCell ref="AS77:AW77"/>
    <mergeCell ref="AD75:AH75"/>
    <mergeCell ref="AI75:AM75"/>
    <mergeCell ref="BH75:BM75"/>
    <mergeCell ref="AD77:AH77"/>
    <mergeCell ref="V78:X78"/>
    <mergeCell ref="Y77:AC77"/>
    <mergeCell ref="Y78:AC78"/>
    <mergeCell ref="J79:BM83"/>
    <mergeCell ref="B75:I76"/>
    <mergeCell ref="C77:I78"/>
    <mergeCell ref="B77:B78"/>
    <mergeCell ref="P75:U76"/>
    <mergeCell ref="J75:O76"/>
    <mergeCell ref="P77:U78"/>
    <mergeCell ref="V75:X75"/>
    <mergeCell ref="V76:X76"/>
    <mergeCell ref="Y75:AC75"/>
    <mergeCell ref="Y76:AC76"/>
    <mergeCell ref="BH76:BM76"/>
    <mergeCell ref="BH77:BM77"/>
    <mergeCell ref="B79:I83"/>
    <mergeCell ref="AD78:AH78"/>
    <mergeCell ref="AI78:AM78"/>
    <mergeCell ref="AN78:AR78"/>
    <mergeCell ref="BK113:BP113"/>
    <mergeCell ref="AY118:BD118"/>
    <mergeCell ref="BE118:BJ118"/>
    <mergeCell ref="BK118:BP118"/>
    <mergeCell ref="F102:AI104"/>
    <mergeCell ref="B101:AI101"/>
    <mergeCell ref="AW114:AX114"/>
    <mergeCell ref="AO106:AV107"/>
    <mergeCell ref="AO108:AV109"/>
    <mergeCell ref="BK107:BP107"/>
    <mergeCell ref="BK106:BP106"/>
    <mergeCell ref="BE107:BJ107"/>
    <mergeCell ref="BE106:BJ106"/>
    <mergeCell ref="BE103:BJ103"/>
    <mergeCell ref="BE104:BJ104"/>
    <mergeCell ref="BE105:BJ105"/>
    <mergeCell ref="BK103:BP103"/>
    <mergeCell ref="BK104:BP104"/>
    <mergeCell ref="AW103:AX103"/>
    <mergeCell ref="BK101:BP102"/>
    <mergeCell ref="AO112:AV113"/>
    <mergeCell ref="AO114:AV115"/>
    <mergeCell ref="AO116:AV117"/>
    <mergeCell ref="BK105:BP105"/>
    <mergeCell ref="AO118:AV119"/>
    <mergeCell ref="AW118:AX118"/>
    <mergeCell ref="AW119:AX119"/>
    <mergeCell ref="AO110:AV111"/>
    <mergeCell ref="AY109:BD109"/>
    <mergeCell ref="AX78:BB78"/>
    <mergeCell ref="BC78:BG78"/>
    <mergeCell ref="BE101:BJ102"/>
    <mergeCell ref="AY101:BD102"/>
    <mergeCell ref="AW109:AX109"/>
    <mergeCell ref="AW107:AX107"/>
    <mergeCell ref="AW106:AX106"/>
    <mergeCell ref="AW105:AX105"/>
    <mergeCell ref="AW104:AX104"/>
    <mergeCell ref="AY107:BD107"/>
    <mergeCell ref="AY106:BD106"/>
    <mergeCell ref="AS78:AW78"/>
    <mergeCell ref="AW120:AX120"/>
    <mergeCell ref="AW121:AX121"/>
    <mergeCell ref="AW110:AX110"/>
    <mergeCell ref="AW111:AX111"/>
    <mergeCell ref="AW112:AX112"/>
    <mergeCell ref="AW113:AX113"/>
    <mergeCell ref="BE108:BJ108"/>
    <mergeCell ref="BK108:BP108"/>
    <mergeCell ref="AY110:BD110"/>
    <mergeCell ref="BE110:BJ110"/>
    <mergeCell ref="BK110:BP110"/>
    <mergeCell ref="AY111:BD111"/>
    <mergeCell ref="BE111:BJ111"/>
    <mergeCell ref="BK111:BP111"/>
    <mergeCell ref="AW108:AX108"/>
    <mergeCell ref="BE109:BJ109"/>
    <mergeCell ref="BK109:BP109"/>
    <mergeCell ref="AY117:BD117"/>
    <mergeCell ref="BE117:BJ117"/>
    <mergeCell ref="BK117:BP117"/>
    <mergeCell ref="AW117:AX117"/>
    <mergeCell ref="AW115:AX115"/>
    <mergeCell ref="AW116:AX116"/>
    <mergeCell ref="AY108:BD108"/>
    <mergeCell ref="AO120:AV121"/>
    <mergeCell ref="AY114:BD114"/>
    <mergeCell ref="BE114:BJ114"/>
    <mergeCell ref="BK114:BP114"/>
    <mergeCell ref="AY115:BD115"/>
    <mergeCell ref="BE115:BJ115"/>
    <mergeCell ref="BK115:BP115"/>
    <mergeCell ref="AY112:BD112"/>
    <mergeCell ref="BE112:BJ112"/>
    <mergeCell ref="BK112:BP112"/>
    <mergeCell ref="AY113:BD113"/>
    <mergeCell ref="BE113:BJ113"/>
    <mergeCell ref="AY120:BD120"/>
    <mergeCell ref="BE120:BJ120"/>
    <mergeCell ref="BK120:BP120"/>
    <mergeCell ref="AY121:BD121"/>
    <mergeCell ref="BE121:BJ121"/>
    <mergeCell ref="BK121:BP121"/>
    <mergeCell ref="AY119:BD119"/>
    <mergeCell ref="BE119:BJ119"/>
    <mergeCell ref="BK119:BP119"/>
    <mergeCell ref="AY116:BD116"/>
    <mergeCell ref="BE116:BJ116"/>
    <mergeCell ref="BK116:BP116"/>
    <mergeCell ref="F118:AI119"/>
    <mergeCell ref="H122:AI124"/>
    <mergeCell ref="D122:G123"/>
    <mergeCell ref="B118:E119"/>
    <mergeCell ref="F105:AI107"/>
    <mergeCell ref="H110:AI112"/>
    <mergeCell ref="D110:G111"/>
    <mergeCell ref="H113:AI115"/>
    <mergeCell ref="B117:AF117"/>
    <mergeCell ref="B127:E128"/>
    <mergeCell ref="AY122:BD122"/>
    <mergeCell ref="BE122:BJ122"/>
    <mergeCell ref="BK122:BP122"/>
    <mergeCell ref="AY123:BD123"/>
    <mergeCell ref="BE123:BJ123"/>
    <mergeCell ref="BK123:BP123"/>
    <mergeCell ref="AW122:AX122"/>
    <mergeCell ref="AW123:AX123"/>
    <mergeCell ref="AO122:AV123"/>
    <mergeCell ref="F127:AI128"/>
    <mergeCell ref="B155:J160"/>
    <mergeCell ref="AO124:AV126"/>
    <mergeCell ref="AW124:BP126"/>
    <mergeCell ref="AW136:AX136"/>
    <mergeCell ref="X148:AB149"/>
    <mergeCell ref="B133:AH135"/>
    <mergeCell ref="B145:AH145"/>
    <mergeCell ref="AW134:AX135"/>
    <mergeCell ref="AW142:BP144"/>
    <mergeCell ref="BK134:BP135"/>
    <mergeCell ref="AO134:AV135"/>
    <mergeCell ref="AO138:AV138"/>
    <mergeCell ref="AW137:AX137"/>
    <mergeCell ref="AW138:AX138"/>
    <mergeCell ref="AW140:AX140"/>
    <mergeCell ref="AW141:AX141"/>
    <mergeCell ref="AY136:BD136"/>
    <mergeCell ref="BE136:BJ136"/>
    <mergeCell ref="BE138:BJ138"/>
    <mergeCell ref="BB153:BF153"/>
    <mergeCell ref="BB154:BF154"/>
    <mergeCell ref="BB155:BF155"/>
    <mergeCell ref="AW150:BA150"/>
    <mergeCell ref="AW151:BA151"/>
    <mergeCell ref="BE134:BJ135"/>
    <mergeCell ref="AO136:AV136"/>
    <mergeCell ref="BK140:BP140"/>
    <mergeCell ref="B148:W149"/>
    <mergeCell ref="AM150:AQ150"/>
    <mergeCell ref="AM151:AQ151"/>
    <mergeCell ref="AM152:AQ152"/>
    <mergeCell ref="AM153:AQ153"/>
    <mergeCell ref="AM154:AQ154"/>
    <mergeCell ref="AW152:BA152"/>
    <mergeCell ref="AW153:BA153"/>
    <mergeCell ref="AW154:BA154"/>
    <mergeCell ref="BK141:BP141"/>
    <mergeCell ref="AO139:AV139"/>
    <mergeCell ref="AY139:BD139"/>
    <mergeCell ref="BE139:BJ139"/>
    <mergeCell ref="BK139:BP139"/>
    <mergeCell ref="AW139:AX139"/>
    <mergeCell ref="AY134:BD135"/>
    <mergeCell ref="X151:AB151"/>
    <mergeCell ref="AH151:AL151"/>
    <mergeCell ref="AH152:AL152"/>
    <mergeCell ref="AH153:AL153"/>
    <mergeCell ref="AH154:AL154"/>
    <mergeCell ref="AH157:AL157"/>
    <mergeCell ref="AM158:AQ158"/>
    <mergeCell ref="AC157:AG157"/>
    <mergeCell ref="AR157:AV157"/>
    <mergeCell ref="AH159:AL159"/>
    <mergeCell ref="AH160:AL160"/>
    <mergeCell ref="BK136:BP136"/>
    <mergeCell ref="AY137:BD137"/>
    <mergeCell ref="AO137:AV137"/>
    <mergeCell ref="AO140:AV140"/>
    <mergeCell ref="AO141:AV141"/>
    <mergeCell ref="BE137:BJ137"/>
    <mergeCell ref="AH155:AL155"/>
    <mergeCell ref="AH156:AL156"/>
    <mergeCell ref="AC155:AG155"/>
    <mergeCell ref="AC156:AG156"/>
    <mergeCell ref="AH150:AL150"/>
    <mergeCell ref="AR155:AV155"/>
    <mergeCell ref="AR156:AV156"/>
    <mergeCell ref="AC150:AG150"/>
    <mergeCell ref="AC151:AG151"/>
    <mergeCell ref="AO142:AV144"/>
    <mergeCell ref="AY138:BD138"/>
    <mergeCell ref="AM155:AQ155"/>
    <mergeCell ref="AM156:AQ156"/>
    <mergeCell ref="AM157:AQ157"/>
    <mergeCell ref="AW155:BA155"/>
    <mergeCell ref="BB150:BF150"/>
    <mergeCell ref="BB151:BF151"/>
    <mergeCell ref="BB152:BF152"/>
    <mergeCell ref="BK138:BP138"/>
    <mergeCell ref="BB159:BF159"/>
    <mergeCell ref="AR150:AV150"/>
    <mergeCell ref="AR151:AV151"/>
    <mergeCell ref="AR152:AV152"/>
    <mergeCell ref="AR153:AV153"/>
    <mergeCell ref="AR154:AV154"/>
    <mergeCell ref="BL157:BP157"/>
    <mergeCell ref="BG155:BK155"/>
    <mergeCell ref="BG156:BK156"/>
    <mergeCell ref="BG157:BK157"/>
    <mergeCell ref="BG150:BK150"/>
    <mergeCell ref="BG151:BK151"/>
    <mergeCell ref="BG152:BK152"/>
    <mergeCell ref="BG153:BK153"/>
    <mergeCell ref="BG154:BK154"/>
    <mergeCell ref="AW156:BA156"/>
    <mergeCell ref="BB156:BF156"/>
    <mergeCell ref="AC154:AG154"/>
    <mergeCell ref="X155:AB155"/>
    <mergeCell ref="X154:AB154"/>
    <mergeCell ref="X153:AB153"/>
    <mergeCell ref="X152:AB152"/>
    <mergeCell ref="K160:W160"/>
    <mergeCell ref="X160:AB160"/>
    <mergeCell ref="X159:AB159"/>
    <mergeCell ref="X158:AB158"/>
    <mergeCell ref="X157:AB157"/>
    <mergeCell ref="X156:AB156"/>
    <mergeCell ref="BB157:BF157"/>
    <mergeCell ref="AY140:BD140"/>
    <mergeCell ref="BE140:BJ140"/>
    <mergeCell ref="X163:AB163"/>
    <mergeCell ref="BL148:BP149"/>
    <mergeCell ref="K155:W155"/>
    <mergeCell ref="K154:W154"/>
    <mergeCell ref="K153:W153"/>
    <mergeCell ref="K152:W152"/>
    <mergeCell ref="K151:W151"/>
    <mergeCell ref="K150:W150"/>
    <mergeCell ref="BL158:BP158"/>
    <mergeCell ref="BL159:BP159"/>
    <mergeCell ref="BL160:BP160"/>
    <mergeCell ref="AC148:AG149"/>
    <mergeCell ref="AH148:AL149"/>
    <mergeCell ref="AM148:AQ149"/>
    <mergeCell ref="AR148:AV149"/>
    <mergeCell ref="AW148:BA149"/>
    <mergeCell ref="BB148:BF149"/>
    <mergeCell ref="BG148:BK149"/>
    <mergeCell ref="BL163:BP163"/>
    <mergeCell ref="BG160:BK160"/>
    <mergeCell ref="BL150:BP150"/>
    <mergeCell ref="BL151:BP151"/>
    <mergeCell ref="AG174:AK175"/>
    <mergeCell ref="W175:AA175"/>
    <mergeCell ref="AB175:AF175"/>
    <mergeCell ref="W173:AK173"/>
    <mergeCell ref="AM163:AQ163"/>
    <mergeCell ref="AR163:AV163"/>
    <mergeCell ref="AW163:BA163"/>
    <mergeCell ref="B163:W163"/>
    <mergeCell ref="BL152:BP152"/>
    <mergeCell ref="BL153:BP153"/>
    <mergeCell ref="BL154:BP154"/>
    <mergeCell ref="BL155:BP155"/>
    <mergeCell ref="BL156:BP156"/>
    <mergeCell ref="BB160:BF160"/>
    <mergeCell ref="AW157:BA157"/>
    <mergeCell ref="AW158:BA158"/>
    <mergeCell ref="AW159:BA159"/>
    <mergeCell ref="AW160:BA160"/>
    <mergeCell ref="AH161:AL161"/>
    <mergeCell ref="AM161:AQ161"/>
    <mergeCell ref="AR161:AV161"/>
    <mergeCell ref="BG158:BK158"/>
    <mergeCell ref="BG159:BK159"/>
    <mergeCell ref="AQ180:AU181"/>
    <mergeCell ref="AV180:AZ181"/>
    <mergeCell ref="AG176:AK176"/>
    <mergeCell ref="AL176:AP176"/>
    <mergeCell ref="AB177:AF177"/>
    <mergeCell ref="BH180:BP181"/>
    <mergeCell ref="BB158:BF158"/>
    <mergeCell ref="BB163:BF163"/>
    <mergeCell ref="BG163:BK163"/>
    <mergeCell ref="BL161:BP161"/>
    <mergeCell ref="X162:AB162"/>
    <mergeCell ref="AC162:AG162"/>
    <mergeCell ref="AH162:AL162"/>
    <mergeCell ref="AM162:AQ162"/>
    <mergeCell ref="AR162:AV162"/>
    <mergeCell ref="AW162:BA162"/>
    <mergeCell ref="BB162:BF162"/>
    <mergeCell ref="BG162:BK162"/>
    <mergeCell ref="BL162:BP162"/>
    <mergeCell ref="AW161:BA161"/>
    <mergeCell ref="BB161:BF161"/>
    <mergeCell ref="BG161:BK161"/>
    <mergeCell ref="AC163:AG163"/>
    <mergeCell ref="AC161:AG161"/>
    <mergeCell ref="BF173:BJ175"/>
    <mergeCell ref="BA173:BE175"/>
    <mergeCell ref="AK166:BP167"/>
    <mergeCell ref="BK178:BO178"/>
    <mergeCell ref="M176:Q176"/>
    <mergeCell ref="R176:V176"/>
    <mergeCell ref="W176:AA176"/>
    <mergeCell ref="AB176:AF176"/>
    <mergeCell ref="H176:L176"/>
    <mergeCell ref="AL177:AP177"/>
    <mergeCell ref="AQ178:AU178"/>
    <mergeCell ref="AV178:AZ178"/>
    <mergeCell ref="AV173:AZ175"/>
    <mergeCell ref="AQ173:AU175"/>
    <mergeCell ref="AQ177:AU177"/>
    <mergeCell ref="AV177:AZ177"/>
    <mergeCell ref="BA177:BE177"/>
    <mergeCell ref="BF177:BJ177"/>
    <mergeCell ref="AQ176:AU176"/>
    <mergeCell ref="AV176:AZ176"/>
    <mergeCell ref="BA176:BE176"/>
    <mergeCell ref="BF176:BJ176"/>
    <mergeCell ref="AG182:AK182"/>
    <mergeCell ref="AL182:AP182"/>
    <mergeCell ref="F178:G178"/>
    <mergeCell ref="F177:G177"/>
    <mergeCell ref="F176:G176"/>
    <mergeCell ref="H178:L178"/>
    <mergeCell ref="M178:Q178"/>
    <mergeCell ref="R178:V178"/>
    <mergeCell ref="W178:AA178"/>
    <mergeCell ref="AB178:AF178"/>
    <mergeCell ref="AG178:AK178"/>
    <mergeCell ref="AL178:AP178"/>
    <mergeCell ref="R177:V177"/>
    <mergeCell ref="W177:AA177"/>
    <mergeCell ref="W182:AA182"/>
    <mergeCell ref="AB182:AF182"/>
    <mergeCell ref="B180:G181"/>
    <mergeCell ref="R180:V181"/>
    <mergeCell ref="W180:AA181"/>
    <mergeCell ref="AB180:AF181"/>
    <mergeCell ref="AG180:AK181"/>
    <mergeCell ref="AL180:AP181"/>
    <mergeCell ref="A98:AE99"/>
    <mergeCell ref="AW101:AX102"/>
    <mergeCell ref="B162:W162"/>
    <mergeCell ref="B161:W161"/>
    <mergeCell ref="X161:AB161"/>
    <mergeCell ref="H177:L177"/>
    <mergeCell ref="M177:Q177"/>
    <mergeCell ref="B176:E178"/>
    <mergeCell ref="B173:G175"/>
    <mergeCell ref="H175:L175"/>
    <mergeCell ref="W174:AF174"/>
    <mergeCell ref="H173:V173"/>
    <mergeCell ref="AL173:AP175"/>
    <mergeCell ref="H174:Q174"/>
    <mergeCell ref="R174:V175"/>
    <mergeCell ref="M175:Q175"/>
    <mergeCell ref="K159:W159"/>
    <mergeCell ref="K158:W158"/>
    <mergeCell ref="AC152:AG152"/>
    <mergeCell ref="AC153:AG153"/>
    <mergeCell ref="K157:W157"/>
    <mergeCell ref="AC160:AG160"/>
    <mergeCell ref="AC158:AG158"/>
    <mergeCell ref="AC159:AG159"/>
    <mergeCell ref="BH184:BI184"/>
    <mergeCell ref="F182:G182"/>
    <mergeCell ref="BQ2:BQ3"/>
    <mergeCell ref="BQ4:BQ6"/>
    <mergeCell ref="BQ8:BQ9"/>
    <mergeCell ref="BQ12:BQ13"/>
    <mergeCell ref="BQ19:BQ20"/>
    <mergeCell ref="BK176:BO176"/>
    <mergeCell ref="BQ140:BQ141"/>
    <mergeCell ref="BQ138:BQ139"/>
    <mergeCell ref="BQ136:BQ137"/>
    <mergeCell ref="BK137:BP137"/>
    <mergeCell ref="B93:BP95"/>
    <mergeCell ref="AO101:AV102"/>
    <mergeCell ref="AO103:AV105"/>
    <mergeCell ref="AY103:BD103"/>
    <mergeCell ref="AY104:BD104"/>
    <mergeCell ref="AY105:BD105"/>
    <mergeCell ref="B85:BP85"/>
    <mergeCell ref="B86:BP88"/>
    <mergeCell ref="B89:BP89"/>
    <mergeCell ref="B91:BP92"/>
    <mergeCell ref="B90:BP90"/>
    <mergeCell ref="B102:E103"/>
    <mergeCell ref="AL184:AP184"/>
    <mergeCell ref="R182:V182"/>
    <mergeCell ref="BH183:BI183"/>
    <mergeCell ref="K195:L195"/>
    <mergeCell ref="Z193:AN193"/>
    <mergeCell ref="K193:Y193"/>
    <mergeCell ref="AO195:BC197"/>
    <mergeCell ref="BD195:BP199"/>
    <mergeCell ref="K199:BA199"/>
    <mergeCell ref="A192:BP192"/>
    <mergeCell ref="B187:G190"/>
    <mergeCell ref="H189:L190"/>
    <mergeCell ref="M189:Q190"/>
    <mergeCell ref="R190:BP190"/>
    <mergeCell ref="R186:BP187"/>
    <mergeCell ref="R188:BP189"/>
    <mergeCell ref="M188:Q188"/>
    <mergeCell ref="M187:Q187"/>
    <mergeCell ref="R185:BP185"/>
    <mergeCell ref="B182:E184"/>
    <mergeCell ref="BJ184:BP184"/>
    <mergeCell ref="BJ183:BP183"/>
    <mergeCell ref="BJ182:BP182"/>
    <mergeCell ref="BH182:BI182"/>
    <mergeCell ref="F184:G184"/>
    <mergeCell ref="AQ184:AU184"/>
    <mergeCell ref="AV184:AZ184"/>
    <mergeCell ref="BA180:BE181"/>
    <mergeCell ref="BA182:BE182"/>
    <mergeCell ref="BA183:BE183"/>
    <mergeCell ref="BA184:BE184"/>
    <mergeCell ref="AL183:AP183"/>
    <mergeCell ref="H183:L183"/>
    <mergeCell ref="M183:Q183"/>
    <mergeCell ref="R183:V183"/>
    <mergeCell ref="W183:AA183"/>
    <mergeCell ref="AQ182:AU182"/>
    <mergeCell ref="AV182:AZ182"/>
    <mergeCell ref="AB183:AF183"/>
    <mergeCell ref="AG183:AK183"/>
    <mergeCell ref="AQ183:AU183"/>
    <mergeCell ref="AV183:AZ183"/>
    <mergeCell ref="H184:L184"/>
    <mergeCell ref="M184:Q184"/>
    <mergeCell ref="R184:V184"/>
    <mergeCell ref="W184:AA184"/>
    <mergeCell ref="AB184:AF184"/>
    <mergeCell ref="AG184:AK184"/>
    <mergeCell ref="BV31:BX31"/>
    <mergeCell ref="BS19:BS20"/>
    <mergeCell ref="AO198:BA198"/>
    <mergeCell ref="BB198:BC198"/>
    <mergeCell ref="H182:L182"/>
    <mergeCell ref="M182:Q182"/>
    <mergeCell ref="H180:L181"/>
    <mergeCell ref="M180:Q181"/>
    <mergeCell ref="J40:U40"/>
    <mergeCell ref="H188:L188"/>
    <mergeCell ref="H187:L187"/>
    <mergeCell ref="B166:AJ166"/>
    <mergeCell ref="B167:AJ169"/>
    <mergeCell ref="AK165:BP165"/>
    <mergeCell ref="B164:AJ164"/>
    <mergeCell ref="B165:AJ165"/>
    <mergeCell ref="BA178:BE178"/>
    <mergeCell ref="BF178:BJ178"/>
    <mergeCell ref="BK177:BO177"/>
    <mergeCell ref="AG177:AK177"/>
    <mergeCell ref="BK173:BO175"/>
    <mergeCell ref="B136:AH144"/>
    <mergeCell ref="AN132:BP133"/>
    <mergeCell ref="F183:G183"/>
  </mergeCells>
  <phoneticPr fontId="2"/>
  <conditionalFormatting sqref="D110 H110:AI112">
    <cfRule type="expression" dxfId="4" priority="37">
      <formula>$B$102=3</formula>
    </cfRule>
  </conditionalFormatting>
  <conditionalFormatting sqref="D122:G123 H122:AI124">
    <cfRule type="expression" dxfId="3" priority="26">
      <formula>$B$118=2</formula>
    </cfRule>
  </conditionalFormatting>
  <conditionalFormatting sqref="BD195:BP199">
    <cfRule type="expression" dxfId="2" priority="3">
      <formula>AND($K$195="〇",$Z$195="〇")</formula>
    </cfRule>
  </conditionalFormatting>
  <conditionalFormatting sqref="K198:W198">
    <cfRule type="expression" dxfId="1" priority="2">
      <formula>OR($K$195="〇",$K$197="〇")</formula>
    </cfRule>
  </conditionalFormatting>
  <conditionalFormatting sqref="Z198:AL198">
    <cfRule type="expression" dxfId="0" priority="1">
      <formula>OR($Z$195="〇",$Z$197="〇")</formula>
    </cfRule>
  </conditionalFormatting>
  <dataValidations count="6">
    <dataValidation type="list" allowBlank="1" showInputMessage="1" showErrorMessage="1" sqref="AE21:AM40">
      <formula1>"該当時のみ選択↓,新設,改編,募集停止"</formula1>
    </dataValidation>
    <dataValidation type="list" allowBlank="1" showInputMessage="1" showErrorMessage="1" sqref="H12:I15 AF12:AG16 BB12:BC13 K195:L197 Z195:AA197">
      <formula1>"　,〇"</formula1>
    </dataValidation>
    <dataValidation type="list" allowBlank="1" showInputMessage="1" showErrorMessage="1" sqref="AO136:AV136 AO140:AV140 AO138:AV138">
      <formula1>"兼ねている学科①,①機械関係,②自動車関係,③電気関係,④電子関係,⑤情報技術関係,⑥建築・土木・デザイン関係,⑦電子機械関係,⑧その他,⑨総合学科"</formula1>
    </dataValidation>
    <dataValidation type="list" allowBlank="1" showInputMessage="1" showErrorMessage="1" sqref="AO141:AV141 AO137:AV137 AO139:AV139">
      <formula1>"兼ねている学科②,①機械関係,②自動車関係,③電気関係,④電子関係,⑤情報技術関係,⑥建築・土木・デザイン関係,⑦電子機械関係,⑧その他,⑨総合学科"</formula1>
    </dataValidation>
    <dataValidation type="list" allowBlank="1" showInputMessage="1" showErrorMessage="1" sqref="H2">
      <formula1>"選択して下さい↓,北海道,青森県,岩手県,宮城県,秋田県,山形県,福島県,新潟県,茨城県,栃木県,群馬県,埼玉県,千葉県,神奈川県,東京都,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V21:AD40">
      <formula1>"選択して下さい↓,男,女,共学"</formula1>
    </dataValidation>
  </dataValidations>
  <pageMargins left="0.70866141732283472" right="0.70866141732283472" top="0.55118110236220474" bottom="0.55118110236220474" header="0.31496062992125984" footer="0.31496062992125984"/>
  <pageSetup paperSize="8" scale="115" fitToWidth="0" fitToHeight="0" orientation="landscape" r:id="rId1"/>
  <rowBreaks count="3" manualBreakCount="3">
    <brk id="47" max="67" man="1"/>
    <brk id="96" max="67" man="1"/>
    <brk id="145"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実態調査票</vt:lpstr>
      <vt:lpstr>実態調査票!Print_Area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nishizawa</dc:creator>
  <cp:lastModifiedBy>柴 亨輔</cp:lastModifiedBy>
  <cp:lastPrinted>2022-05-10T06:55:36Z</cp:lastPrinted>
  <dcterms:created xsi:type="dcterms:W3CDTF">2008-01-22T04:31:18Z</dcterms:created>
  <dcterms:modified xsi:type="dcterms:W3CDTF">2022-05-10T07:18:08Z</dcterms:modified>
</cp:coreProperties>
</file>