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https://chukoren.sharepoint.com/sites/general/Shared Documents/１.中高連/6.実態調査/2023年度/1_調査票・調査依頼/1_調査票・手引/"/>
    </mc:Choice>
  </mc:AlternateContent>
  <xr:revisionPtr revIDLastSave="951" documentId="11_F360ECFEDF4BCDEA3B9F3A0280D913C06BED71EC" xr6:coauthVersionLast="47" xr6:coauthVersionMax="47" xr10:uidLastSave="{60E15163-560C-45B5-A631-BB8E44A0EF80}"/>
  <bookViews>
    <workbookView xWindow="-120" yWindow="-120" windowWidth="29040" windowHeight="15720" activeTab="1" xr2:uid="{00000000-000D-0000-FFFF-FFFF00000000}"/>
  </bookViews>
  <sheets>
    <sheet name="定時制" sheetId="61" r:id="rId1"/>
    <sheet name="通信制" sheetId="58" r:id="rId2"/>
    <sheet name="専攻科" sheetId="60" r:id="rId3"/>
  </sheets>
  <definedNames>
    <definedName name="_xlnm.Print_Area" localSheetId="2">専攻科!$A$1:$AE$141</definedName>
    <definedName name="_xlnm.Print_Area" localSheetId="1">通信制!$A$1:$AE$282</definedName>
    <definedName name="_xlnm.Print_Area" localSheetId="0">定時制!$A$1:$AE$268</definedName>
    <definedName name="ﾘｽﾄ_ﾁｪｯｸ欄" localSheetId="0">#REF!</definedName>
    <definedName name="ﾘｽﾄ_ﾁｪｯｸ欄">#REF!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32" i="58" l="1"/>
  <c r="AF143" i="61"/>
  <c r="AF142" i="61"/>
  <c r="AM1683" i="60"/>
  <c r="AF134" i="60"/>
  <c r="AF133" i="60"/>
  <c r="AF132" i="60"/>
  <c r="AF87" i="60"/>
  <c r="AH5" i="58" l="1"/>
  <c r="AH5" i="60"/>
  <c r="V135" i="60"/>
  <c r="Q135" i="60"/>
  <c r="L135" i="60"/>
  <c r="G135" i="60"/>
  <c r="AA135" i="60" s="1"/>
  <c r="AA134" i="60"/>
  <c r="AA133" i="60"/>
  <c r="AA132" i="60"/>
  <c r="AB117" i="60"/>
  <c r="N117" i="60"/>
  <c r="AB116" i="60"/>
  <c r="N116" i="60"/>
  <c r="AA104" i="60"/>
  <c r="M104" i="60"/>
  <c r="AA103" i="60"/>
  <c r="M103" i="60"/>
  <c r="AF103" i="60" s="1"/>
  <c r="AF32" i="60"/>
  <c r="V249" i="58"/>
  <c r="Q249" i="58"/>
  <c r="L249" i="58"/>
  <c r="G249" i="58"/>
  <c r="AF248" i="58"/>
  <c r="AA248" i="58"/>
  <c r="AF247" i="58"/>
  <c r="AA247" i="58"/>
  <c r="AF237" i="58"/>
  <c r="AF230" i="58"/>
  <c r="W230" i="58"/>
  <c r="W221" i="58"/>
  <c r="AF220" i="58"/>
  <c r="H220" i="58"/>
  <c r="AF219" i="58"/>
  <c r="AF218" i="58"/>
  <c r="AF217" i="58"/>
  <c r="AF212" i="58"/>
  <c r="AF202" i="58"/>
  <c r="N199" i="58"/>
  <c r="AF198" i="58"/>
  <c r="AF197" i="58"/>
  <c r="N196" i="58"/>
  <c r="AF195" i="58"/>
  <c r="AF194" i="58"/>
  <c r="AF193" i="58"/>
  <c r="AF192" i="58"/>
  <c r="AF191" i="58"/>
  <c r="N189" i="58"/>
  <c r="AF188" i="58"/>
  <c r="AF187" i="58"/>
  <c r="N186" i="58"/>
  <c r="AF185" i="58"/>
  <c r="AF184" i="58"/>
  <c r="N182" i="58"/>
  <c r="AF181" i="58"/>
  <c r="AF180" i="58"/>
  <c r="AF179" i="58"/>
  <c r="AF178" i="58"/>
  <c r="AF177" i="58"/>
  <c r="AG176" i="58"/>
  <c r="AF176" i="58"/>
  <c r="AF175" i="58"/>
  <c r="N174" i="58"/>
  <c r="AF173" i="58"/>
  <c r="AF172" i="58"/>
  <c r="AF171" i="58"/>
  <c r="AF170" i="58"/>
  <c r="AF169" i="58"/>
  <c r="AF168" i="58"/>
  <c r="AF159" i="58"/>
  <c r="X159" i="58"/>
  <c r="AF158" i="58"/>
  <c r="X158" i="58"/>
  <c r="AB146" i="58"/>
  <c r="N146" i="58"/>
  <c r="AB145" i="58"/>
  <c r="N145" i="58"/>
  <c r="AA133" i="58"/>
  <c r="M133" i="58"/>
  <c r="AA132" i="58"/>
  <c r="M132" i="58"/>
  <c r="W113" i="58"/>
  <c r="S113" i="58"/>
  <c r="O113" i="58"/>
  <c r="K113" i="58"/>
  <c r="G113" i="58"/>
  <c r="W107" i="58"/>
  <c r="S107" i="58"/>
  <c r="O107" i="58"/>
  <c r="K107" i="58"/>
  <c r="G107" i="58"/>
  <c r="U98" i="58"/>
  <c r="U63" i="58"/>
  <c r="AF62" i="58" s="1"/>
  <c r="U62" i="58"/>
  <c r="U61" i="58"/>
  <c r="U60" i="58"/>
  <c r="U59" i="58"/>
  <c r="AF58" i="58" s="1"/>
  <c r="U58" i="58"/>
  <c r="U57" i="58"/>
  <c r="U56" i="58"/>
  <c r="U55" i="58"/>
  <c r="AF54" i="58" s="1"/>
  <c r="U54" i="58"/>
  <c r="U53" i="58"/>
  <c r="U52" i="58"/>
  <c r="U51" i="58"/>
  <c r="AF50" i="58" s="1"/>
  <c r="U50" i="58"/>
  <c r="U49" i="58"/>
  <c r="U48" i="58"/>
  <c r="AD47" i="58"/>
  <c r="AB47" i="58"/>
  <c r="Z47" i="58"/>
  <c r="X47" i="58"/>
  <c r="R47" i="58"/>
  <c r="O47" i="58"/>
  <c r="L47" i="58"/>
  <c r="I47" i="58"/>
  <c r="AD46" i="58"/>
  <c r="AD45" i="58" s="1"/>
  <c r="AB46" i="58"/>
  <c r="Z46" i="58"/>
  <c r="Z45" i="58" s="1"/>
  <c r="X46" i="58"/>
  <c r="X45" i="58" s="1"/>
  <c r="R46" i="58"/>
  <c r="R45" i="58" s="1"/>
  <c r="O46" i="58"/>
  <c r="O45" i="58" s="1"/>
  <c r="L46" i="58"/>
  <c r="I46" i="58"/>
  <c r="I45" i="58" s="1"/>
  <c r="D45" i="58"/>
  <c r="AF45" i="58" s="1"/>
  <c r="AF38" i="58"/>
  <c r="AF34" i="58"/>
  <c r="AF24" i="58"/>
  <c r="AF22" i="58"/>
  <c r="AF20" i="58"/>
  <c r="AF19" i="58"/>
  <c r="AF18" i="58"/>
  <c r="AF15" i="58"/>
  <c r="AF13" i="58"/>
  <c r="AF10" i="58"/>
  <c r="AF9" i="58"/>
  <c r="AH5" i="61"/>
  <c r="V235" i="61"/>
  <c r="Q235" i="61"/>
  <c r="L235" i="61"/>
  <c r="G235" i="61"/>
  <c r="AF234" i="61"/>
  <c r="AA234" i="61"/>
  <c r="AF233" i="61"/>
  <c r="AA233" i="61"/>
  <c r="AF232" i="61"/>
  <c r="AA232" i="61"/>
  <c r="AF222" i="61"/>
  <c r="AF215" i="61"/>
  <c r="W215" i="61"/>
  <c r="W205" i="61"/>
  <c r="AF204" i="61"/>
  <c r="H204" i="61"/>
  <c r="AF203" i="61"/>
  <c r="AF202" i="61"/>
  <c r="AF201" i="61"/>
  <c r="AF196" i="61"/>
  <c r="AF186" i="61"/>
  <c r="N183" i="61"/>
  <c r="AF182" i="61"/>
  <c r="AF181" i="61"/>
  <c r="N180" i="61"/>
  <c r="AF179" i="61"/>
  <c r="AF178" i="61"/>
  <c r="AF177" i="61"/>
  <c r="AF176" i="61"/>
  <c r="AF175" i="61"/>
  <c r="N173" i="61"/>
  <c r="AF172" i="61"/>
  <c r="AF171" i="61"/>
  <c r="N170" i="61"/>
  <c r="AF169" i="61"/>
  <c r="AF168" i="61"/>
  <c r="N166" i="61"/>
  <c r="AF165" i="61"/>
  <c r="AF164" i="61"/>
  <c r="AF163" i="61"/>
  <c r="AF162" i="61"/>
  <c r="AF161" i="61"/>
  <c r="AG160" i="61"/>
  <c r="AF160" i="61"/>
  <c r="AF159" i="61"/>
  <c r="N158" i="61"/>
  <c r="AF157" i="61"/>
  <c r="AF156" i="61"/>
  <c r="AF155" i="61"/>
  <c r="AF154" i="61"/>
  <c r="AF153" i="61"/>
  <c r="AF152" i="61"/>
  <c r="X143" i="61"/>
  <c r="X142" i="61"/>
  <c r="AB130" i="61"/>
  <c r="N130" i="61"/>
  <c r="AB129" i="61"/>
  <c r="N129" i="61"/>
  <c r="AA117" i="61"/>
  <c r="AF116" i="61" s="1"/>
  <c r="M117" i="61"/>
  <c r="AA116" i="61"/>
  <c r="M116" i="61"/>
  <c r="AF100" i="61"/>
  <c r="W97" i="61"/>
  <c r="S97" i="61"/>
  <c r="O97" i="61"/>
  <c r="K97" i="61"/>
  <c r="G97" i="61"/>
  <c r="W91" i="61"/>
  <c r="S91" i="61"/>
  <c r="O91" i="61"/>
  <c r="K91" i="61"/>
  <c r="G91" i="61"/>
  <c r="D82" i="61"/>
  <c r="AF82" i="61" s="1"/>
  <c r="D81" i="61"/>
  <c r="AF81" i="61" s="1"/>
  <c r="AF80" i="61"/>
  <c r="D80" i="61"/>
  <c r="D79" i="61"/>
  <c r="AF79" i="61" s="1"/>
  <c r="D78" i="61"/>
  <c r="AF78" i="61" s="1"/>
  <c r="D77" i="61"/>
  <c r="AF77" i="61" s="1"/>
  <c r="D76" i="61"/>
  <c r="AF76" i="61" s="1"/>
  <c r="D75" i="61"/>
  <c r="AF75" i="61" s="1"/>
  <c r="D74" i="61"/>
  <c r="AF74" i="61" s="1"/>
  <c r="D73" i="61"/>
  <c r="AF73" i="61" s="1"/>
  <c r="D72" i="61"/>
  <c r="AF72" i="61" s="1"/>
  <c r="D71" i="61"/>
  <c r="AF71" i="61" s="1"/>
  <c r="Z70" i="61"/>
  <c r="W70" i="61"/>
  <c r="S70" i="61"/>
  <c r="O70" i="61"/>
  <c r="K70" i="61"/>
  <c r="G70" i="61"/>
  <c r="Z69" i="61"/>
  <c r="W69" i="61"/>
  <c r="S69" i="61"/>
  <c r="O69" i="61"/>
  <c r="K69" i="61"/>
  <c r="G69" i="61"/>
  <c r="Z68" i="61"/>
  <c r="W68" i="61"/>
  <c r="S68" i="61"/>
  <c r="O68" i="61"/>
  <c r="K68" i="61"/>
  <c r="G68" i="61"/>
  <c r="Z67" i="61"/>
  <c r="W67" i="61"/>
  <c r="T59" i="61"/>
  <c r="T58" i="61"/>
  <c r="AF59" i="61" s="1"/>
  <c r="T57" i="61"/>
  <c r="T56" i="61"/>
  <c r="AF57" i="61" s="1"/>
  <c r="T55" i="61"/>
  <c r="T54" i="61"/>
  <c r="AF55" i="61" s="1"/>
  <c r="T53" i="61"/>
  <c r="T52" i="61"/>
  <c r="AF53" i="61" s="1"/>
  <c r="T51" i="61"/>
  <c r="T50" i="61"/>
  <c r="AF51" i="61" s="1"/>
  <c r="T49" i="61"/>
  <c r="T47" i="61" s="1"/>
  <c r="T48" i="61"/>
  <c r="AC47" i="61"/>
  <c r="AA47" i="61"/>
  <c r="Y47" i="61"/>
  <c r="W47" i="61"/>
  <c r="R47" i="61"/>
  <c r="O47" i="61"/>
  <c r="L47" i="61"/>
  <c r="I47" i="61"/>
  <c r="AC46" i="61"/>
  <c r="AA46" i="61"/>
  <c r="AA45" i="61" s="1"/>
  <c r="Y46" i="61"/>
  <c r="W46" i="61"/>
  <c r="W45" i="61" s="1"/>
  <c r="R46" i="61"/>
  <c r="R45" i="61" s="1"/>
  <c r="O46" i="61"/>
  <c r="O45" i="61" s="1"/>
  <c r="L46" i="61"/>
  <c r="L45" i="61" s="1"/>
  <c r="I46" i="61"/>
  <c r="I45" i="61" s="1"/>
  <c r="AC45" i="61"/>
  <c r="Y45" i="61"/>
  <c r="F45" i="61"/>
  <c r="D45" i="61"/>
  <c r="AF45" i="61" s="1"/>
  <c r="AF38" i="61"/>
  <c r="AF34" i="61"/>
  <c r="AF30" i="61"/>
  <c r="AF24" i="61"/>
  <c r="AF22" i="61"/>
  <c r="AF20" i="61"/>
  <c r="AF19" i="61"/>
  <c r="AF18" i="61"/>
  <c r="AF15" i="61"/>
  <c r="AF13" i="61"/>
  <c r="AF10" i="61"/>
  <c r="AF9" i="61"/>
  <c r="AF116" i="60" l="1"/>
  <c r="N205" i="58"/>
  <c r="N200" i="58"/>
  <c r="N190" i="61"/>
  <c r="N167" i="61"/>
  <c r="AA235" i="61"/>
  <c r="AF67" i="61"/>
  <c r="AF92" i="61"/>
  <c r="D69" i="61"/>
  <c r="AF129" i="61"/>
  <c r="D68" i="61"/>
  <c r="AF68" i="61" s="1"/>
  <c r="D70" i="61"/>
  <c r="N174" i="61"/>
  <c r="N184" i="61"/>
  <c r="N183" i="58"/>
  <c r="AF56" i="58"/>
  <c r="U46" i="58"/>
  <c r="AF53" i="58"/>
  <c r="AF61" i="58"/>
  <c r="U47" i="58"/>
  <c r="N190" i="58"/>
  <c r="AB45" i="58"/>
  <c r="U45" i="58" s="1"/>
  <c r="N206" i="58"/>
  <c r="N201" i="58" s="1"/>
  <c r="N203" i="58" s="1"/>
  <c r="AF145" i="58"/>
  <c r="AA249" i="58"/>
  <c r="AF108" i="58"/>
  <c r="L45" i="58"/>
  <c r="AF51" i="58"/>
  <c r="AF55" i="58"/>
  <c r="AF59" i="58"/>
  <c r="AF63" i="58"/>
  <c r="AF48" i="58"/>
  <c r="AF52" i="58"/>
  <c r="AF60" i="58"/>
  <c r="AF49" i="58"/>
  <c r="AF57" i="58"/>
  <c r="AF48" i="61"/>
  <c r="AF52" i="61"/>
  <c r="AF56" i="61"/>
  <c r="N189" i="61"/>
  <c r="N185" i="61" s="1"/>
  <c r="N187" i="61" s="1"/>
  <c r="T46" i="61"/>
  <c r="T45" i="61" s="1"/>
  <c r="AF87" i="61" s="1"/>
  <c r="AF49" i="61"/>
  <c r="AF50" i="61"/>
  <c r="AF54" i="61"/>
  <c r="AF58" i="61"/>
  <c r="AF103" i="58" l="1"/>
  <c r="AF98" i="58"/>
  <c r="Y51" i="60" l="1"/>
  <c r="V60" i="60" l="1"/>
  <c r="V59" i="60"/>
  <c r="V58" i="60"/>
  <c r="Q60" i="60"/>
  <c r="Q59" i="60"/>
  <c r="Q58" i="60"/>
  <c r="L60" i="60"/>
  <c r="L59" i="60"/>
  <c r="L58" i="60"/>
  <c r="V84" i="60"/>
  <c r="V78" i="60"/>
  <c r="Q84" i="60"/>
  <c r="Q78" i="60"/>
  <c r="L84" i="60"/>
  <c r="M73" i="60" s="1"/>
  <c r="L78" i="60"/>
  <c r="AG48" i="60"/>
  <c r="X48" i="60"/>
  <c r="AG47" i="60"/>
  <c r="X47" i="60"/>
  <c r="AH327" i="58"/>
  <c r="AH2" i="58"/>
  <c r="AN181" i="60"/>
  <c r="AN180" i="60"/>
  <c r="AN179" i="60"/>
  <c r="AN178" i="60"/>
  <c r="AN177" i="60"/>
  <c r="AN176" i="60"/>
  <c r="AN175" i="60"/>
  <c r="AN174" i="60"/>
  <c r="AN173" i="60"/>
  <c r="AN172" i="60"/>
  <c r="AN171" i="60"/>
  <c r="AN170" i="60"/>
  <c r="AN169" i="60"/>
  <c r="AN168" i="60"/>
  <c r="AN167" i="60"/>
  <c r="AN166" i="60"/>
  <c r="AN165" i="60"/>
  <c r="AN164" i="60"/>
  <c r="AN163" i="60"/>
  <c r="AN162" i="60"/>
  <c r="AN161" i="60"/>
  <c r="AN160" i="60"/>
  <c r="AN159" i="60"/>
  <c r="AN158" i="60"/>
  <c r="AN157" i="60"/>
  <c r="AH187" i="60"/>
  <c r="AL153" i="60" s="1"/>
  <c r="AH2" i="60"/>
  <c r="AN308" i="61"/>
  <c r="AN307" i="61"/>
  <c r="AN306" i="61"/>
  <c r="AN305" i="61"/>
  <c r="AN304" i="61"/>
  <c r="AN303" i="61"/>
  <c r="AN302" i="61"/>
  <c r="AN301" i="61"/>
  <c r="AN300" i="61"/>
  <c r="AN299" i="61"/>
  <c r="AN298" i="61"/>
  <c r="AN297" i="61"/>
  <c r="AN296" i="61"/>
  <c r="AN295" i="61"/>
  <c r="AN294" i="61"/>
  <c r="AN293" i="61"/>
  <c r="AN292" i="61"/>
  <c r="AN291" i="61"/>
  <c r="AN290" i="61"/>
  <c r="AN289" i="61"/>
  <c r="AN288" i="61"/>
  <c r="AN287" i="61"/>
  <c r="AN286" i="61"/>
  <c r="AN285" i="61"/>
  <c r="AN284" i="61"/>
  <c r="AH314" i="61"/>
  <c r="AH2" i="61"/>
  <c r="AN321" i="58"/>
  <c r="AN320" i="58"/>
  <c r="AN319" i="58"/>
  <c r="AN318" i="58"/>
  <c r="AN317" i="58"/>
  <c r="AN316" i="58"/>
  <c r="AN315" i="58"/>
  <c r="AN314" i="58"/>
  <c r="AN313" i="58"/>
  <c r="AN312" i="58"/>
  <c r="AN311" i="58"/>
  <c r="AN310" i="58"/>
  <c r="AN309" i="58"/>
  <c r="AN308" i="58"/>
  <c r="AN307" i="58"/>
  <c r="AN306" i="58"/>
  <c r="AN305" i="58"/>
  <c r="AN304" i="58"/>
  <c r="AN303" i="58"/>
  <c r="AN302" i="58"/>
  <c r="AN301" i="58"/>
  <c r="AN300" i="58"/>
  <c r="AN299" i="58"/>
  <c r="AN298" i="58"/>
  <c r="AN297" i="58"/>
  <c r="T281" i="58"/>
  <c r="Z272" i="58"/>
  <c r="Z265" i="58"/>
  <c r="T267" i="61"/>
  <c r="Z258" i="61"/>
  <c r="Z251" i="61"/>
  <c r="AF47" i="60" l="1"/>
  <c r="AF48" i="60"/>
  <c r="W73" i="60"/>
  <c r="R73" i="60"/>
  <c r="AH153" i="60"/>
  <c r="B4" i="60" s="1"/>
  <c r="AL280" i="61"/>
  <c r="AH280" i="61" s="1"/>
  <c r="B4" i="61" s="1"/>
  <c r="AL293" i="58"/>
  <c r="AH293" i="58" s="1"/>
  <c r="B4" i="58" s="1"/>
  <c r="E4" i="58" s="1"/>
  <c r="E4" i="61" l="1"/>
  <c r="F4" i="61"/>
  <c r="F4" i="60"/>
  <c r="E4" i="60"/>
  <c r="F4" i="58"/>
  <c r="AR280" i="61"/>
  <c r="A243" i="61" s="1"/>
  <c r="AR293" i="58"/>
  <c r="A257" i="58" s="1"/>
  <c r="AF281" i="58" l="1"/>
  <c r="AF276" i="58"/>
  <c r="AF272" i="58"/>
  <c r="AF265" i="58"/>
  <c r="AF258" i="61"/>
  <c r="AF251" i="61"/>
  <c r="AF262" i="61"/>
  <c r="AF267" i="61"/>
  <c r="AF40" i="60" l="1"/>
  <c r="AF28" i="60"/>
  <c r="AF2" i="60"/>
  <c r="AF2" i="58"/>
  <c r="AF2" i="61"/>
  <c r="G58" i="60" l="1"/>
  <c r="G78" i="60" l="1"/>
  <c r="G84" i="60"/>
  <c r="H73" i="60" l="1"/>
  <c r="D69" i="60"/>
  <c r="AF69" i="60" s="1"/>
  <c r="D68" i="60"/>
  <c r="AF68" i="60" s="1"/>
  <c r="D67" i="60"/>
  <c r="AF67" i="60" s="1"/>
  <c r="D66" i="60"/>
  <c r="AF66" i="60" s="1"/>
  <c r="D65" i="60"/>
  <c r="AF65" i="60" s="1"/>
  <c r="D64" i="60"/>
  <c r="AF64" i="60" s="1"/>
  <c r="D63" i="60"/>
  <c r="AF63" i="60" s="1"/>
  <c r="D62" i="60"/>
  <c r="AF62" i="60" s="1"/>
  <c r="D61" i="60"/>
  <c r="AF61" i="60" s="1"/>
  <c r="G60" i="60"/>
  <c r="G59" i="60"/>
  <c r="H57" i="60" l="1"/>
  <c r="W57" i="60"/>
  <c r="R57" i="60"/>
  <c r="M57" i="60"/>
  <c r="D59" i="60" l="1"/>
  <c r="D58" i="60"/>
  <c r="D60" i="60"/>
  <c r="AF58" i="60" l="1"/>
  <c r="AF22" i="60" l="1"/>
  <c r="AF20" i="60"/>
  <c r="AF18" i="60"/>
  <c r="AF17" i="60"/>
  <c r="AF16" i="60"/>
  <c r="AF13" i="60"/>
  <c r="AF11" i="60"/>
  <c r="AF9" i="60"/>
  <c r="AF8" i="60"/>
  <c r="AG43" i="60" l="1"/>
  <c r="AG52" i="60"/>
  <c r="AG51" i="60"/>
  <c r="AG46" i="60"/>
  <c r="AG45" i="60"/>
  <c r="AG44" i="60"/>
  <c r="AG42" i="60"/>
  <c r="AG41" i="60"/>
  <c r="X46" i="60" l="1"/>
  <c r="X45" i="60"/>
  <c r="X44" i="60"/>
  <c r="X43" i="60"/>
  <c r="X42" i="60"/>
  <c r="X41" i="60"/>
  <c r="AF74" i="60" l="1"/>
  <c r="AF57" i="60"/>
  <c r="AF79" i="60"/>
  <c r="AF42" i="60"/>
  <c r="AF41" i="60"/>
  <c r="AF44" i="60"/>
  <c r="AF43" i="60"/>
  <c r="AF45" i="60"/>
  <c r="AF46" i="60"/>
</calcChain>
</file>

<file path=xl/sharedStrings.xml><?xml version="1.0" encoding="utf-8"?>
<sst xmlns="http://schemas.openxmlformats.org/spreadsheetml/2006/main" count="28047" uniqueCount="3621">
  <si>
    <t>(フリガナ)</t>
    <phoneticPr fontId="2"/>
  </si>
  <si>
    <t>(フリガナ)</t>
    <phoneticPr fontId="2"/>
  </si>
  <si>
    <t>(フリガナ)</t>
    <phoneticPr fontId="2"/>
  </si>
  <si>
    <t>学校名</t>
    <rPh sb="0" eb="2">
      <t>ガッコウ</t>
    </rPh>
    <rPh sb="2" eb="3">
      <t>メイ</t>
    </rPh>
    <phoneticPr fontId="2"/>
  </si>
  <si>
    <t>〒</t>
  </si>
  <si>
    <t>（単位：円）</t>
  </si>
  <si>
    <t>入学検定料</t>
  </si>
  <si>
    <t>司書教諭</t>
  </si>
  <si>
    <t>日本私立中学高等学校連合会</t>
    <rPh sb="0" eb="2">
      <t>ニホン</t>
    </rPh>
    <rPh sb="2" eb="4">
      <t>シリツ</t>
    </rPh>
    <rPh sb="4" eb="6">
      <t>チュウガク</t>
    </rPh>
    <rPh sb="6" eb="8">
      <t>コウトウ</t>
    </rPh>
    <rPh sb="8" eb="10">
      <t>ガッコウ</t>
    </rPh>
    <rPh sb="10" eb="13">
      <t>レンゴウカイ</t>
    </rPh>
    <phoneticPr fontId="2"/>
  </si>
  <si>
    <t>(</t>
    <phoneticPr fontId="2"/>
  </si>
  <si>
    <t>)</t>
    <phoneticPr fontId="2"/>
  </si>
  <si>
    <t>秘</t>
    <rPh sb="0" eb="1">
      <t>ヒ</t>
    </rPh>
    <phoneticPr fontId="2"/>
  </si>
  <si>
    <t>(フリガナ)</t>
    <phoneticPr fontId="2"/>
  </si>
  <si>
    <t>学校</t>
    <rPh sb="0" eb="2">
      <t>ガッコウ</t>
    </rPh>
    <phoneticPr fontId="2"/>
  </si>
  <si>
    <t>理事長名</t>
    <rPh sb="0" eb="3">
      <t>リジチョウ</t>
    </rPh>
    <rPh sb="3" eb="4">
      <t>メイ</t>
    </rPh>
    <phoneticPr fontId="2"/>
  </si>
  <si>
    <t>法人名</t>
    <rPh sb="0" eb="2">
      <t>ホウジン</t>
    </rPh>
    <rPh sb="2" eb="3">
      <t>メイ</t>
    </rPh>
    <phoneticPr fontId="2"/>
  </si>
  <si>
    <t>〒</t>
    <phoneticPr fontId="2"/>
  </si>
  <si>
    <t>電話</t>
    <rPh sb="0" eb="2">
      <t>デンワ</t>
    </rPh>
    <phoneticPr fontId="2"/>
  </si>
  <si>
    <t>学校法人
事務所
所在地</t>
    <rPh sb="0" eb="2">
      <t>ガッコウ</t>
    </rPh>
    <rPh sb="2" eb="4">
      <t>ホウジン</t>
    </rPh>
    <phoneticPr fontId="2"/>
  </si>
  <si>
    <t>ＦＡＸ</t>
    <phoneticPr fontId="2"/>
  </si>
  <si>
    <t>(フリガナ)</t>
    <phoneticPr fontId="2"/>
  </si>
  <si>
    <t>記入者名</t>
    <rPh sb="0" eb="2">
      <t>キニュウ</t>
    </rPh>
    <rPh sb="2" eb="3">
      <t>シャ</t>
    </rPh>
    <rPh sb="3" eb="4">
      <t>メイ</t>
    </rPh>
    <phoneticPr fontId="2"/>
  </si>
  <si>
    <t>職名</t>
    <rPh sb="0" eb="2">
      <t>ショクメイ</t>
    </rPh>
    <phoneticPr fontId="2"/>
  </si>
  <si>
    <t>校長名</t>
    <rPh sb="0" eb="2">
      <t>コウチョウ</t>
    </rPh>
    <rPh sb="2" eb="3">
      <t>メイ</t>
    </rPh>
    <phoneticPr fontId="2"/>
  </si>
  <si>
    <t>学校
所在地</t>
    <rPh sb="0" eb="2">
      <t>ガッコウ</t>
    </rPh>
    <rPh sb="3" eb="6">
      <t>ショザイチ</t>
    </rPh>
    <phoneticPr fontId="2"/>
  </si>
  <si>
    <t>ＦＡＸ</t>
    <phoneticPr fontId="2"/>
  </si>
  <si>
    <t>男女別</t>
    <rPh sb="0" eb="2">
      <t>ダンジョ</t>
    </rPh>
    <rPh sb="2" eb="3">
      <t>ベツ</t>
    </rPh>
    <phoneticPr fontId="2"/>
  </si>
  <si>
    <t>推薦(</t>
    <rPh sb="0" eb="2">
      <t>スイセン</t>
    </rPh>
    <phoneticPr fontId="2"/>
  </si>
  <si>
    <t>月</t>
    <rPh sb="0" eb="1">
      <t>ツキ</t>
    </rPh>
    <phoneticPr fontId="2"/>
  </si>
  <si>
    <t>日)</t>
    <rPh sb="0" eb="1">
      <t>ニチ</t>
    </rPh>
    <phoneticPr fontId="2"/>
  </si>
  <si>
    <t>入寮定員</t>
    <rPh sb="0" eb="2">
      <t>ニュウリョウ</t>
    </rPh>
    <rPh sb="2" eb="4">
      <t>テイイン</t>
    </rPh>
    <phoneticPr fontId="2"/>
  </si>
  <si>
    <t>一般(</t>
    <rPh sb="0" eb="2">
      <t>イッパン</t>
    </rPh>
    <phoneticPr fontId="2"/>
  </si>
  <si>
    <t>二次募集(</t>
    <rPh sb="0" eb="2">
      <t>ニジ</t>
    </rPh>
    <rPh sb="2" eb="4">
      <t>ボシュウ</t>
    </rPh>
    <phoneticPr fontId="2"/>
  </si>
  <si>
    <t>その他</t>
    <rPh sb="2" eb="3">
      <t>タ</t>
    </rPh>
    <phoneticPr fontId="2"/>
  </si>
  <si>
    <t>男</t>
    <rPh sb="0" eb="1">
      <t>オトコ</t>
    </rPh>
    <phoneticPr fontId="2"/>
  </si>
  <si>
    <t>女</t>
    <rPh sb="0" eb="1">
      <t>オンナ</t>
    </rPh>
    <phoneticPr fontId="2"/>
  </si>
  <si>
    <t>(注)</t>
    <rPh sb="1" eb="2">
      <t>チュウ</t>
    </rPh>
    <phoneticPr fontId="2"/>
  </si>
  <si>
    <t>（単位：人）</t>
    <rPh sb="1" eb="3">
      <t>タンイ</t>
    </rPh>
    <rPh sb="4" eb="5">
      <t>ニン</t>
    </rPh>
    <phoneticPr fontId="2"/>
  </si>
  <si>
    <t>区分</t>
    <rPh sb="0" eb="2">
      <t>クブン</t>
    </rPh>
    <phoneticPr fontId="2"/>
  </si>
  <si>
    <t>入学者数</t>
    <rPh sb="0" eb="3">
      <t>ニュウガクシャ</t>
    </rPh>
    <rPh sb="3" eb="4">
      <t>スウ</t>
    </rPh>
    <phoneticPr fontId="2"/>
  </si>
  <si>
    <t>（内）内部</t>
    <rPh sb="1" eb="2">
      <t>ナイ</t>
    </rPh>
    <rPh sb="3" eb="5">
      <t>ナイブ</t>
    </rPh>
    <phoneticPr fontId="2"/>
  </si>
  <si>
    <t>計</t>
    <rPh sb="0" eb="1">
      <t>ケイ</t>
    </rPh>
    <phoneticPr fontId="2"/>
  </si>
  <si>
    <t>合計</t>
    <rPh sb="0" eb="2">
      <t>ゴウケイ</t>
    </rPh>
    <phoneticPr fontId="2"/>
  </si>
  <si>
    <t>普通科</t>
    <rPh sb="0" eb="3">
      <t>フツウカ</t>
    </rPh>
    <phoneticPr fontId="2"/>
  </si>
  <si>
    <t>商業に
関する学科</t>
    <rPh sb="0" eb="2">
      <t>ショウギョウ</t>
    </rPh>
    <rPh sb="4" eb="5">
      <t>カン</t>
    </rPh>
    <rPh sb="7" eb="9">
      <t>ガッカ</t>
    </rPh>
    <phoneticPr fontId="2"/>
  </si>
  <si>
    <t>工業に
関する学科</t>
    <rPh sb="0" eb="2">
      <t>コウギョウ</t>
    </rPh>
    <rPh sb="4" eb="5">
      <t>カン</t>
    </rPh>
    <rPh sb="7" eb="9">
      <t>ガッカ</t>
    </rPh>
    <phoneticPr fontId="2"/>
  </si>
  <si>
    <t>家庭に
関する学科</t>
    <rPh sb="0" eb="2">
      <t>カテイ</t>
    </rPh>
    <rPh sb="4" eb="5">
      <t>カン</t>
    </rPh>
    <rPh sb="7" eb="9">
      <t>ガッカ</t>
    </rPh>
    <phoneticPr fontId="2"/>
  </si>
  <si>
    <t>科</t>
    <rPh sb="0" eb="1">
      <t>カ</t>
    </rPh>
    <phoneticPr fontId="2"/>
  </si>
  <si>
    <t>Ⅱ．学級数</t>
    <rPh sb="2" eb="4">
      <t>ガッキュウ</t>
    </rPh>
    <rPh sb="4" eb="5">
      <t>スウ</t>
    </rPh>
    <phoneticPr fontId="2"/>
  </si>
  <si>
    <t>（単位：学級）</t>
    <rPh sb="1" eb="3">
      <t>タンイ</t>
    </rPh>
    <rPh sb="4" eb="6">
      <t>ガッキュウ</t>
    </rPh>
    <phoneticPr fontId="2"/>
  </si>
  <si>
    <t>区　分</t>
    <rPh sb="0" eb="1">
      <t>ク</t>
    </rPh>
    <rPh sb="2" eb="3">
      <t>ブン</t>
    </rPh>
    <phoneticPr fontId="2"/>
  </si>
  <si>
    <t>備　考</t>
    <rPh sb="0" eb="1">
      <t>ソナエ</t>
    </rPh>
    <rPh sb="2" eb="3">
      <t>コウ</t>
    </rPh>
    <phoneticPr fontId="2"/>
  </si>
  <si>
    <t>共</t>
    <rPh sb="0" eb="1">
      <t>トモ</t>
    </rPh>
    <phoneticPr fontId="2"/>
  </si>
  <si>
    <t>区　　　分</t>
    <rPh sb="0" eb="1">
      <t>ク</t>
    </rPh>
    <rPh sb="4" eb="5">
      <t>ブン</t>
    </rPh>
    <phoneticPr fontId="2"/>
  </si>
  <si>
    <t>普　通　科</t>
    <rPh sb="0" eb="1">
      <t>ススム</t>
    </rPh>
    <rPh sb="2" eb="3">
      <t>ツウ</t>
    </rPh>
    <rPh sb="4" eb="5">
      <t>カ</t>
    </rPh>
    <phoneticPr fontId="2"/>
  </si>
  <si>
    <t>商業に関する学科</t>
    <rPh sb="0" eb="2">
      <t>ショウギョウ</t>
    </rPh>
    <rPh sb="3" eb="4">
      <t>カン</t>
    </rPh>
    <rPh sb="6" eb="8">
      <t>ガッカ</t>
    </rPh>
    <phoneticPr fontId="2"/>
  </si>
  <si>
    <t>工業に関する学科</t>
    <rPh sb="0" eb="2">
      <t>コウギョウ</t>
    </rPh>
    <rPh sb="3" eb="4">
      <t>カン</t>
    </rPh>
    <rPh sb="6" eb="8">
      <t>ガッカ</t>
    </rPh>
    <phoneticPr fontId="2"/>
  </si>
  <si>
    <t>家庭に関する学科</t>
    <rPh sb="0" eb="2">
      <t>カテイ</t>
    </rPh>
    <rPh sb="3" eb="4">
      <t>カン</t>
    </rPh>
    <rPh sb="6" eb="8">
      <t>ガッカ</t>
    </rPh>
    <phoneticPr fontId="2"/>
  </si>
  <si>
    <t>備　　考</t>
    <rPh sb="0" eb="1">
      <t>ソナエ</t>
    </rPh>
    <rPh sb="3" eb="4">
      <t>コウ</t>
    </rPh>
    <phoneticPr fontId="2"/>
  </si>
  <si>
    <t>A.</t>
    <phoneticPr fontId="2"/>
  </si>
  <si>
    <t>B.</t>
    <phoneticPr fontId="2"/>
  </si>
  <si>
    <t>入学金</t>
    <rPh sb="0" eb="3">
      <t>ニュウガクキン</t>
    </rPh>
    <phoneticPr fontId="2"/>
  </si>
  <si>
    <t>施設設備費</t>
    <rPh sb="0" eb="2">
      <t>シセツ</t>
    </rPh>
    <rPh sb="2" eb="4">
      <t>セツビ</t>
    </rPh>
    <rPh sb="4" eb="5">
      <t>ヒ</t>
    </rPh>
    <phoneticPr fontId="2"/>
  </si>
  <si>
    <t>寄付金</t>
    <rPh sb="0" eb="3">
      <t>キフキン</t>
    </rPh>
    <phoneticPr fontId="2"/>
  </si>
  <si>
    <t>授業料</t>
    <rPh sb="0" eb="3">
      <t>ジュギョウリョウ</t>
    </rPh>
    <phoneticPr fontId="2"/>
  </si>
  <si>
    <t>実験実習費</t>
    <rPh sb="0" eb="2">
      <t>ジッケン</t>
    </rPh>
    <rPh sb="2" eb="4">
      <t>ジッシュウ</t>
    </rPh>
    <rPh sb="4" eb="5">
      <t>ヒ</t>
    </rPh>
    <phoneticPr fontId="2"/>
  </si>
  <si>
    <t>補助活動納付金</t>
    <rPh sb="0" eb="2">
      <t>ホジョ</t>
    </rPh>
    <rPh sb="2" eb="4">
      <t>カツドウ</t>
    </rPh>
    <rPh sb="4" eb="7">
      <t>ノウフキン</t>
    </rPh>
    <phoneticPr fontId="2"/>
  </si>
  <si>
    <t>寄宿舎費</t>
    <rPh sb="0" eb="3">
      <t>キシュクシャ</t>
    </rPh>
    <rPh sb="3" eb="4">
      <t>ヒ</t>
    </rPh>
    <phoneticPr fontId="2"/>
  </si>
  <si>
    <t>男　女　別</t>
    <rPh sb="0" eb="1">
      <t>オトコ</t>
    </rPh>
    <rPh sb="2" eb="3">
      <t>オンナ</t>
    </rPh>
    <rPh sb="4" eb="5">
      <t>ベツ</t>
    </rPh>
    <phoneticPr fontId="2"/>
  </si>
  <si>
    <t>備考</t>
    <rPh sb="0" eb="2">
      <t>ビコウ</t>
    </rPh>
    <phoneticPr fontId="2"/>
  </si>
  <si>
    <t>校長</t>
    <rPh sb="0" eb="2">
      <t>コウチョウ</t>
    </rPh>
    <phoneticPr fontId="2"/>
  </si>
  <si>
    <t>副校長</t>
    <rPh sb="0" eb="1">
      <t>フク</t>
    </rPh>
    <rPh sb="1" eb="3">
      <t>コウチョウ</t>
    </rPh>
    <phoneticPr fontId="2"/>
  </si>
  <si>
    <t>教頭</t>
    <rPh sb="0" eb="2">
      <t>キョウトウ</t>
    </rPh>
    <phoneticPr fontId="2"/>
  </si>
  <si>
    <t>主幹教諭</t>
    <rPh sb="0" eb="1">
      <t>シュ</t>
    </rPh>
    <rPh sb="1" eb="2">
      <t>ミキ</t>
    </rPh>
    <rPh sb="2" eb="4">
      <t>キョウユ</t>
    </rPh>
    <phoneticPr fontId="2"/>
  </si>
  <si>
    <t>指導教諭</t>
    <rPh sb="0" eb="2">
      <t>シドウ</t>
    </rPh>
    <rPh sb="2" eb="4">
      <t>キョウユ</t>
    </rPh>
    <phoneticPr fontId="2"/>
  </si>
  <si>
    <t>教諭</t>
    <rPh sb="0" eb="2">
      <t>キョウユ</t>
    </rPh>
    <phoneticPr fontId="2"/>
  </si>
  <si>
    <t>助教諭</t>
    <rPh sb="0" eb="3">
      <t>ジョキョウユ</t>
    </rPh>
    <phoneticPr fontId="2"/>
  </si>
  <si>
    <t>養護教諭</t>
    <rPh sb="0" eb="2">
      <t>ヨウゴ</t>
    </rPh>
    <rPh sb="2" eb="4">
      <t>キョウユ</t>
    </rPh>
    <phoneticPr fontId="2"/>
  </si>
  <si>
    <t>養護助教諭</t>
    <rPh sb="0" eb="2">
      <t>ヨウゴ</t>
    </rPh>
    <rPh sb="2" eb="3">
      <t>ジョ</t>
    </rPh>
    <rPh sb="3" eb="5">
      <t>キョウユ</t>
    </rPh>
    <phoneticPr fontId="2"/>
  </si>
  <si>
    <t>栄養教諭</t>
    <rPh sb="0" eb="2">
      <t>エイヨウ</t>
    </rPh>
    <rPh sb="2" eb="4">
      <t>キョウユ</t>
    </rPh>
    <phoneticPr fontId="2"/>
  </si>
  <si>
    <t>講師</t>
    <rPh sb="0" eb="2">
      <t>コウシ</t>
    </rPh>
    <phoneticPr fontId="2"/>
  </si>
  <si>
    <t>(内)</t>
    <rPh sb="1" eb="2">
      <t>ウチ</t>
    </rPh>
    <phoneticPr fontId="2"/>
  </si>
  <si>
    <t>事務職員</t>
    <rPh sb="0" eb="2">
      <t>ジム</t>
    </rPh>
    <rPh sb="2" eb="4">
      <t>ショクイン</t>
    </rPh>
    <phoneticPr fontId="2"/>
  </si>
  <si>
    <t>実習助手</t>
    <rPh sb="0" eb="2">
      <t>ジッシュウ</t>
    </rPh>
    <rPh sb="2" eb="4">
      <t>ジョシュ</t>
    </rPh>
    <phoneticPr fontId="2"/>
  </si>
  <si>
    <t>技術職員</t>
    <rPh sb="0" eb="2">
      <t>ギジュツ</t>
    </rPh>
    <rPh sb="2" eb="4">
      <t>ショクイン</t>
    </rPh>
    <phoneticPr fontId="2"/>
  </si>
  <si>
    <t>用務員</t>
    <rPh sb="0" eb="3">
      <t>ヨウムイン</t>
    </rPh>
    <phoneticPr fontId="2"/>
  </si>
  <si>
    <t>区　　分</t>
    <rPh sb="0" eb="1">
      <t>ク</t>
    </rPh>
    <rPh sb="3" eb="4">
      <t>ブン</t>
    </rPh>
    <phoneticPr fontId="2"/>
  </si>
  <si>
    <t>本　　俸</t>
    <rPh sb="0" eb="1">
      <t>ホン</t>
    </rPh>
    <rPh sb="3" eb="4">
      <t>ホウ</t>
    </rPh>
    <phoneticPr fontId="2"/>
  </si>
  <si>
    <t>期末手当</t>
    <rPh sb="0" eb="2">
      <t>キマツ</t>
    </rPh>
    <rPh sb="2" eb="4">
      <t>テアテ</t>
    </rPh>
    <phoneticPr fontId="2"/>
  </si>
  <si>
    <t>その他手当</t>
    <rPh sb="2" eb="3">
      <t>タ</t>
    </rPh>
    <rPh sb="3" eb="5">
      <t>テアテ</t>
    </rPh>
    <phoneticPr fontId="2"/>
  </si>
  <si>
    <t>所定福利費</t>
    <rPh sb="0" eb="2">
      <t>ショテイ</t>
    </rPh>
    <rPh sb="2" eb="4">
      <t>フクリ</t>
    </rPh>
    <rPh sb="4" eb="5">
      <t>ヒ</t>
    </rPh>
    <phoneticPr fontId="2"/>
  </si>
  <si>
    <t>（人）</t>
    <rPh sb="1" eb="2">
      <t>ニン</t>
    </rPh>
    <phoneticPr fontId="2"/>
  </si>
  <si>
    <t>（年）</t>
    <rPh sb="1" eb="2">
      <t>ネン</t>
    </rPh>
    <phoneticPr fontId="2"/>
  </si>
  <si>
    <t>（歳）</t>
    <rPh sb="1" eb="2">
      <t>サイ</t>
    </rPh>
    <phoneticPr fontId="2"/>
  </si>
  <si>
    <t>資　金　収　入　の　部</t>
    <rPh sb="0" eb="1">
      <t>シ</t>
    </rPh>
    <rPh sb="2" eb="3">
      <t>キン</t>
    </rPh>
    <rPh sb="4" eb="5">
      <t>オサム</t>
    </rPh>
    <rPh sb="6" eb="7">
      <t>イリ</t>
    </rPh>
    <rPh sb="10" eb="11">
      <t>ブ</t>
    </rPh>
    <phoneticPr fontId="2"/>
  </si>
  <si>
    <t>資　金　支　出　の　部</t>
    <rPh sb="0" eb="1">
      <t>シ</t>
    </rPh>
    <rPh sb="2" eb="3">
      <t>キン</t>
    </rPh>
    <rPh sb="4" eb="5">
      <t>ササ</t>
    </rPh>
    <rPh sb="6" eb="7">
      <t>デ</t>
    </rPh>
    <rPh sb="10" eb="11">
      <t>ブ</t>
    </rPh>
    <phoneticPr fontId="2"/>
  </si>
  <si>
    <t>借入金等収入</t>
    <rPh sb="0" eb="2">
      <t>カリイレ</t>
    </rPh>
    <rPh sb="2" eb="3">
      <t>キン</t>
    </rPh>
    <rPh sb="3" eb="4">
      <t>ナド</t>
    </rPh>
    <rPh sb="4" eb="6">
      <t>シュウニュウ</t>
    </rPh>
    <phoneticPr fontId="2"/>
  </si>
  <si>
    <t>借入金等返済支出</t>
    <rPh sb="0" eb="2">
      <t>カリイレ</t>
    </rPh>
    <rPh sb="2" eb="3">
      <t>キン</t>
    </rPh>
    <rPh sb="3" eb="4">
      <t>ナド</t>
    </rPh>
    <rPh sb="4" eb="6">
      <t>ヘンサイ</t>
    </rPh>
    <rPh sb="6" eb="8">
      <t>シシュツ</t>
    </rPh>
    <phoneticPr fontId="2"/>
  </si>
  <si>
    <t>資産売却収入</t>
    <rPh sb="0" eb="2">
      <t>シサン</t>
    </rPh>
    <rPh sb="2" eb="4">
      <t>バイキャク</t>
    </rPh>
    <rPh sb="4" eb="6">
      <t>シュウニュウ</t>
    </rPh>
    <phoneticPr fontId="2"/>
  </si>
  <si>
    <t>施設関係支出</t>
    <rPh sb="0" eb="2">
      <t>シセツ</t>
    </rPh>
    <rPh sb="2" eb="4">
      <t>カンケイ</t>
    </rPh>
    <rPh sb="4" eb="6">
      <t>シシュツ</t>
    </rPh>
    <phoneticPr fontId="2"/>
  </si>
  <si>
    <t>設備関係支出</t>
    <rPh sb="0" eb="2">
      <t>セツビ</t>
    </rPh>
    <rPh sb="2" eb="4">
      <t>カンケイ</t>
    </rPh>
    <rPh sb="4" eb="6">
      <t>シシュツ</t>
    </rPh>
    <phoneticPr fontId="2"/>
  </si>
  <si>
    <t>都道府県名</t>
    <rPh sb="0" eb="4">
      <t>トドウフケン</t>
    </rPh>
    <rPh sb="4" eb="5">
      <t>メイ</t>
    </rPh>
    <phoneticPr fontId="2"/>
  </si>
  <si>
    <t>↓</t>
    <phoneticPr fontId="2"/>
  </si>
  <si>
    <t>←</t>
    <phoneticPr fontId="2"/>
  </si>
  <si>
    <t>1.昼</t>
    <rPh sb="2" eb="3">
      <t>ヒル</t>
    </rPh>
    <phoneticPr fontId="2"/>
  </si>
  <si>
    <t>2.夜</t>
    <rPh sb="2" eb="3">
      <t>ヨル</t>
    </rPh>
    <phoneticPr fontId="2"/>
  </si>
  <si>
    <t>3.昼夜併置</t>
    <rPh sb="2" eb="4">
      <t>チュウヤ</t>
    </rPh>
    <rPh sb="4" eb="6">
      <t>ヘイチ</t>
    </rPh>
    <phoneticPr fontId="2"/>
  </si>
  <si>
    <t>4.その他</t>
    <rPh sb="4" eb="5">
      <t>タ</t>
    </rPh>
    <phoneticPr fontId="2"/>
  </si>
  <si>
    <t>1.本校</t>
    <phoneticPr fontId="2"/>
  </si>
  <si>
    <t>2.分校</t>
    <phoneticPr fontId="2"/>
  </si>
  <si>
    <t>1.広　域</t>
    <rPh sb="2" eb="3">
      <t>ヒロシ</t>
    </rPh>
    <rPh sb="4" eb="5">
      <t>イキ</t>
    </rPh>
    <phoneticPr fontId="2"/>
  </si>
  <si>
    <t>男女共学別</t>
    <phoneticPr fontId="2"/>
  </si>
  <si>
    <t>1.男子校</t>
    <rPh sb="2" eb="5">
      <t>ダンシコウ</t>
    </rPh>
    <phoneticPr fontId="2"/>
  </si>
  <si>
    <t>2.女子校</t>
    <rPh sb="2" eb="5">
      <t>ジョシコウ</t>
    </rPh>
    <phoneticPr fontId="2"/>
  </si>
  <si>
    <t>3.共学校</t>
    <rPh sb="2" eb="4">
      <t>キョウガク</t>
    </rPh>
    <rPh sb="4" eb="5">
      <t>コウ</t>
    </rPh>
    <phoneticPr fontId="2"/>
  </si>
  <si>
    <t>（人）</t>
    <rPh sb="1" eb="2">
      <t>ヒト</t>
    </rPh>
    <phoneticPr fontId="2"/>
  </si>
  <si>
    <t>2.無</t>
    <rPh sb="2" eb="3">
      <t>ナ</t>
    </rPh>
    <phoneticPr fontId="2"/>
  </si>
  <si>
    <t>1.有　</t>
    <phoneticPr fontId="2"/>
  </si>
  <si>
    <t>年</t>
    <rPh sb="0" eb="1">
      <t>ネン</t>
    </rPh>
    <phoneticPr fontId="2"/>
  </si>
  <si>
    <t>人</t>
    <rPh sb="0" eb="1">
      <t>ヒト</t>
    </rPh>
    <phoneticPr fontId="2"/>
  </si>
  <si>
    <t>寄宿舎　　　　　　　　　　　　　　　　　　　　　（通学のための寮）</t>
    <rPh sb="0" eb="3">
      <t>キシュクシャ</t>
    </rPh>
    <rPh sb="25" eb="27">
      <t>ツウガク</t>
    </rPh>
    <rPh sb="31" eb="32">
      <t>リョウ</t>
    </rPh>
    <phoneticPr fontId="2"/>
  </si>
  <si>
    <t>入学　　者数</t>
    <phoneticPr fontId="2"/>
  </si>
  <si>
    <t>【通信制】</t>
    <rPh sb="1" eb="3">
      <t>ツウシン</t>
    </rPh>
    <rPh sb="3" eb="4">
      <t>セイ</t>
    </rPh>
    <phoneticPr fontId="2"/>
  </si>
  <si>
    <t>1単位当り授業料</t>
    <rPh sb="1" eb="3">
      <t>タンイ</t>
    </rPh>
    <rPh sb="3" eb="4">
      <t>アタ</t>
    </rPh>
    <rPh sb="5" eb="7">
      <t>ジュギョウ</t>
    </rPh>
    <rPh sb="7" eb="8">
      <t>リョウ</t>
    </rPh>
    <phoneticPr fontId="2"/>
  </si>
  <si>
    <t>円</t>
    <rPh sb="0" eb="1">
      <t>エン</t>
    </rPh>
    <phoneticPr fontId="2"/>
  </si>
  <si>
    <t>↓</t>
    <phoneticPr fontId="2"/>
  </si>
  <si>
    <t>←</t>
    <phoneticPr fontId="2"/>
  </si>
  <si>
    <t>↓</t>
    <phoneticPr fontId="2"/>
  </si>
  <si>
    <t>本  票</t>
    <rPh sb="0" eb="1">
      <t>ホン</t>
    </rPh>
    <rPh sb="3" eb="4">
      <t>ヒョウ</t>
    </rPh>
    <phoneticPr fontId="2"/>
  </si>
  <si>
    <t>実入寮者数</t>
    <rPh sb="0" eb="1">
      <t>ジツ</t>
    </rPh>
    <rPh sb="1" eb="3">
      <t>ニュウリョウ</t>
    </rPh>
    <rPh sb="3" eb="4">
      <t>モノ</t>
    </rPh>
    <rPh sb="4" eb="5">
      <t>スウ</t>
    </rPh>
    <phoneticPr fontId="2"/>
  </si>
  <si>
    <t>　1.男子校</t>
    <rPh sb="3" eb="6">
      <t>ダンシコウ</t>
    </rPh>
    <phoneticPr fontId="2"/>
  </si>
  <si>
    <t>　2.女子校</t>
    <rPh sb="3" eb="6">
      <t>ジョシコウ</t>
    </rPh>
    <phoneticPr fontId="2"/>
  </si>
  <si>
    <t>　3.共学校</t>
    <rPh sb="3" eb="5">
      <t>キョウガク</t>
    </rPh>
    <rPh sb="5" eb="6">
      <t>コウ</t>
    </rPh>
    <phoneticPr fontId="2"/>
  </si>
  <si>
    <t>　1.有　</t>
    <phoneticPr fontId="2"/>
  </si>
  <si>
    <t>　2.無</t>
    <rPh sb="3" eb="4">
      <t>ナ</t>
    </rPh>
    <phoneticPr fontId="2"/>
  </si>
  <si>
    <t>専攻科　男女共学別</t>
    <rPh sb="0" eb="2">
      <t>センコウ</t>
    </rPh>
    <rPh sb="2" eb="3">
      <t>カ</t>
    </rPh>
    <phoneticPr fontId="2"/>
  </si>
  <si>
    <t>寄宿舎（通学のための寮）</t>
    <rPh sb="0" eb="3">
      <t>キシュクシャ</t>
    </rPh>
    <phoneticPr fontId="2"/>
  </si>
  <si>
    <t>入学状況（４月１日現在）</t>
    <phoneticPr fontId="2"/>
  </si>
  <si>
    <t>Ⅰ．入学状況・生徒数（本科のみ）</t>
    <rPh sb="2" eb="4">
      <t>ニュウガク</t>
    </rPh>
    <rPh sb="4" eb="6">
      <t>ジョウキョウ</t>
    </rPh>
    <rPh sb="7" eb="10">
      <t>セイトスウ</t>
    </rPh>
    <rPh sb="11" eb="13">
      <t>ホンカ</t>
    </rPh>
    <phoneticPr fontId="2"/>
  </si>
  <si>
    <t>その他学科</t>
    <rPh sb="2" eb="3">
      <t>タ</t>
    </rPh>
    <rPh sb="3" eb="5">
      <t>ガッカ</t>
    </rPh>
    <phoneticPr fontId="2"/>
  </si>
  <si>
    <t>入学状況　（４月１日現在）</t>
    <rPh sb="0" eb="1">
      <t>イリ</t>
    </rPh>
    <rPh sb="1" eb="2">
      <t>ガク</t>
    </rPh>
    <rPh sb="2" eb="3">
      <t>ジョウ</t>
    </rPh>
    <rPh sb="3" eb="4">
      <t>キョウ</t>
    </rPh>
    <rPh sb="7" eb="8">
      <t>ガツ</t>
    </rPh>
    <rPh sb="9" eb="10">
      <t>ニチ</t>
    </rPh>
    <rPh sb="10" eb="12">
      <t>ゲンザイ</t>
    </rPh>
    <phoneticPr fontId="2"/>
  </si>
  <si>
    <t>生徒数　（５月１日現在）</t>
    <rPh sb="0" eb="1">
      <t>ショウ</t>
    </rPh>
    <rPh sb="1" eb="2">
      <t>ト</t>
    </rPh>
    <rPh sb="2" eb="3">
      <t>カズ</t>
    </rPh>
    <rPh sb="6" eb="7">
      <t>ガツ</t>
    </rPh>
    <rPh sb="8" eb="9">
      <t>ニチ</t>
    </rPh>
    <rPh sb="9" eb="11">
      <t>ゲンザイ</t>
    </rPh>
    <phoneticPr fontId="2"/>
  </si>
  <si>
    <t>本務者（休職者等含む）</t>
    <rPh sb="0" eb="1">
      <t>ホン</t>
    </rPh>
    <rPh sb="1" eb="2">
      <t>ツトム</t>
    </rPh>
    <rPh sb="2" eb="3">
      <t>シャ</t>
    </rPh>
    <rPh sb="4" eb="7">
      <t>キュウショクシャ</t>
    </rPh>
    <rPh sb="7" eb="8">
      <t>トウ</t>
    </rPh>
    <rPh sb="8" eb="9">
      <t>フク</t>
    </rPh>
    <phoneticPr fontId="2"/>
  </si>
  <si>
    <t>兼務者（休職者等除く）</t>
    <rPh sb="0" eb="1">
      <t>ケン</t>
    </rPh>
    <rPh sb="1" eb="2">
      <t>ツトム</t>
    </rPh>
    <rPh sb="2" eb="3">
      <t>シャ</t>
    </rPh>
    <rPh sb="4" eb="7">
      <t>キュウショクシャ</t>
    </rPh>
    <rPh sb="7" eb="8">
      <t>トウ</t>
    </rPh>
    <rPh sb="8" eb="9">
      <t>ノゾ</t>
    </rPh>
    <phoneticPr fontId="2"/>
  </si>
  <si>
    <t>右の給与
を受けた
人数</t>
    <rPh sb="0" eb="1">
      <t>ミギ</t>
    </rPh>
    <rPh sb="2" eb="4">
      <t>キュウヨ</t>
    </rPh>
    <rPh sb="6" eb="7">
      <t>ウ</t>
    </rPh>
    <rPh sb="10" eb="12">
      <t>ニンズウ</t>
    </rPh>
    <phoneticPr fontId="2"/>
  </si>
  <si>
    <t>高等学校 専攻科</t>
    <rPh sb="0" eb="2">
      <t>コウトウ</t>
    </rPh>
    <rPh sb="2" eb="4">
      <t>ガッコウ</t>
    </rPh>
    <rPh sb="5" eb="7">
      <t>センコウ</t>
    </rPh>
    <rPh sb="7" eb="8">
      <t>カ</t>
    </rPh>
    <phoneticPr fontId="2"/>
  </si>
  <si>
    <t>本校分校別</t>
    <rPh sb="0" eb="2">
      <t>ホンコウ</t>
    </rPh>
    <rPh sb="2" eb="4">
      <t>ブンコウ</t>
    </rPh>
    <rPh sb="4" eb="5">
      <t>ベツ</t>
    </rPh>
    <phoneticPr fontId="2"/>
  </si>
  <si>
    <t>14  神奈川</t>
    <rPh sb="4" eb="7">
      <t>カナガワ</t>
    </rPh>
    <phoneticPr fontId="2"/>
  </si>
  <si>
    <t xml:space="preserve"> 1  北海道</t>
    <rPh sb="4" eb="7">
      <t>ホッカイドウ</t>
    </rPh>
    <phoneticPr fontId="2"/>
  </si>
  <si>
    <t>専攻科
所在地</t>
    <rPh sb="0" eb="3">
      <t>センコウカ</t>
    </rPh>
    <rPh sb="4" eb="7">
      <t>ショザイチ</t>
    </rPh>
    <phoneticPr fontId="2"/>
  </si>
  <si>
    <t>その他（   　　）　</t>
    <rPh sb="2" eb="3">
      <t>タ</t>
    </rPh>
    <phoneticPr fontId="2"/>
  </si>
  <si>
    <t>学級</t>
    <rPh sb="0" eb="2">
      <t>ガッキュウ</t>
    </rPh>
    <phoneticPr fontId="2"/>
  </si>
  <si>
    <t>歳</t>
    <rPh sb="0" eb="1">
      <t>サイ</t>
    </rPh>
    <phoneticPr fontId="2"/>
  </si>
  <si>
    <t>人</t>
    <rPh sb="0" eb="1">
      <t>ニン</t>
    </rPh>
    <phoneticPr fontId="2"/>
  </si>
  <si>
    <t>計</t>
    <phoneticPr fontId="2"/>
  </si>
  <si>
    <t>（計はP.1の生徒数計と一致）</t>
    <rPh sb="1" eb="2">
      <t>ケイ</t>
    </rPh>
    <rPh sb="7" eb="10">
      <t>セイトスウ</t>
    </rPh>
    <rPh sb="10" eb="11">
      <t>ケイ</t>
    </rPh>
    <rPh sb="12" eb="14">
      <t>イッチ</t>
    </rPh>
    <phoneticPr fontId="2"/>
  </si>
  <si>
    <t>教育活動収支</t>
    <rPh sb="0" eb="2">
      <t>キョウイク</t>
    </rPh>
    <rPh sb="2" eb="4">
      <t>カツドウ</t>
    </rPh>
    <rPh sb="4" eb="6">
      <t>シュウシ</t>
    </rPh>
    <phoneticPr fontId="38"/>
  </si>
  <si>
    <t>収入の部</t>
    <rPh sb="0" eb="2">
      <t>シュウニュウ</t>
    </rPh>
    <rPh sb="3" eb="4">
      <t>ブ</t>
    </rPh>
    <phoneticPr fontId="38"/>
  </si>
  <si>
    <t>学生生徒等納付金</t>
    <rPh sb="0" eb="2">
      <t>ガクセイ</t>
    </rPh>
    <rPh sb="2" eb="4">
      <t>セイト</t>
    </rPh>
    <rPh sb="4" eb="5">
      <t>トウ</t>
    </rPh>
    <rPh sb="5" eb="8">
      <t>ノウフキン</t>
    </rPh>
    <phoneticPr fontId="38"/>
  </si>
  <si>
    <t>千円</t>
    <rPh sb="0" eb="1">
      <t>セン</t>
    </rPh>
    <rPh sb="1" eb="2">
      <t>エン</t>
    </rPh>
    <phoneticPr fontId="2"/>
  </si>
  <si>
    <t>手数料</t>
    <rPh sb="0" eb="3">
      <t>テスウリョウ</t>
    </rPh>
    <phoneticPr fontId="38"/>
  </si>
  <si>
    <t>寄付金</t>
    <rPh sb="0" eb="3">
      <t>キフキン</t>
    </rPh>
    <phoneticPr fontId="38"/>
  </si>
  <si>
    <t>経常費等補助金</t>
    <rPh sb="0" eb="3">
      <t>ケイジョウヒ</t>
    </rPh>
    <rPh sb="3" eb="4">
      <t>トウ</t>
    </rPh>
    <rPh sb="4" eb="7">
      <t>ホジョキン</t>
    </rPh>
    <phoneticPr fontId="38"/>
  </si>
  <si>
    <t>付随事業収入※</t>
    <rPh sb="0" eb="2">
      <t>フズイ</t>
    </rPh>
    <rPh sb="2" eb="4">
      <t>ジギョウ</t>
    </rPh>
    <rPh sb="4" eb="6">
      <t>シュウニュウ</t>
    </rPh>
    <phoneticPr fontId="38"/>
  </si>
  <si>
    <t>雑収入</t>
    <rPh sb="0" eb="3">
      <t>ザッシュウニュウ</t>
    </rPh>
    <phoneticPr fontId="38"/>
  </si>
  <si>
    <t>教育活動収入計</t>
    <rPh sb="0" eb="2">
      <t>キョウイク</t>
    </rPh>
    <rPh sb="2" eb="4">
      <t>カツドウ</t>
    </rPh>
    <rPh sb="4" eb="6">
      <t>シュウニュウ</t>
    </rPh>
    <rPh sb="6" eb="7">
      <t>ケイ</t>
    </rPh>
    <phoneticPr fontId="38"/>
  </si>
  <si>
    <t>支出の部</t>
    <rPh sb="0" eb="2">
      <t>シシュツ</t>
    </rPh>
    <rPh sb="3" eb="4">
      <t>ブ</t>
    </rPh>
    <phoneticPr fontId="38"/>
  </si>
  <si>
    <t>人件費</t>
    <rPh sb="0" eb="3">
      <t>ジンケンヒ</t>
    </rPh>
    <phoneticPr fontId="38"/>
  </si>
  <si>
    <t>千円）</t>
    <rPh sb="0" eb="1">
      <t>セン</t>
    </rPh>
    <rPh sb="1" eb="2">
      <t>エン</t>
    </rPh>
    <phoneticPr fontId="2"/>
  </si>
  <si>
    <t>教育研究経費</t>
    <rPh sb="0" eb="2">
      <t>キョウイク</t>
    </rPh>
    <rPh sb="2" eb="4">
      <t>ケンキュウ</t>
    </rPh>
    <rPh sb="4" eb="6">
      <t>ケイヒ</t>
    </rPh>
    <phoneticPr fontId="38"/>
  </si>
  <si>
    <t>管理経費</t>
    <rPh sb="0" eb="2">
      <t>カンリ</t>
    </rPh>
    <rPh sb="2" eb="4">
      <t>ケイヒ</t>
    </rPh>
    <phoneticPr fontId="38"/>
  </si>
  <si>
    <t>徴収不能額等</t>
    <rPh sb="0" eb="2">
      <t>チョウシュウ</t>
    </rPh>
    <rPh sb="2" eb="5">
      <t>フノウガク</t>
    </rPh>
    <rPh sb="5" eb="6">
      <t>トウ</t>
    </rPh>
    <phoneticPr fontId="38"/>
  </si>
  <si>
    <t>教育活動支出計</t>
    <rPh sb="0" eb="2">
      <t>キョウイク</t>
    </rPh>
    <rPh sb="2" eb="4">
      <t>カツドウ</t>
    </rPh>
    <rPh sb="4" eb="6">
      <t>シシュツ</t>
    </rPh>
    <rPh sb="6" eb="7">
      <t>ケイ</t>
    </rPh>
    <phoneticPr fontId="38"/>
  </si>
  <si>
    <t>教育活動収支差額</t>
    <rPh sb="0" eb="2">
      <t>キョウイク</t>
    </rPh>
    <rPh sb="2" eb="4">
      <t>カツドウ</t>
    </rPh>
    <rPh sb="4" eb="6">
      <t>シュウシ</t>
    </rPh>
    <rPh sb="6" eb="8">
      <t>サガク</t>
    </rPh>
    <phoneticPr fontId="38"/>
  </si>
  <si>
    <t>教育活動外収支</t>
    <rPh sb="0" eb="2">
      <t>キョウイク</t>
    </rPh>
    <rPh sb="2" eb="5">
      <t>カツドウガイ</t>
    </rPh>
    <rPh sb="5" eb="7">
      <t>シュウシ</t>
    </rPh>
    <phoneticPr fontId="38"/>
  </si>
  <si>
    <t>受取利息・配当金</t>
    <rPh sb="0" eb="1">
      <t>ウ</t>
    </rPh>
    <rPh sb="1" eb="2">
      <t>ト</t>
    </rPh>
    <rPh sb="2" eb="4">
      <t>リソク</t>
    </rPh>
    <rPh sb="5" eb="8">
      <t>ハイトウキン</t>
    </rPh>
    <phoneticPr fontId="38"/>
  </si>
  <si>
    <t>その他の教育活動外収入</t>
    <rPh sb="2" eb="3">
      <t>タ</t>
    </rPh>
    <rPh sb="4" eb="6">
      <t>キョウイク</t>
    </rPh>
    <rPh sb="6" eb="8">
      <t>カツドウ</t>
    </rPh>
    <rPh sb="8" eb="9">
      <t>ガイ</t>
    </rPh>
    <rPh sb="9" eb="11">
      <t>シュウニュウ</t>
    </rPh>
    <phoneticPr fontId="38"/>
  </si>
  <si>
    <t>教育活動外収入計</t>
    <rPh sb="0" eb="2">
      <t>キョウイク</t>
    </rPh>
    <rPh sb="2" eb="4">
      <t>カツドウ</t>
    </rPh>
    <rPh sb="4" eb="5">
      <t>ガイ</t>
    </rPh>
    <rPh sb="5" eb="7">
      <t>シュウニュウ</t>
    </rPh>
    <rPh sb="7" eb="8">
      <t>ケイ</t>
    </rPh>
    <phoneticPr fontId="38"/>
  </si>
  <si>
    <t>借入金等利息</t>
    <rPh sb="0" eb="3">
      <t>カリイレキン</t>
    </rPh>
    <rPh sb="3" eb="4">
      <t>トウ</t>
    </rPh>
    <rPh sb="4" eb="6">
      <t>リソク</t>
    </rPh>
    <phoneticPr fontId="38"/>
  </si>
  <si>
    <t>その他の教育活動外支出</t>
    <rPh sb="2" eb="3">
      <t>タ</t>
    </rPh>
    <rPh sb="4" eb="6">
      <t>キョウイク</t>
    </rPh>
    <rPh sb="6" eb="8">
      <t>カツドウ</t>
    </rPh>
    <rPh sb="8" eb="9">
      <t>ガイ</t>
    </rPh>
    <rPh sb="9" eb="11">
      <t>シシュツ</t>
    </rPh>
    <phoneticPr fontId="38"/>
  </si>
  <si>
    <t>教育活動外支出計</t>
    <rPh sb="0" eb="2">
      <t>キョウイク</t>
    </rPh>
    <rPh sb="2" eb="4">
      <t>カツドウ</t>
    </rPh>
    <rPh sb="4" eb="5">
      <t>ガイ</t>
    </rPh>
    <rPh sb="5" eb="7">
      <t>シシュツ</t>
    </rPh>
    <rPh sb="7" eb="8">
      <t>ケイ</t>
    </rPh>
    <phoneticPr fontId="38"/>
  </si>
  <si>
    <t>教育活動外収支差額</t>
    <rPh sb="0" eb="2">
      <t>キョウイク</t>
    </rPh>
    <rPh sb="2" eb="4">
      <t>カツドウ</t>
    </rPh>
    <rPh sb="4" eb="5">
      <t>ガイ</t>
    </rPh>
    <rPh sb="5" eb="7">
      <t>シュウシ</t>
    </rPh>
    <rPh sb="7" eb="9">
      <t>サガク</t>
    </rPh>
    <phoneticPr fontId="38"/>
  </si>
  <si>
    <t>特別収支</t>
    <rPh sb="0" eb="2">
      <t>トクベツ</t>
    </rPh>
    <rPh sb="2" eb="4">
      <t>シュウシ</t>
    </rPh>
    <phoneticPr fontId="38"/>
  </si>
  <si>
    <t>資産売却差額</t>
    <rPh sb="0" eb="2">
      <t>シサン</t>
    </rPh>
    <rPh sb="2" eb="4">
      <t>バイキャク</t>
    </rPh>
    <rPh sb="4" eb="6">
      <t>サガク</t>
    </rPh>
    <phoneticPr fontId="38"/>
  </si>
  <si>
    <t>その他の特別収入</t>
    <rPh sb="2" eb="3">
      <t>タ</t>
    </rPh>
    <rPh sb="4" eb="6">
      <t>トクベツ</t>
    </rPh>
    <rPh sb="6" eb="8">
      <t>シュウニュウ</t>
    </rPh>
    <phoneticPr fontId="38"/>
  </si>
  <si>
    <t>特別収入計</t>
    <rPh sb="0" eb="2">
      <t>トクベツ</t>
    </rPh>
    <rPh sb="2" eb="4">
      <t>シュウニュウ</t>
    </rPh>
    <rPh sb="4" eb="5">
      <t>ケイ</t>
    </rPh>
    <phoneticPr fontId="38"/>
  </si>
  <si>
    <t>資産処分差額</t>
    <rPh sb="0" eb="2">
      <t>シサン</t>
    </rPh>
    <rPh sb="2" eb="4">
      <t>ショブン</t>
    </rPh>
    <rPh sb="4" eb="6">
      <t>サガク</t>
    </rPh>
    <phoneticPr fontId="38"/>
  </si>
  <si>
    <t>その他の特別支出</t>
    <rPh sb="2" eb="3">
      <t>タ</t>
    </rPh>
    <rPh sb="4" eb="6">
      <t>トクベツ</t>
    </rPh>
    <rPh sb="6" eb="8">
      <t>シシュツ</t>
    </rPh>
    <phoneticPr fontId="38"/>
  </si>
  <si>
    <t>特別支出計</t>
    <rPh sb="0" eb="2">
      <t>トクベツ</t>
    </rPh>
    <rPh sb="2" eb="4">
      <t>シシュツ</t>
    </rPh>
    <rPh sb="4" eb="5">
      <t>ケイ</t>
    </rPh>
    <phoneticPr fontId="38"/>
  </si>
  <si>
    <t>特別収支差額</t>
    <rPh sb="0" eb="2">
      <t>トクベツ</t>
    </rPh>
    <rPh sb="2" eb="4">
      <t>シュウシ</t>
    </rPh>
    <rPh sb="4" eb="6">
      <t>サガク</t>
    </rPh>
    <phoneticPr fontId="38"/>
  </si>
  <si>
    <t>基本金組入前当年度収支差額</t>
    <rPh sb="0" eb="2">
      <t>キホン</t>
    </rPh>
    <rPh sb="2" eb="3">
      <t>キン</t>
    </rPh>
    <rPh sb="3" eb="4">
      <t>ク</t>
    </rPh>
    <rPh sb="4" eb="5">
      <t>イ</t>
    </rPh>
    <rPh sb="5" eb="6">
      <t>マエ</t>
    </rPh>
    <rPh sb="6" eb="9">
      <t>トウネンド</t>
    </rPh>
    <rPh sb="9" eb="11">
      <t>シュウシ</t>
    </rPh>
    <rPh sb="11" eb="13">
      <t>サガク</t>
    </rPh>
    <phoneticPr fontId="38"/>
  </si>
  <si>
    <t>基本金組入額合計</t>
    <rPh sb="0" eb="2">
      <t>キホン</t>
    </rPh>
    <rPh sb="2" eb="3">
      <t>キン</t>
    </rPh>
    <rPh sb="3" eb="4">
      <t>ク</t>
    </rPh>
    <rPh sb="4" eb="5">
      <t>イ</t>
    </rPh>
    <rPh sb="5" eb="6">
      <t>ガク</t>
    </rPh>
    <rPh sb="6" eb="8">
      <t>ゴウケイ</t>
    </rPh>
    <phoneticPr fontId="38"/>
  </si>
  <si>
    <t>当年度収支差額</t>
    <rPh sb="0" eb="3">
      <t>トウネンド</t>
    </rPh>
    <rPh sb="3" eb="5">
      <t>シュウシ</t>
    </rPh>
    <rPh sb="5" eb="7">
      <t>サガク</t>
    </rPh>
    <phoneticPr fontId="38"/>
  </si>
  <si>
    <t>（参考）</t>
    <rPh sb="1" eb="3">
      <t>サンコウ</t>
    </rPh>
    <phoneticPr fontId="2"/>
  </si>
  <si>
    <t>事業活動収入計</t>
    <rPh sb="0" eb="2">
      <t>ジギョウ</t>
    </rPh>
    <rPh sb="2" eb="4">
      <t>カツドウ</t>
    </rPh>
    <rPh sb="4" eb="6">
      <t>シュウニュウ</t>
    </rPh>
    <rPh sb="6" eb="7">
      <t>ケイ</t>
    </rPh>
    <phoneticPr fontId="38"/>
  </si>
  <si>
    <t>事業活動支出計</t>
    <rPh sb="0" eb="2">
      <t>ジギョウ</t>
    </rPh>
    <rPh sb="2" eb="4">
      <t>カツドウ</t>
    </rPh>
    <rPh sb="4" eb="6">
      <t>シシュツ</t>
    </rPh>
    <rPh sb="6" eb="7">
      <t>ケイ</t>
    </rPh>
    <phoneticPr fontId="38"/>
  </si>
  <si>
    <t>D.</t>
    <phoneticPr fontId="2"/>
  </si>
  <si>
    <t>F.</t>
    <phoneticPr fontId="2"/>
  </si>
  <si>
    <t>G.</t>
    <phoneticPr fontId="2"/>
  </si>
  <si>
    <t>E.</t>
    <phoneticPr fontId="2"/>
  </si>
  <si>
    <t>C.</t>
    <phoneticPr fontId="2"/>
  </si>
  <si>
    <t>学業不振・　   学校不適応</t>
    <phoneticPr fontId="2"/>
  </si>
  <si>
    <t>保護者の　　　転居等</t>
    <phoneticPr fontId="2"/>
  </si>
  <si>
    <t>うち、併設・系列の   大学・短大への       進学者数</t>
    <rPh sb="3" eb="5">
      <t>ヘイセツ</t>
    </rPh>
    <rPh sb="6" eb="8">
      <t>ケイレツ</t>
    </rPh>
    <rPh sb="12" eb="14">
      <t>ダイガク</t>
    </rPh>
    <rPh sb="15" eb="17">
      <t>タンダイ</t>
    </rPh>
    <rPh sb="26" eb="29">
      <t>シンガクシャ</t>
    </rPh>
    <rPh sb="29" eb="30">
      <t>スウ</t>
    </rPh>
    <phoneticPr fontId="2"/>
  </si>
  <si>
    <t>　4.男子部・女子部校</t>
    <rPh sb="3" eb="6">
      <t>ダンシブ</t>
    </rPh>
    <rPh sb="7" eb="10">
      <t>ジョシブ</t>
    </rPh>
    <rPh sb="10" eb="11">
      <t>コウ</t>
    </rPh>
    <phoneticPr fontId="2"/>
  </si>
  <si>
    <t>4.男子部・女子部校</t>
    <rPh sb="2" eb="5">
      <t>ダンシブ</t>
    </rPh>
    <rPh sb="6" eb="9">
      <t>ジョシブ</t>
    </rPh>
    <rPh sb="9" eb="10">
      <t>コウ</t>
    </rPh>
    <phoneticPr fontId="2"/>
  </si>
  <si>
    <t>預り金的納付金</t>
    <rPh sb="0" eb="1">
      <t>アズカ</t>
    </rPh>
    <rPh sb="2" eb="3">
      <t>キン</t>
    </rPh>
    <rPh sb="3" eb="4">
      <t>テキ</t>
    </rPh>
    <rPh sb="4" eb="7">
      <t>ノウフキン</t>
    </rPh>
    <phoneticPr fontId="2"/>
  </si>
  <si>
    <t>←マイナス「－」の
　 付け忘れに注意。
　 （▲表示されます）</t>
    <rPh sb="12" eb="13">
      <t>ツ</t>
    </rPh>
    <rPh sb="14" eb="15">
      <t>ワス</t>
    </rPh>
    <rPh sb="17" eb="19">
      <t>チュウイ</t>
    </rPh>
    <rPh sb="25" eb="27">
      <t>ヒョウジ</t>
    </rPh>
    <phoneticPr fontId="2"/>
  </si>
  <si>
    <t>（</t>
    <phoneticPr fontId="2"/>
  </si>
  <si>
    <r>
      <rPr>
        <b/>
        <sz val="9"/>
        <color theme="1"/>
        <rFont val="ＭＳ Ｐ明朝"/>
        <family val="1"/>
        <charset val="128"/>
      </rPr>
      <t>左記計のうち通信制高校への転編入者数</t>
    </r>
    <r>
      <rPr>
        <sz val="9"/>
        <color theme="1"/>
        <rFont val="ＭＳ Ｐ明朝"/>
        <family val="1"/>
        <charset val="128"/>
      </rPr>
      <t>（分かっている範囲で結構です）</t>
    </r>
    <rPh sb="2" eb="3">
      <t>ケイ</t>
    </rPh>
    <rPh sb="19" eb="20">
      <t>ワ</t>
    </rPh>
    <phoneticPr fontId="2"/>
  </si>
  <si>
    <t>進路変更</t>
    <phoneticPr fontId="2"/>
  </si>
  <si>
    <t>病気・けが       ・死　亡　等</t>
    <phoneticPr fontId="2"/>
  </si>
  <si>
    <t>経済的理由</t>
    <phoneticPr fontId="2"/>
  </si>
  <si>
    <t>　</t>
  </si>
  <si>
    <t>外部募集をしなかった場合は数字の ４ を選択</t>
    <rPh sb="20" eb="22">
      <t>センタク</t>
    </rPh>
    <phoneticPr fontId="2"/>
  </si>
  <si>
    <r>
      <t xml:space="preserve">入学
志願者数
</t>
    </r>
    <r>
      <rPr>
        <sz val="8"/>
        <color theme="1"/>
        <rFont val="ＭＳ Ｐゴシック"/>
        <family val="3"/>
        <charset val="128"/>
      </rPr>
      <t>（延べ数）</t>
    </r>
    <rPh sb="0" eb="2">
      <t>ニュウガク</t>
    </rPh>
    <rPh sb="3" eb="6">
      <t>シガンシャ</t>
    </rPh>
    <rPh sb="6" eb="7">
      <t>スウ</t>
    </rPh>
    <rPh sb="9" eb="10">
      <t>ノ</t>
    </rPh>
    <rPh sb="11" eb="12">
      <t>スウ</t>
    </rPh>
    <phoneticPr fontId="2"/>
  </si>
  <si>
    <r>
      <rPr>
        <b/>
        <sz val="9"/>
        <color theme="1"/>
        <rFont val="ＭＳ Ｐゴシック"/>
        <family val="3"/>
        <charset val="128"/>
      </rPr>
      <t>千</t>
    </r>
    <r>
      <rPr>
        <sz val="9"/>
        <color theme="1"/>
        <rFont val="ＭＳ Ｐゴシック"/>
        <family val="3"/>
        <charset val="128"/>
      </rPr>
      <t>円</t>
    </r>
    <rPh sb="0" eb="1">
      <t>セン</t>
    </rPh>
    <rPh sb="1" eb="2">
      <t>エン</t>
    </rPh>
    <phoneticPr fontId="2"/>
  </si>
  <si>
    <r>
      <rPr>
        <b/>
        <sz val="9"/>
        <color theme="1"/>
        <rFont val="ＭＳ Ｐゴシック"/>
        <family val="3"/>
        <charset val="128"/>
      </rPr>
      <t>千</t>
    </r>
    <r>
      <rPr>
        <sz val="9"/>
        <color theme="1"/>
        <rFont val="ＭＳ Ｐゴシック"/>
        <family val="3"/>
        <charset val="128"/>
      </rPr>
      <t>円）</t>
    </r>
    <rPh sb="0" eb="1">
      <t>セン</t>
    </rPh>
    <rPh sb="1" eb="2">
      <t>エン</t>
    </rPh>
    <phoneticPr fontId="2"/>
  </si>
  <si>
    <r>
      <t>　1．</t>
    </r>
    <r>
      <rPr>
        <b/>
        <sz val="10"/>
        <color theme="1"/>
        <rFont val="ＭＳ Ｐゴシック"/>
        <family val="3"/>
        <charset val="128"/>
      </rPr>
      <t>純額経理方式</t>
    </r>
    <r>
      <rPr>
        <sz val="10"/>
        <color theme="1"/>
        <rFont val="ＭＳ Ｐゴシック"/>
        <family val="3"/>
        <charset val="128"/>
      </rPr>
      <t>（収入、支出を相殺し純額をもって表示）　</t>
    </r>
    <phoneticPr fontId="32"/>
  </si>
  <si>
    <r>
      <t>　2．</t>
    </r>
    <r>
      <rPr>
        <b/>
        <sz val="10"/>
        <color theme="1"/>
        <rFont val="ＭＳ Ｐゴシック"/>
        <family val="3"/>
        <charset val="128"/>
      </rPr>
      <t>総額経理方式</t>
    </r>
    <r>
      <rPr>
        <sz val="10"/>
        <color theme="1"/>
        <rFont val="ＭＳ Ｐゴシック"/>
        <family val="3"/>
        <charset val="128"/>
      </rPr>
      <t>（収入、支出を相殺しないで総額をもって表示）</t>
    </r>
    <phoneticPr fontId="32"/>
  </si>
  <si>
    <r>
      <t>入学試験日（</t>
    </r>
    <r>
      <rPr>
        <b/>
        <sz val="10"/>
        <color theme="1"/>
        <rFont val="ＭＳ Ｐゴシック"/>
        <family val="3"/>
        <charset val="128"/>
      </rPr>
      <t>第１日目を記入</t>
    </r>
    <r>
      <rPr>
        <sz val="10"/>
        <color theme="1"/>
        <rFont val="ＭＳ Ｐゴシック"/>
        <family val="3"/>
        <charset val="128"/>
      </rPr>
      <t>）</t>
    </r>
    <rPh sb="6" eb="7">
      <t>ダイ</t>
    </rPh>
    <rPh sb="7" eb="9">
      <t>イチニチ</t>
    </rPh>
    <rPh sb="9" eb="10">
      <t>メ</t>
    </rPh>
    <rPh sb="11" eb="13">
      <t>キニュウ</t>
    </rPh>
    <phoneticPr fontId="2"/>
  </si>
  <si>
    <r>
      <t>（単位：</t>
    </r>
    <r>
      <rPr>
        <b/>
        <sz val="10"/>
        <color rgb="FFFF0000"/>
        <rFont val="ＭＳ Ｐゴシック"/>
        <family val="3"/>
        <charset val="128"/>
      </rPr>
      <t>千円</t>
    </r>
    <r>
      <rPr>
        <b/>
        <sz val="10"/>
        <color theme="1"/>
        <rFont val="ＭＳ Ｐゴシック"/>
        <family val="3"/>
        <charset val="128"/>
      </rPr>
      <t>）</t>
    </r>
    <rPh sb="1" eb="3">
      <t>タンイ</t>
    </rPh>
    <rPh sb="4" eb="5">
      <t>セン</t>
    </rPh>
    <rPh sb="5" eb="6">
      <t>エン</t>
    </rPh>
    <phoneticPr fontId="2"/>
  </si>
  <si>
    <r>
      <t>入学試験日（</t>
    </r>
    <r>
      <rPr>
        <b/>
        <sz val="10"/>
        <rFont val="ＭＳ Ｐゴシック"/>
        <family val="3"/>
        <charset val="128"/>
      </rPr>
      <t>第１日目を記入</t>
    </r>
    <r>
      <rPr>
        <sz val="10"/>
        <rFont val="ＭＳ Ｐゴシック"/>
        <family val="3"/>
        <charset val="128"/>
      </rPr>
      <t>）</t>
    </r>
    <phoneticPr fontId="2"/>
  </si>
  <si>
    <t>該当する番号を選択</t>
    <rPh sb="7" eb="9">
      <t>センタク</t>
    </rPh>
    <phoneticPr fontId="2"/>
  </si>
  <si>
    <t>　(補欠)</t>
    <rPh sb="2" eb="4">
      <t>ホケツ</t>
    </rPh>
    <phoneticPr fontId="2"/>
  </si>
  <si>
    <r>
      <t xml:space="preserve">入学志願者数
</t>
    </r>
    <r>
      <rPr>
        <sz val="7"/>
        <rFont val="ＭＳ Ｐゴシック"/>
        <family val="3"/>
        <charset val="128"/>
      </rPr>
      <t>（延べ数）</t>
    </r>
    <phoneticPr fontId="2"/>
  </si>
  <si>
    <t>定時制の昼夜別</t>
    <rPh sb="0" eb="3">
      <t>テイジセイ</t>
    </rPh>
    <rPh sb="4" eb="6">
      <t>チュウヤ</t>
    </rPh>
    <rPh sb="6" eb="7">
      <t>ベツ</t>
    </rPh>
    <phoneticPr fontId="2"/>
  </si>
  <si>
    <t>高等学校　定時制</t>
    <rPh sb="0" eb="2">
      <t>コウトウ</t>
    </rPh>
    <rPh sb="2" eb="4">
      <t>ガッコウ</t>
    </rPh>
    <rPh sb="5" eb="8">
      <t>テイジセイ</t>
    </rPh>
    <phoneticPr fontId="2"/>
  </si>
  <si>
    <t>高等学校　通信制</t>
    <rPh sb="0" eb="2">
      <t>コウトウ</t>
    </rPh>
    <rPh sb="2" eb="4">
      <t>ガッコウ</t>
    </rPh>
    <rPh sb="5" eb="8">
      <t>ツウシンセイ</t>
    </rPh>
    <phoneticPr fontId="2"/>
  </si>
  <si>
    <t>海　　外</t>
    <rPh sb="0" eb="1">
      <t>ウミ</t>
    </rPh>
    <rPh sb="3" eb="4">
      <t>ソト</t>
    </rPh>
    <phoneticPr fontId="2"/>
  </si>
  <si>
    <t>全寮</t>
    <rPh sb="0" eb="2">
      <t>ゼンリョウ</t>
    </rPh>
    <phoneticPr fontId="2"/>
  </si>
  <si>
    <t>(全生徒入寮)</t>
    <rPh sb="1" eb="4">
      <t>ゼンセイト</t>
    </rPh>
    <rPh sb="4" eb="6">
      <t>ニュウリョウ</t>
    </rPh>
    <phoneticPr fontId="2"/>
  </si>
  <si>
    <t>(一部生徒)</t>
    <rPh sb="1" eb="3">
      <t>イチブ</t>
    </rPh>
    <rPh sb="3" eb="5">
      <t>セイト</t>
    </rPh>
    <phoneticPr fontId="2"/>
  </si>
  <si>
    <t>㎡</t>
    <phoneticPr fontId="2"/>
  </si>
  <si>
    <t>寄宿舎</t>
    <phoneticPr fontId="2"/>
  </si>
  <si>
    <t>入学
志願者数
（延べ数）</t>
    <rPh sb="0" eb="2">
      <t>ニュウガク</t>
    </rPh>
    <rPh sb="3" eb="6">
      <t>シガンシャ</t>
    </rPh>
    <rPh sb="6" eb="7">
      <t>スウ</t>
    </rPh>
    <rPh sb="9" eb="10">
      <t>ノ</t>
    </rPh>
    <rPh sb="11" eb="12">
      <t>スウ</t>
    </rPh>
    <phoneticPr fontId="2"/>
  </si>
  <si>
    <t>専攻科</t>
    <rPh sb="0" eb="3">
      <t>センコウカ</t>
    </rPh>
    <phoneticPr fontId="2"/>
  </si>
  <si>
    <t>外部募集をしなかった
場合は数字の４を選択</t>
    <rPh sb="19" eb="21">
      <t>センタク</t>
    </rPh>
    <phoneticPr fontId="2"/>
  </si>
  <si>
    <t>Ⅰ．入学状況・生徒数</t>
    <rPh sb="2" eb="4">
      <t>ニュウガク</t>
    </rPh>
    <rPh sb="4" eb="6">
      <t>ジョウキョウ</t>
    </rPh>
    <rPh sb="7" eb="10">
      <t>セイトスウ</t>
    </rPh>
    <phoneticPr fontId="2"/>
  </si>
  <si>
    <t>科</t>
    <rPh sb="0" eb="1">
      <t>カ</t>
    </rPh>
    <phoneticPr fontId="32"/>
  </si>
  <si>
    <t>その他</t>
    <rPh sb="2" eb="3">
      <t>タ</t>
    </rPh>
    <phoneticPr fontId="32"/>
  </si>
  <si>
    <r>
      <rPr>
        <b/>
        <sz val="9"/>
        <color theme="1"/>
        <rFont val="ＭＳ Ｐゴシック"/>
        <family val="3"/>
        <charset val="128"/>
      </rPr>
      <t>家庭</t>
    </r>
    <r>
      <rPr>
        <sz val="9"/>
        <color theme="1"/>
        <rFont val="ＭＳ Ｐゴシック"/>
        <family val="3"/>
        <charset val="128"/>
      </rPr>
      <t>に
関する学科</t>
    </r>
    <rPh sb="0" eb="2">
      <t>カテイ</t>
    </rPh>
    <rPh sb="4" eb="5">
      <t>カン</t>
    </rPh>
    <rPh sb="7" eb="9">
      <t>ガッカ</t>
    </rPh>
    <phoneticPr fontId="2"/>
  </si>
  <si>
    <r>
      <rPr>
        <b/>
        <sz val="9"/>
        <color theme="1"/>
        <rFont val="ＭＳ Ｐゴシック"/>
        <family val="3"/>
        <charset val="128"/>
      </rPr>
      <t>看護</t>
    </r>
    <r>
      <rPr>
        <sz val="9"/>
        <color theme="1"/>
        <rFont val="ＭＳ Ｐゴシック"/>
        <family val="3"/>
        <charset val="128"/>
      </rPr>
      <t>に
関する学科</t>
    </r>
    <rPh sb="0" eb="2">
      <t>カンゴ</t>
    </rPh>
    <rPh sb="4" eb="5">
      <t>カン</t>
    </rPh>
    <rPh sb="7" eb="9">
      <t>ガッカ</t>
    </rPh>
    <phoneticPr fontId="2"/>
  </si>
  <si>
    <r>
      <rPr>
        <b/>
        <sz val="9"/>
        <color theme="1"/>
        <rFont val="ＭＳ Ｐゴシック"/>
        <family val="3"/>
        <charset val="128"/>
      </rPr>
      <t>総合</t>
    </r>
    <r>
      <rPr>
        <sz val="9"/>
        <color theme="1"/>
        <rFont val="ＭＳ Ｐゴシック"/>
        <family val="3"/>
        <charset val="128"/>
      </rPr>
      <t>学科</t>
    </r>
    <rPh sb="0" eb="2">
      <t>ソウゴウ</t>
    </rPh>
    <rPh sb="2" eb="4">
      <t>ガッカ</t>
    </rPh>
    <phoneticPr fontId="2"/>
  </si>
  <si>
    <r>
      <rPr>
        <b/>
        <sz val="10"/>
        <color theme="1"/>
        <rFont val="ＭＳ Ｐゴシック"/>
        <family val="3"/>
        <charset val="128"/>
      </rPr>
      <t>家庭</t>
    </r>
    <r>
      <rPr>
        <sz val="10"/>
        <color theme="1"/>
        <rFont val="ＭＳ Ｐゴシック"/>
        <family val="3"/>
        <charset val="128"/>
      </rPr>
      <t>に
関する学科</t>
    </r>
    <rPh sb="0" eb="2">
      <t>カテイ</t>
    </rPh>
    <rPh sb="4" eb="5">
      <t>カン</t>
    </rPh>
    <rPh sb="7" eb="9">
      <t>ガッカ</t>
    </rPh>
    <phoneticPr fontId="2"/>
  </si>
  <si>
    <r>
      <rPr>
        <b/>
        <sz val="10"/>
        <color theme="1"/>
        <rFont val="ＭＳ Ｐゴシック"/>
        <family val="3"/>
        <charset val="128"/>
      </rPr>
      <t>看護</t>
    </r>
    <r>
      <rPr>
        <sz val="10"/>
        <color theme="1"/>
        <rFont val="ＭＳ Ｐゴシック"/>
        <family val="3"/>
        <charset val="128"/>
      </rPr>
      <t>に
関する学科</t>
    </r>
    <phoneticPr fontId="2"/>
  </si>
  <si>
    <r>
      <rPr>
        <b/>
        <sz val="10"/>
        <color theme="1"/>
        <rFont val="ＭＳ Ｐゴシック"/>
        <family val="3"/>
        <charset val="128"/>
      </rPr>
      <t>総合</t>
    </r>
    <r>
      <rPr>
        <sz val="10"/>
        <color theme="1"/>
        <rFont val="ＭＳ Ｐゴシック"/>
        <family val="3"/>
        <charset val="128"/>
      </rPr>
      <t>学科</t>
    </r>
    <rPh sb="0" eb="2">
      <t>ソウゴウ</t>
    </rPh>
    <rPh sb="2" eb="4">
      <t>ガッカ</t>
    </rPh>
    <phoneticPr fontId="2"/>
  </si>
  <si>
    <r>
      <rPr>
        <b/>
        <sz val="10"/>
        <color theme="1"/>
        <rFont val="ＭＳ Ｐゴシック"/>
        <family val="3"/>
        <charset val="128"/>
      </rPr>
      <t>普通</t>
    </r>
    <r>
      <rPr>
        <sz val="10"/>
        <color theme="1"/>
        <rFont val="ＭＳ Ｐゴシック"/>
        <family val="3"/>
        <charset val="128"/>
      </rPr>
      <t>科</t>
    </r>
    <rPh sb="0" eb="2">
      <t>フツウ</t>
    </rPh>
    <rPh sb="2" eb="3">
      <t>カ</t>
    </rPh>
    <phoneticPr fontId="2"/>
  </si>
  <si>
    <r>
      <rPr>
        <b/>
        <sz val="10"/>
        <color theme="1"/>
        <rFont val="ＭＳ Ｐゴシック"/>
        <family val="3"/>
        <charset val="128"/>
      </rPr>
      <t>普通</t>
    </r>
    <r>
      <rPr>
        <sz val="10"/>
        <color theme="1"/>
        <rFont val="ＭＳ Ｐゴシック"/>
        <family val="3"/>
        <charset val="128"/>
      </rPr>
      <t>科</t>
    </r>
    <rPh sb="0" eb="3">
      <t>フツウカ</t>
    </rPh>
    <phoneticPr fontId="2"/>
  </si>
  <si>
    <r>
      <rPr>
        <b/>
        <sz val="10"/>
        <color theme="1"/>
        <rFont val="ＭＳ Ｐゴシック"/>
        <family val="3"/>
        <charset val="128"/>
      </rPr>
      <t>家庭</t>
    </r>
    <r>
      <rPr>
        <sz val="10"/>
        <color theme="1"/>
        <rFont val="ＭＳ Ｐゴシック"/>
        <family val="3"/>
        <charset val="128"/>
      </rPr>
      <t>に関する学科</t>
    </r>
    <rPh sb="0" eb="2">
      <t>カテイ</t>
    </rPh>
    <rPh sb="3" eb="4">
      <t>カン</t>
    </rPh>
    <rPh sb="6" eb="8">
      <t>ガッカ</t>
    </rPh>
    <phoneticPr fontId="2"/>
  </si>
  <si>
    <r>
      <rPr>
        <b/>
        <sz val="10"/>
        <color theme="1"/>
        <rFont val="ＭＳ Ｐゴシック"/>
        <family val="3"/>
        <charset val="128"/>
      </rPr>
      <t>看護</t>
    </r>
    <r>
      <rPr>
        <sz val="10"/>
        <color theme="1"/>
        <rFont val="ＭＳ Ｐゴシック"/>
        <family val="3"/>
        <charset val="128"/>
      </rPr>
      <t>に関する学科</t>
    </r>
    <rPh sb="0" eb="2">
      <t>カンゴ</t>
    </rPh>
    <rPh sb="3" eb="4">
      <t>カン</t>
    </rPh>
    <rPh sb="6" eb="8">
      <t>ガッカ</t>
    </rPh>
    <phoneticPr fontId="2"/>
  </si>
  <si>
    <r>
      <t>本務</t>
    </r>
    <r>
      <rPr>
        <b/>
        <sz val="10"/>
        <color theme="1"/>
        <rFont val="ＭＳ Ｐゴシック"/>
        <family val="3"/>
        <charset val="128"/>
      </rPr>
      <t>教員</t>
    </r>
    <r>
      <rPr>
        <sz val="10"/>
        <color theme="1"/>
        <rFont val="ＭＳ Ｐゴシック"/>
        <family val="3"/>
        <charset val="128"/>
      </rPr>
      <t>人件費支出</t>
    </r>
    <rPh sb="0" eb="2">
      <t>ホンム</t>
    </rPh>
    <rPh sb="2" eb="4">
      <t>キョウイン</t>
    </rPh>
    <rPh sb="4" eb="7">
      <t>ジンケンヒ</t>
    </rPh>
    <rPh sb="7" eb="9">
      <t>シシュツ</t>
    </rPh>
    <phoneticPr fontId="2"/>
  </si>
  <si>
    <r>
      <t>本務</t>
    </r>
    <r>
      <rPr>
        <b/>
        <sz val="10"/>
        <color theme="1"/>
        <rFont val="ＭＳ Ｐゴシック"/>
        <family val="3"/>
        <charset val="128"/>
      </rPr>
      <t>職員</t>
    </r>
    <r>
      <rPr>
        <sz val="10"/>
        <color theme="1"/>
        <rFont val="ＭＳ Ｐゴシック"/>
        <family val="3"/>
        <charset val="128"/>
      </rPr>
      <t>人件費支出</t>
    </r>
    <rPh sb="0" eb="2">
      <t>ホンム</t>
    </rPh>
    <rPh sb="2" eb="4">
      <t>ショクイン</t>
    </rPh>
    <rPh sb="4" eb="7">
      <t>ジンケンヒ</t>
    </rPh>
    <rPh sb="7" eb="9">
      <t>シシュツ</t>
    </rPh>
    <phoneticPr fontId="2"/>
  </si>
  <si>
    <t>該当番号を選択</t>
    <rPh sb="5" eb="7">
      <t>センタク</t>
    </rPh>
    <phoneticPr fontId="2"/>
  </si>
  <si>
    <t>広域・狭域別</t>
    <rPh sb="0" eb="2">
      <t>コウイキ</t>
    </rPh>
    <rPh sb="3" eb="5">
      <t>キョウイキ</t>
    </rPh>
    <rPh sb="5" eb="6">
      <t>ベツ</t>
    </rPh>
    <phoneticPr fontId="2"/>
  </si>
  <si>
    <t>独立・併置別</t>
    <rPh sb="0" eb="2">
      <t>ドクリツ</t>
    </rPh>
    <rPh sb="3" eb="5">
      <t>ヘイチ</t>
    </rPh>
    <rPh sb="5" eb="6">
      <t>ベツ</t>
    </rPh>
    <phoneticPr fontId="2"/>
  </si>
  <si>
    <t>2.併置校</t>
    <rPh sb="2" eb="4">
      <t>ヘイチ</t>
    </rPh>
    <rPh sb="4" eb="5">
      <t>コウ</t>
    </rPh>
    <phoneticPr fontId="2"/>
  </si>
  <si>
    <t>1.独立校</t>
    <rPh sb="2" eb="3">
      <t>ドク</t>
    </rPh>
    <rPh sb="3" eb="4">
      <t>タチ</t>
    </rPh>
    <rPh sb="4" eb="5">
      <t>コウ</t>
    </rPh>
    <phoneticPr fontId="2"/>
  </si>
  <si>
    <t>一関学院高等学校</t>
  </si>
  <si>
    <t>長岡英智高等学校</t>
  </si>
  <si>
    <t>綾羽高等学校</t>
  </si>
  <si>
    <t>太平洋学園高等学校</t>
  </si>
  <si>
    <t>明豊高等学校</t>
  </si>
  <si>
    <t>通</t>
    <rPh sb="0" eb="1">
      <t>ツウ</t>
    </rPh>
    <phoneticPr fontId="2"/>
  </si>
  <si>
    <t>該当番号を
選択</t>
    <rPh sb="0" eb="2">
      <t>ガイトウ</t>
    </rPh>
    <rPh sb="2" eb="4">
      <t>バンゴウ</t>
    </rPh>
    <rPh sb="6" eb="8">
      <t>センタク</t>
    </rPh>
    <phoneticPr fontId="2"/>
  </si>
  <si>
    <t>通信制の
修業年限</t>
    <rPh sb="0" eb="3">
      <t>ツウシンセイ</t>
    </rPh>
    <rPh sb="5" eb="7">
      <t>シュウギョウ</t>
    </rPh>
    <rPh sb="7" eb="9">
      <t>ネンゲン</t>
    </rPh>
    <phoneticPr fontId="2"/>
  </si>
  <si>
    <t>定</t>
    <rPh sb="0" eb="1">
      <t>サダム</t>
    </rPh>
    <phoneticPr fontId="32"/>
  </si>
  <si>
    <t>国士舘高等学校</t>
  </si>
  <si>
    <t>駿台学園高等学校</t>
  </si>
  <si>
    <t>天理高等学校</t>
  </si>
  <si>
    <t>小林西高等学校</t>
  </si>
  <si>
    <r>
      <t>平均</t>
    </r>
    <r>
      <rPr>
        <b/>
        <sz val="10"/>
        <color theme="1"/>
        <rFont val="ＭＳ Ｐゴシック"/>
        <family val="3"/>
        <charset val="128"/>
      </rPr>
      <t>年齢</t>
    </r>
    <rPh sb="0" eb="2">
      <t>ヘイキン</t>
    </rPh>
    <rPh sb="2" eb="4">
      <t>ネンレイ</t>
    </rPh>
    <phoneticPr fontId="2"/>
  </si>
  <si>
    <t>専</t>
    <rPh sb="0" eb="1">
      <t>セン</t>
    </rPh>
    <phoneticPr fontId="2"/>
  </si>
  <si>
    <t>千葉学園高等学校</t>
  </si>
  <si>
    <t>岩手女子高等学校</t>
  </si>
  <si>
    <t>山形明正高等学校</t>
  </si>
  <si>
    <t>仁愛高等学校</t>
  </si>
  <si>
    <t>加茂暁星高等学校</t>
  </si>
  <si>
    <t>大成女子高等学校</t>
  </si>
  <si>
    <t>愛国高等学校</t>
  </si>
  <si>
    <t>京都聖カタリナ高等学校</t>
  </si>
  <si>
    <t>日星高等学校</t>
  </si>
  <si>
    <t>奈良文化高等学校</t>
  </si>
  <si>
    <t>米子北高等学校</t>
  </si>
  <si>
    <t>創志学園高等学校</t>
  </si>
  <si>
    <t>倉敷翠松高等学校</t>
  </si>
  <si>
    <t>中村女子高等学校</t>
  </si>
  <si>
    <t>藤井学園寒川高等学校</t>
  </si>
  <si>
    <t>帝京第五高等学校</t>
  </si>
  <si>
    <t>高知中央高等学校</t>
  </si>
  <si>
    <t>純真高等学校</t>
  </si>
  <si>
    <t>博多高等学校</t>
  </si>
  <si>
    <t>折尾愛真高等学校</t>
  </si>
  <si>
    <t>美萩野女子高等学校</t>
  </si>
  <si>
    <t>飯塚高等学校</t>
  </si>
  <si>
    <t>大和青藍高等学校</t>
  </si>
  <si>
    <t>杉森高等学校</t>
  </si>
  <si>
    <t>希望が丘高等学校</t>
  </si>
  <si>
    <t>長崎玉成高等学校</t>
  </si>
  <si>
    <t>向陽高等学校</t>
  </si>
  <si>
    <t>佐世保実業高等学校</t>
  </si>
  <si>
    <t>熊本中央高等学校</t>
  </si>
  <si>
    <t>玉名女子高等学校</t>
  </si>
  <si>
    <t>有明高等学校</t>
  </si>
  <si>
    <t>城北高等学校</t>
  </si>
  <si>
    <t>大分東明高等学校</t>
  </si>
  <si>
    <t>昭和学園高等学校</t>
  </si>
  <si>
    <t>柳ヶ浦高等学校</t>
  </si>
  <si>
    <t>聖心ウルスラ学園高等学校</t>
  </si>
  <si>
    <t>鵬翔高等学校</t>
  </si>
  <si>
    <t>都城東高等学校</t>
  </si>
  <si>
    <t>鹿児島城西高等学校</t>
  </si>
  <si>
    <t>鹿児島情報高等学校</t>
  </si>
  <si>
    <t>鳳凰高等学校</t>
  </si>
  <si>
    <t>龍桜高等学校</t>
  </si>
  <si>
    <t>出水中央高等学校</t>
  </si>
  <si>
    <t>尚志館高等学校</t>
  </si>
  <si>
    <t>課程</t>
    <rPh sb="0" eb="2">
      <t>カテイ</t>
    </rPh>
    <phoneticPr fontId="2"/>
  </si>
  <si>
    <t>修業年限</t>
    <rPh sb="0" eb="2">
      <t>シュウギョウ</t>
    </rPh>
    <rPh sb="2" eb="4">
      <t>ネンゲン</t>
    </rPh>
    <phoneticPr fontId="2"/>
  </si>
  <si>
    <t>（教育課程で定められる標準的な教育の期間）</t>
    <phoneticPr fontId="2"/>
  </si>
  <si>
    <t>関係分野
（↓選択）</t>
    <rPh sb="0" eb="2">
      <t>カンケイ</t>
    </rPh>
    <rPh sb="2" eb="4">
      <t>ブンヤ</t>
    </rPh>
    <rPh sb="7" eb="9">
      <t>センタク</t>
    </rPh>
    <phoneticPr fontId="2"/>
  </si>
  <si>
    <t>選択↓</t>
  </si>
  <si>
    <t>専攻科</t>
    <rPh sb="0" eb="3">
      <t>センコウカ</t>
    </rPh>
    <phoneticPr fontId="2"/>
  </si>
  <si>
    <t>生徒数（５月１日現在）</t>
    <phoneticPr fontId="2"/>
  </si>
  <si>
    <t>年</t>
    <rPh sb="0" eb="1">
      <t>ネン</t>
    </rPh>
    <phoneticPr fontId="2"/>
  </si>
  <si>
    <t>D.</t>
    <phoneticPr fontId="2"/>
  </si>
  <si>
    <t>入学手続時</t>
    <rPh sb="0" eb="2">
      <t>ニュウガク</t>
    </rPh>
    <rPh sb="2" eb="4">
      <t>テツヅ</t>
    </rPh>
    <rPh sb="4" eb="5">
      <t>ジ</t>
    </rPh>
    <phoneticPr fontId="2"/>
  </si>
  <si>
    <t>入学後納付</t>
    <rPh sb="0" eb="2">
      <t>ニュウガク</t>
    </rPh>
    <rPh sb="2" eb="3">
      <t>ゴ</t>
    </rPh>
    <rPh sb="3" eb="5">
      <t>ノウフ</t>
    </rPh>
    <phoneticPr fontId="2"/>
  </si>
  <si>
    <t>E.</t>
    <phoneticPr fontId="2"/>
  </si>
  <si>
    <t>F.</t>
    <phoneticPr fontId="2"/>
  </si>
  <si>
    <t>G.</t>
    <phoneticPr fontId="2"/>
  </si>
  <si>
    <t>H.</t>
    <phoneticPr fontId="2"/>
  </si>
  <si>
    <t>I.</t>
    <phoneticPr fontId="2"/>
  </si>
  <si>
    <t>円</t>
  </si>
  <si>
    <t>C.</t>
    <phoneticPr fontId="2"/>
  </si>
  <si>
    <t>入学後納付金</t>
    <rPh sb="0" eb="2">
      <t>ニュウガク</t>
    </rPh>
    <rPh sb="2" eb="3">
      <t>ゴ</t>
    </rPh>
    <rPh sb="3" eb="6">
      <t>ノウフキン</t>
    </rPh>
    <phoneticPr fontId="2"/>
  </si>
  <si>
    <t>I.</t>
    <phoneticPr fontId="2"/>
  </si>
  <si>
    <t>う ち 学 校 債 収 入</t>
    <rPh sb="4" eb="5">
      <t>ガク</t>
    </rPh>
    <rPh sb="6" eb="7">
      <t>コウ</t>
    </rPh>
    <rPh sb="8" eb="9">
      <t>サイ</t>
    </rPh>
    <rPh sb="10" eb="11">
      <t>オサム</t>
    </rPh>
    <rPh sb="12" eb="13">
      <t>ニュウ</t>
    </rPh>
    <phoneticPr fontId="2"/>
  </si>
  <si>
    <t>うち学校債返済支出</t>
    <rPh sb="2" eb="4">
      <t>ガッコウ</t>
    </rPh>
    <rPh sb="4" eb="5">
      <t>サイ</t>
    </rPh>
    <rPh sb="5" eb="7">
      <t>ヘンサイ</t>
    </rPh>
    <rPh sb="7" eb="9">
      <t>シシュツ</t>
    </rPh>
    <phoneticPr fontId="2"/>
  </si>
  <si>
    <t>　　うち施設設備寄付金</t>
    <rPh sb="4" eb="6">
      <t>シセツ</t>
    </rPh>
    <rPh sb="6" eb="8">
      <t>セツビ</t>
    </rPh>
    <rPh sb="8" eb="11">
      <t>キフキン</t>
    </rPh>
    <phoneticPr fontId="2"/>
  </si>
  <si>
    <t>　　うち現物寄付</t>
    <rPh sb="4" eb="6">
      <t>ゲンブツ</t>
    </rPh>
    <rPh sb="6" eb="8">
      <t>キフ</t>
    </rPh>
    <phoneticPr fontId="2"/>
  </si>
  <si>
    <t>　　うち施設設備補助金</t>
    <rPh sb="4" eb="6">
      <t>シセツ</t>
    </rPh>
    <rPh sb="6" eb="8">
      <t>セツビ</t>
    </rPh>
    <rPh sb="8" eb="11">
      <t>ホジョキン</t>
    </rPh>
    <phoneticPr fontId="2"/>
  </si>
  <si>
    <t>　　うち退職給与引当金繰入額</t>
    <rPh sb="4" eb="6">
      <t>タイショク</t>
    </rPh>
    <rPh sb="6" eb="8">
      <t>キュウヨ</t>
    </rPh>
    <rPh sb="8" eb="11">
      <t>ヒキアテキン</t>
    </rPh>
    <rPh sb="11" eb="14">
      <t>クリイレガク</t>
    </rPh>
    <phoneticPr fontId="38"/>
  </si>
  <si>
    <t>　　うち減価償却額</t>
    <rPh sb="4" eb="5">
      <t>ゲン</t>
    </rPh>
    <rPh sb="6" eb="8">
      <t>ショウキャク</t>
    </rPh>
    <phoneticPr fontId="38"/>
  </si>
  <si>
    <t>その他　　　　理由・不明</t>
    <rPh sb="10" eb="12">
      <t>フメイ</t>
    </rPh>
    <phoneticPr fontId="2"/>
  </si>
  <si>
    <t>2.狭　域</t>
    <rPh sb="2" eb="3">
      <t>キョウ</t>
    </rPh>
    <rPh sb="4" eb="5">
      <t>イキ</t>
    </rPh>
    <phoneticPr fontId="2"/>
  </si>
  <si>
    <t>年以上</t>
    <rPh sb="0" eb="1">
      <t>ネン</t>
    </rPh>
    <rPh sb="1" eb="3">
      <t>イジョウ</t>
    </rPh>
    <phoneticPr fontId="2"/>
  </si>
  <si>
    <r>
      <rPr>
        <b/>
        <sz val="8"/>
        <color rgb="FFFF0000"/>
        <rFont val="ＭＳ Ｐゴシック"/>
        <family val="3"/>
        <charset val="128"/>
      </rPr>
      <t>１年生の</t>
    </r>
    <r>
      <rPr>
        <sz val="8"/>
        <color theme="1"/>
        <rFont val="ＭＳ Ｐゴシック"/>
        <family val="3"/>
        <charset val="128"/>
      </rPr>
      <t xml:space="preserve">
学則
定員</t>
    </r>
    <rPh sb="1" eb="3">
      <t>ネンセイ</t>
    </rPh>
    <rPh sb="5" eb="7">
      <t>ガクソク</t>
    </rPh>
    <rPh sb="8" eb="10">
      <t>テイイン</t>
    </rPh>
    <phoneticPr fontId="2"/>
  </si>
  <si>
    <t>　</t>
    <phoneticPr fontId="32"/>
  </si>
  <si>
    <t>　</t>
    <phoneticPr fontId="2"/>
  </si>
  <si>
    <t>　　　（計のうち）</t>
    <rPh sb="4" eb="5">
      <t>ケイ</t>
    </rPh>
    <phoneticPr fontId="2"/>
  </si>
  <si>
    <t>１年生</t>
    <rPh sb="1" eb="2">
      <t>ネン</t>
    </rPh>
    <rPh sb="2" eb="3">
      <t>セイ</t>
    </rPh>
    <phoneticPr fontId="2"/>
  </si>
  <si>
    <t>２年生</t>
    <rPh sb="1" eb="2">
      <t>ネン</t>
    </rPh>
    <rPh sb="2" eb="3">
      <t>セイ</t>
    </rPh>
    <phoneticPr fontId="2"/>
  </si>
  <si>
    <t>３年生</t>
    <rPh sb="1" eb="2">
      <t>ネン</t>
    </rPh>
    <rPh sb="2" eb="3">
      <t>セイ</t>
    </rPh>
    <phoneticPr fontId="2"/>
  </si>
  <si>
    <t>４年生</t>
    <rPh sb="1" eb="2">
      <t>ネン</t>
    </rPh>
    <rPh sb="2" eb="3">
      <t>セイ</t>
    </rPh>
    <phoneticPr fontId="2"/>
  </si>
  <si>
    <t>２年生</t>
    <phoneticPr fontId="2"/>
  </si>
  <si>
    <t>３年生</t>
    <phoneticPr fontId="2"/>
  </si>
  <si>
    <t>４年生</t>
    <phoneticPr fontId="2"/>
  </si>
  <si>
    <t>１年生</t>
    <phoneticPr fontId="2"/>
  </si>
  <si>
    <r>
      <rPr>
        <b/>
        <sz val="11"/>
        <color theme="1"/>
        <rFont val="ＭＳ Ｐゴシック"/>
        <family val="3"/>
        <charset val="128"/>
      </rPr>
      <t>耐震性のある</t>
    </r>
    <r>
      <rPr>
        <sz val="11"/>
        <color theme="1"/>
        <rFont val="ＭＳ Ｐゴシック"/>
        <family val="3"/>
        <charset val="128"/>
      </rPr>
      <t>建物面積</t>
    </r>
    <rPh sb="0" eb="3">
      <t>タイシンセイ</t>
    </rPh>
    <rPh sb="6" eb="8">
      <t>タテモノ</t>
    </rPh>
    <rPh sb="8" eb="10">
      <t>メンセキ</t>
    </rPh>
    <phoneticPr fontId="32"/>
  </si>
  <si>
    <t>校　舎</t>
    <phoneticPr fontId="2"/>
  </si>
  <si>
    <t>％</t>
    <phoneticPr fontId="2"/>
  </si>
  <si>
    <t>屋内運動場(講堂含)</t>
    <phoneticPr fontId="2"/>
  </si>
  <si>
    <t>３年生</t>
    <phoneticPr fontId="2"/>
  </si>
  <si>
    <t>【定時制】</t>
    <rPh sb="1" eb="3">
      <t>テイジ</t>
    </rPh>
    <rPh sb="3" eb="4">
      <t>セイ</t>
    </rPh>
    <phoneticPr fontId="2"/>
  </si>
  <si>
    <t>１年生</t>
  </si>
  <si>
    <t>２年生</t>
  </si>
  <si>
    <t>３年生</t>
  </si>
  <si>
    <t>１年生</t>
    <phoneticPr fontId="2"/>
  </si>
  <si>
    <t>２年生</t>
    <phoneticPr fontId="2"/>
  </si>
  <si>
    <t>実入寮
者数</t>
    <rPh sb="0" eb="1">
      <t>ジツ</t>
    </rPh>
    <rPh sb="1" eb="3">
      <t>ニュウリョウ</t>
    </rPh>
    <rPh sb="4" eb="5">
      <t>モノ</t>
    </rPh>
    <rPh sb="5" eb="6">
      <t>スウ</t>
    </rPh>
    <phoneticPr fontId="2"/>
  </si>
  <si>
    <t>※外国人生徒とは、指導要録があり、かつ日本国籍を持たない者です。日本と外国の両方の国籍を有する者は日本人とします。</t>
    <phoneticPr fontId="32"/>
  </si>
  <si>
    <t>北海道</t>
  </si>
  <si>
    <t>S高等学校</t>
    <rPh sb="1" eb="3">
      <t>コウトウ</t>
    </rPh>
    <rPh sb="3" eb="5">
      <t>ガッコウ</t>
    </rPh>
    <phoneticPr fontId="2"/>
  </si>
  <si>
    <t>代々木高等学校</t>
    <rPh sb="0" eb="3">
      <t>ヨヨギ</t>
    </rPh>
    <rPh sb="3" eb="5">
      <t>コウトウ</t>
    </rPh>
    <rPh sb="5" eb="7">
      <t>ガッコウ</t>
    </rPh>
    <phoneticPr fontId="2"/>
  </si>
  <si>
    <t>ワオ高等学校</t>
    <rPh sb="2" eb="4">
      <t>コウトウ</t>
    </rPh>
    <rPh sb="4" eb="6">
      <t>ガッコウ</t>
    </rPh>
    <phoneticPr fontId="2"/>
  </si>
  <si>
    <t>穴吹学園高等学校</t>
    <rPh sb="0" eb="2">
      <t>アナブキ</t>
    </rPh>
    <rPh sb="2" eb="4">
      <t>ガクエン</t>
    </rPh>
    <rPh sb="4" eb="6">
      <t>コウトウ</t>
    </rPh>
    <rPh sb="6" eb="8">
      <t>ガッコウ</t>
    </rPh>
    <phoneticPr fontId="2"/>
  </si>
  <si>
    <t>福井工業大学附属福井高等学校</t>
  </si>
  <si>
    <t>愛農学園農業高等学校</t>
  </si>
  <si>
    <t>近畿大学附属福岡高等学校</t>
  </si>
  <si>
    <t>佐賀女子短期大学付属佐賀女子高等学校</t>
  </si>
  <si>
    <t>九州文化学園高等学校</t>
  </si>
  <si>
    <t>別府溝部学園高等学校</t>
  </si>
  <si>
    <t>神村学園高等部</t>
  </si>
  <si>
    <t>勤続年数</t>
    <rPh sb="0" eb="2">
      <t>キンゾク</t>
    </rPh>
    <rPh sb="2" eb="4">
      <t>ネンスウ</t>
    </rPh>
    <phoneticPr fontId="32"/>
  </si>
  <si>
    <t>平均</t>
    <rPh sb="0" eb="2">
      <t>ヘイキン</t>
    </rPh>
    <phoneticPr fontId="32"/>
  </si>
  <si>
    <t>別   票（高等学校　定時制）</t>
    <rPh sb="6" eb="10">
      <t>コウトウガッコウ</t>
    </rPh>
    <phoneticPr fontId="2"/>
  </si>
  <si>
    <t>調査対象は文部科学省の耐震改修状況等調査同様、非木造２階建以上又は非木造延床面積２００㎡以上の建物です。</t>
    <rPh sb="0" eb="2">
      <t>チョウサ</t>
    </rPh>
    <rPh sb="2" eb="4">
      <t>タイショウ</t>
    </rPh>
    <rPh sb="5" eb="7">
      <t>モンブ</t>
    </rPh>
    <rPh sb="7" eb="10">
      <t>カガクショウ</t>
    </rPh>
    <rPh sb="11" eb="13">
      <t>タイシン</t>
    </rPh>
    <rPh sb="13" eb="15">
      <t>カイシュウ</t>
    </rPh>
    <rPh sb="15" eb="17">
      <t>ジョウキョウ</t>
    </rPh>
    <rPh sb="17" eb="18">
      <t>トウ</t>
    </rPh>
    <rPh sb="18" eb="20">
      <t>チョウサ</t>
    </rPh>
    <rPh sb="20" eb="22">
      <t>ドウヨウ</t>
    </rPh>
    <rPh sb="23" eb="26">
      <t>ヒモクゾウ</t>
    </rPh>
    <rPh sb="27" eb="28">
      <t>カイ</t>
    </rPh>
    <rPh sb="28" eb="29">
      <t>タ</t>
    </rPh>
    <rPh sb="29" eb="31">
      <t>イジョウ</t>
    </rPh>
    <rPh sb="31" eb="32">
      <t>マタ</t>
    </rPh>
    <rPh sb="36" eb="37">
      <t>ノ</t>
    </rPh>
    <rPh sb="37" eb="38">
      <t>ユカ</t>
    </rPh>
    <rPh sb="38" eb="40">
      <t>メンセキ</t>
    </rPh>
    <rPh sb="44" eb="46">
      <t>イジョウ</t>
    </rPh>
    <rPh sb="47" eb="49">
      <t>タテモノ</t>
    </rPh>
    <phoneticPr fontId="2"/>
  </si>
  <si>
    <r>
      <rPr>
        <b/>
        <sz val="9"/>
        <color theme="1"/>
        <rFont val="ＭＳ ゴシック"/>
        <family val="3"/>
        <charset val="128"/>
      </rPr>
      <t>外国人</t>
    </r>
    <r>
      <rPr>
        <sz val="9"/>
        <color theme="1"/>
        <rFont val="ＭＳ ゴシック"/>
        <family val="3"/>
        <charset val="128"/>
      </rPr>
      <t>生徒数
（</t>
    </r>
    <r>
      <rPr>
        <u/>
        <sz val="8"/>
        <color theme="1"/>
        <rFont val="ＭＳ ゴシック"/>
        <family val="3"/>
        <charset val="128"/>
      </rPr>
      <t>手引p.4参照</t>
    </r>
    <r>
      <rPr>
        <sz val="8"/>
        <color theme="1"/>
        <rFont val="ＭＳ ゴシック"/>
        <family val="3"/>
        <charset val="128"/>
      </rPr>
      <t>：日本国籍を持たない生徒数）</t>
    </r>
    <rPh sb="0" eb="2">
      <t>ガイコク</t>
    </rPh>
    <rPh sb="2" eb="3">
      <t>ジン</t>
    </rPh>
    <rPh sb="3" eb="6">
      <t>セイトスウ</t>
    </rPh>
    <rPh sb="16" eb="18">
      <t>ニホン</t>
    </rPh>
    <rPh sb="18" eb="20">
      <t>コクセキ</t>
    </rPh>
    <rPh sb="21" eb="22">
      <t>モ</t>
    </rPh>
    <rPh sb="25" eb="28">
      <t>セイトスウ</t>
    </rPh>
    <phoneticPr fontId="2"/>
  </si>
  <si>
    <r>
      <t>（入学可能域</t>
    </r>
    <r>
      <rPr>
        <b/>
        <u/>
        <sz val="9"/>
        <color theme="1"/>
        <rFont val="ＭＳ Ｐゴシック"/>
        <family val="3"/>
        <charset val="128"/>
      </rPr>
      <t>３</t>
    </r>
    <r>
      <rPr>
        <sz val="9"/>
        <color theme="1"/>
        <rFont val="ＭＳ Ｐゴシック"/>
        <family val="3"/>
        <charset val="128"/>
      </rPr>
      <t>都道府県</t>
    </r>
    <r>
      <rPr>
        <b/>
        <u/>
        <sz val="9"/>
        <color theme="1"/>
        <rFont val="ＭＳ Ｐゴシック"/>
        <family val="3"/>
        <charset val="128"/>
      </rPr>
      <t>以上</t>
    </r>
    <r>
      <rPr>
        <sz val="9"/>
        <color theme="1"/>
        <rFont val="ＭＳ Ｐゴシック"/>
        <family val="3"/>
        <charset val="128"/>
      </rPr>
      <t>）</t>
    </r>
    <rPh sb="1" eb="3">
      <t>ニュウガク</t>
    </rPh>
    <rPh sb="3" eb="5">
      <t>カノウ</t>
    </rPh>
    <rPh sb="5" eb="6">
      <t>イキ</t>
    </rPh>
    <rPh sb="7" eb="11">
      <t>トドウフケン</t>
    </rPh>
    <rPh sb="11" eb="13">
      <t>イジョウ</t>
    </rPh>
    <phoneticPr fontId="2"/>
  </si>
  <si>
    <r>
      <t>（入学可能域</t>
    </r>
    <r>
      <rPr>
        <b/>
        <u/>
        <sz val="9"/>
        <color theme="1"/>
        <rFont val="ＭＳ Ｐゴシック"/>
        <family val="3"/>
        <charset val="128"/>
      </rPr>
      <t>２</t>
    </r>
    <r>
      <rPr>
        <sz val="9"/>
        <color theme="1"/>
        <rFont val="ＭＳ Ｐゴシック"/>
        <family val="3"/>
        <charset val="128"/>
      </rPr>
      <t>都道府県</t>
    </r>
    <r>
      <rPr>
        <b/>
        <u/>
        <sz val="9"/>
        <color theme="1"/>
        <rFont val="ＭＳ Ｐゴシック"/>
        <family val="3"/>
        <charset val="128"/>
      </rPr>
      <t>以内</t>
    </r>
    <r>
      <rPr>
        <sz val="9"/>
        <color theme="1"/>
        <rFont val="ＭＳ Ｐゴシック"/>
        <family val="3"/>
        <charset val="128"/>
      </rPr>
      <t>）</t>
    </r>
    <rPh sb="1" eb="3">
      <t>ニュウガク</t>
    </rPh>
    <rPh sb="3" eb="5">
      <t>カノウ</t>
    </rPh>
    <rPh sb="5" eb="6">
      <t>イキ</t>
    </rPh>
    <rPh sb="7" eb="11">
      <t>トドウフケン</t>
    </rPh>
    <rPh sb="11" eb="13">
      <t>イナイ</t>
    </rPh>
    <phoneticPr fontId="2"/>
  </si>
  <si>
    <r>
      <rPr>
        <b/>
        <sz val="8"/>
        <color theme="1"/>
        <rFont val="ＭＳ Ｐゴシック"/>
        <family val="3"/>
        <charset val="128"/>
      </rPr>
      <t>千</t>
    </r>
    <r>
      <rPr>
        <sz val="8"/>
        <color theme="1"/>
        <rFont val="ＭＳ Ｐゴシック"/>
        <family val="3"/>
        <charset val="128"/>
      </rPr>
      <t>円</t>
    </r>
    <rPh sb="0" eb="2">
      <t>センエン</t>
    </rPh>
    <phoneticPr fontId="2"/>
  </si>
  <si>
    <r>
      <t>（</t>
    </r>
    <r>
      <rPr>
        <b/>
        <sz val="10"/>
        <color theme="1"/>
        <rFont val="ＭＳ Ｐゴシック"/>
        <family val="3"/>
        <charset val="128"/>
      </rPr>
      <t>千</t>
    </r>
    <r>
      <rPr>
        <sz val="10"/>
        <color theme="1"/>
        <rFont val="ＭＳ Ｐゴシック"/>
        <family val="3"/>
        <charset val="128"/>
      </rPr>
      <t>円）</t>
    </r>
    <rPh sb="1" eb="2">
      <t>セン</t>
    </rPh>
    <rPh sb="2" eb="3">
      <t>エン</t>
    </rPh>
    <phoneticPr fontId="2"/>
  </si>
  <si>
    <t xml:space="preserve"> 2  青　 森</t>
    <rPh sb="4" eb="5">
      <t>アオ</t>
    </rPh>
    <rPh sb="7" eb="8">
      <t>モリ</t>
    </rPh>
    <phoneticPr fontId="2"/>
  </si>
  <si>
    <t xml:space="preserve"> 3  岩　 手</t>
    <rPh sb="4" eb="5">
      <t>イワ</t>
    </rPh>
    <rPh sb="7" eb="8">
      <t>テ</t>
    </rPh>
    <phoneticPr fontId="2"/>
  </si>
  <si>
    <t xml:space="preserve"> 4  宮　 城</t>
    <rPh sb="4" eb="5">
      <t>ミヤ</t>
    </rPh>
    <rPh sb="7" eb="8">
      <t>シロ</t>
    </rPh>
    <phoneticPr fontId="2"/>
  </si>
  <si>
    <t xml:space="preserve"> 5  秋　 田</t>
    <rPh sb="4" eb="5">
      <t>アキ</t>
    </rPh>
    <rPh sb="7" eb="8">
      <t>タ</t>
    </rPh>
    <phoneticPr fontId="2"/>
  </si>
  <si>
    <t xml:space="preserve"> 6  山 　形</t>
    <rPh sb="4" eb="5">
      <t>ヤマ</t>
    </rPh>
    <rPh sb="7" eb="8">
      <t>ケイ</t>
    </rPh>
    <phoneticPr fontId="2"/>
  </si>
  <si>
    <t xml:space="preserve"> 7  福　 島</t>
    <rPh sb="4" eb="5">
      <t>フク</t>
    </rPh>
    <rPh sb="7" eb="8">
      <t>シマ</t>
    </rPh>
    <phoneticPr fontId="2"/>
  </si>
  <si>
    <t xml:space="preserve"> 8  新 　潟</t>
    <rPh sb="4" eb="5">
      <t>シン</t>
    </rPh>
    <rPh sb="7" eb="8">
      <t>カタ</t>
    </rPh>
    <phoneticPr fontId="2"/>
  </si>
  <si>
    <t xml:space="preserve"> 9  茨 　城</t>
    <rPh sb="4" eb="5">
      <t>イバラ</t>
    </rPh>
    <rPh sb="7" eb="8">
      <t>シロ</t>
    </rPh>
    <phoneticPr fontId="2"/>
  </si>
  <si>
    <t>10  栃 　木</t>
    <rPh sb="4" eb="5">
      <t>トチ</t>
    </rPh>
    <rPh sb="7" eb="8">
      <t>キ</t>
    </rPh>
    <phoneticPr fontId="2"/>
  </si>
  <si>
    <t>11  群 　馬</t>
    <rPh sb="4" eb="5">
      <t>グン</t>
    </rPh>
    <rPh sb="7" eb="8">
      <t>ウマ</t>
    </rPh>
    <phoneticPr fontId="2"/>
  </si>
  <si>
    <t>17  石 　川</t>
    <rPh sb="4" eb="5">
      <t>イシ</t>
    </rPh>
    <rPh sb="7" eb="8">
      <t>カワ</t>
    </rPh>
    <phoneticPr fontId="2"/>
  </si>
  <si>
    <t>13  千 　葉</t>
    <rPh sb="4" eb="5">
      <t>セン</t>
    </rPh>
    <rPh sb="7" eb="8">
      <t>ハ</t>
    </rPh>
    <phoneticPr fontId="2"/>
  </si>
  <si>
    <t>12  埼　 玉</t>
    <rPh sb="4" eb="5">
      <t>サキ</t>
    </rPh>
    <rPh sb="7" eb="8">
      <t>タマ</t>
    </rPh>
    <phoneticPr fontId="2"/>
  </si>
  <si>
    <t>15  東   京</t>
    <rPh sb="4" eb="5">
      <t>ヒガシ</t>
    </rPh>
    <rPh sb="8" eb="9">
      <t>キョウ</t>
    </rPh>
    <phoneticPr fontId="2"/>
  </si>
  <si>
    <t>16  富   山</t>
    <rPh sb="4" eb="5">
      <t>トミ</t>
    </rPh>
    <rPh sb="8" eb="9">
      <t>ヤマ</t>
    </rPh>
    <phoneticPr fontId="2"/>
  </si>
  <si>
    <t>18  福 　井</t>
    <rPh sb="4" eb="5">
      <t>フク</t>
    </rPh>
    <rPh sb="7" eb="8">
      <t>セイ</t>
    </rPh>
    <phoneticPr fontId="2"/>
  </si>
  <si>
    <t>19  山 　梨</t>
    <rPh sb="4" eb="5">
      <t>ヤマ</t>
    </rPh>
    <rPh sb="7" eb="8">
      <t>ナシ</t>
    </rPh>
    <phoneticPr fontId="2"/>
  </si>
  <si>
    <t>20  長　 野</t>
    <rPh sb="4" eb="5">
      <t>チョウ</t>
    </rPh>
    <rPh sb="7" eb="8">
      <t>ノ</t>
    </rPh>
    <phoneticPr fontId="2"/>
  </si>
  <si>
    <t>21  岐　 阜</t>
    <rPh sb="4" eb="5">
      <t>チマタ</t>
    </rPh>
    <rPh sb="7" eb="8">
      <t>ユタカ</t>
    </rPh>
    <phoneticPr fontId="2"/>
  </si>
  <si>
    <t>22  静　 岡</t>
    <rPh sb="4" eb="5">
      <t>セイ</t>
    </rPh>
    <rPh sb="7" eb="8">
      <t>オカ</t>
    </rPh>
    <phoneticPr fontId="2"/>
  </si>
  <si>
    <t>23  愛 　知</t>
    <rPh sb="4" eb="5">
      <t>アイ</t>
    </rPh>
    <rPh sb="7" eb="8">
      <t>チ</t>
    </rPh>
    <phoneticPr fontId="2"/>
  </si>
  <si>
    <t>24  三 　重</t>
    <rPh sb="4" eb="5">
      <t>サン</t>
    </rPh>
    <rPh sb="7" eb="8">
      <t>ジュウ</t>
    </rPh>
    <phoneticPr fontId="2"/>
  </si>
  <si>
    <t>25  滋 　賀</t>
    <rPh sb="4" eb="5">
      <t>シゲル</t>
    </rPh>
    <rPh sb="7" eb="8">
      <t>ガ</t>
    </rPh>
    <phoneticPr fontId="2"/>
  </si>
  <si>
    <t>26  京　 都</t>
    <rPh sb="4" eb="5">
      <t>キョウ</t>
    </rPh>
    <rPh sb="7" eb="8">
      <t>ミヤコ</t>
    </rPh>
    <phoneticPr fontId="2"/>
  </si>
  <si>
    <t>27  大　 阪</t>
    <rPh sb="4" eb="5">
      <t>ダイ</t>
    </rPh>
    <rPh sb="7" eb="8">
      <t>サカ</t>
    </rPh>
    <phoneticPr fontId="2"/>
  </si>
  <si>
    <t>28  兵　 庫</t>
    <rPh sb="4" eb="5">
      <t>ヘイ</t>
    </rPh>
    <rPh sb="7" eb="8">
      <t>コ</t>
    </rPh>
    <phoneticPr fontId="2"/>
  </si>
  <si>
    <t>29  奈　 良</t>
    <rPh sb="4" eb="5">
      <t>ナ</t>
    </rPh>
    <rPh sb="7" eb="8">
      <t>リョウ</t>
    </rPh>
    <phoneticPr fontId="2"/>
  </si>
  <si>
    <t>30  和歌山</t>
    <rPh sb="4" eb="7">
      <t>ワカヤマ</t>
    </rPh>
    <phoneticPr fontId="2"/>
  </si>
  <si>
    <t>31  鳥　 取</t>
    <rPh sb="4" eb="5">
      <t>トリ</t>
    </rPh>
    <rPh sb="7" eb="8">
      <t>トリ</t>
    </rPh>
    <phoneticPr fontId="2"/>
  </si>
  <si>
    <t>32  島 　根</t>
    <rPh sb="4" eb="5">
      <t>シマ</t>
    </rPh>
    <rPh sb="7" eb="8">
      <t>ネ</t>
    </rPh>
    <phoneticPr fontId="2"/>
  </si>
  <si>
    <t>33  岡　 山</t>
    <rPh sb="4" eb="5">
      <t>オカ</t>
    </rPh>
    <rPh sb="7" eb="8">
      <t>ヤマ</t>
    </rPh>
    <phoneticPr fontId="2"/>
  </si>
  <si>
    <t>34  広　 島</t>
    <rPh sb="4" eb="5">
      <t>ヒロ</t>
    </rPh>
    <rPh sb="7" eb="8">
      <t>シマ</t>
    </rPh>
    <phoneticPr fontId="2"/>
  </si>
  <si>
    <t>35  山　 口</t>
    <rPh sb="4" eb="5">
      <t>ヤマ</t>
    </rPh>
    <rPh sb="7" eb="8">
      <t>クチ</t>
    </rPh>
    <phoneticPr fontId="2"/>
  </si>
  <si>
    <t>36  徳　 島</t>
    <rPh sb="4" eb="5">
      <t>トク</t>
    </rPh>
    <rPh sb="7" eb="8">
      <t>シマ</t>
    </rPh>
    <phoneticPr fontId="2"/>
  </si>
  <si>
    <t>37  香　 川</t>
    <rPh sb="4" eb="5">
      <t>カオリ</t>
    </rPh>
    <rPh sb="7" eb="8">
      <t>カワ</t>
    </rPh>
    <phoneticPr fontId="2"/>
  </si>
  <si>
    <t>38  愛　 媛</t>
    <rPh sb="4" eb="5">
      <t>アイ</t>
    </rPh>
    <rPh sb="7" eb="8">
      <t>ヒメ</t>
    </rPh>
    <phoneticPr fontId="2"/>
  </si>
  <si>
    <t>39  高 　知</t>
    <rPh sb="4" eb="5">
      <t>タカ</t>
    </rPh>
    <rPh sb="7" eb="8">
      <t>チ</t>
    </rPh>
    <phoneticPr fontId="2"/>
  </si>
  <si>
    <t>40  福 　岡</t>
    <rPh sb="4" eb="5">
      <t>フク</t>
    </rPh>
    <rPh sb="7" eb="8">
      <t>オカ</t>
    </rPh>
    <phoneticPr fontId="2"/>
  </si>
  <si>
    <t>41  佐 　賀</t>
    <rPh sb="4" eb="5">
      <t>サ</t>
    </rPh>
    <rPh sb="7" eb="8">
      <t>ガ</t>
    </rPh>
    <phoneticPr fontId="2"/>
  </si>
  <si>
    <t>42  長　 崎</t>
    <rPh sb="4" eb="5">
      <t>チョウ</t>
    </rPh>
    <rPh sb="7" eb="8">
      <t>ザキ</t>
    </rPh>
    <phoneticPr fontId="2"/>
  </si>
  <si>
    <t>43  熊 　本</t>
    <rPh sb="4" eb="5">
      <t>クマ</t>
    </rPh>
    <rPh sb="7" eb="8">
      <t>ホン</t>
    </rPh>
    <phoneticPr fontId="2"/>
  </si>
  <si>
    <t>44  大 　分</t>
    <rPh sb="4" eb="5">
      <t>ダイ</t>
    </rPh>
    <rPh sb="7" eb="8">
      <t>ブン</t>
    </rPh>
    <phoneticPr fontId="2"/>
  </si>
  <si>
    <t>45  宮 　崎</t>
    <rPh sb="4" eb="5">
      <t>ミヤ</t>
    </rPh>
    <rPh sb="7" eb="8">
      <t>ザキ</t>
    </rPh>
    <phoneticPr fontId="2"/>
  </si>
  <si>
    <t>46  鹿児島</t>
    <rPh sb="4" eb="7">
      <t>カゴシマ</t>
    </rPh>
    <phoneticPr fontId="2"/>
  </si>
  <si>
    <t>47  沖　 縄</t>
    <rPh sb="4" eb="5">
      <t>オキ</t>
    </rPh>
    <rPh sb="7" eb="8">
      <t>ナワ</t>
    </rPh>
    <phoneticPr fontId="2"/>
  </si>
  <si>
    <t>別   票（高等学校 通信制）</t>
    <rPh sb="6" eb="10">
      <t>コウトウガッコウ</t>
    </rPh>
    <rPh sb="11" eb="14">
      <t>ツウシンセイ</t>
    </rPh>
    <phoneticPr fontId="2"/>
  </si>
  <si>
    <r>
      <t>①</t>
    </r>
    <r>
      <rPr>
        <sz val="11"/>
        <color rgb="FF007CA8"/>
        <rFont val="ＭＳ Ｐゴシック"/>
        <family val="3"/>
        <charset val="128"/>
      </rPr>
      <t>総建物面積</t>
    </r>
    <r>
      <rPr>
        <b/>
        <sz val="11"/>
        <color rgb="FF007CA8"/>
        <rFont val="ＭＳ Ｐゴシック"/>
        <family val="3"/>
        <charset val="128"/>
      </rPr>
      <t xml:space="preserve">
</t>
    </r>
    <r>
      <rPr>
        <sz val="11"/>
        <color rgb="FF007CA8"/>
        <rFont val="ＭＳ Ｐゴシック"/>
        <family val="3"/>
        <charset val="128"/>
      </rPr>
      <t>【</t>
    </r>
    <r>
      <rPr>
        <b/>
        <u/>
        <sz val="11"/>
        <color rgb="FF007CA8"/>
        <rFont val="ＭＳ Ｐゴシック"/>
        <family val="3"/>
        <charset val="128"/>
      </rPr>
      <t>非</t>
    </r>
    <r>
      <rPr>
        <sz val="11"/>
        <color rgb="FF007CA8"/>
        <rFont val="ＭＳ Ｐゴシック"/>
        <family val="3"/>
        <charset val="128"/>
      </rPr>
      <t>耐震面積
を含む】</t>
    </r>
    <rPh sb="1" eb="2">
      <t>ソウ</t>
    </rPh>
    <rPh sb="2" eb="4">
      <t>タテモノ</t>
    </rPh>
    <rPh sb="4" eb="6">
      <t>メンセキ</t>
    </rPh>
    <rPh sb="8" eb="9">
      <t>ヒ</t>
    </rPh>
    <rPh sb="9" eb="11">
      <t>タイシン</t>
    </rPh>
    <rPh sb="11" eb="13">
      <t>メンセキ</t>
    </rPh>
    <rPh sb="15" eb="16">
      <t>フク</t>
    </rPh>
    <phoneticPr fontId="2"/>
  </si>
  <si>
    <t>うち
大学・短大への
進学者数</t>
    <rPh sb="3" eb="5">
      <t>ダイガク</t>
    </rPh>
    <rPh sb="6" eb="8">
      <t>タンダイ</t>
    </rPh>
    <rPh sb="11" eb="14">
      <t>シンガクシャ</t>
    </rPh>
    <rPh sb="14" eb="15">
      <t>スウ</t>
    </rPh>
    <phoneticPr fontId="2"/>
  </si>
  <si>
    <t>入寮
定員</t>
    <rPh sb="0" eb="2">
      <t>ニュウリョウ</t>
    </rPh>
    <rPh sb="3" eb="5">
      <t>テイイン</t>
    </rPh>
    <phoneticPr fontId="2"/>
  </si>
  <si>
    <t>入学
定員
募集
定員</t>
    <rPh sb="0" eb="2">
      <t>ニュウガク</t>
    </rPh>
    <rPh sb="3" eb="5">
      <t>テイイン</t>
    </rPh>
    <rPh sb="6" eb="7">
      <t>ボ</t>
    </rPh>
    <rPh sb="7" eb="8">
      <t>シュウ</t>
    </rPh>
    <rPh sb="9" eb="10">
      <t>サダム</t>
    </rPh>
    <rPh sb="10" eb="11">
      <t>イン</t>
    </rPh>
    <phoneticPr fontId="2"/>
  </si>
  <si>
    <r>
      <rPr>
        <b/>
        <sz val="9"/>
        <color theme="1"/>
        <rFont val="ＭＳ ゴシック"/>
        <family val="3"/>
        <charset val="128"/>
      </rPr>
      <t>外国人</t>
    </r>
    <r>
      <rPr>
        <sz val="9"/>
        <color theme="1"/>
        <rFont val="ＭＳ ゴシック"/>
        <family val="3"/>
        <charset val="128"/>
      </rPr>
      <t>生徒数
（</t>
    </r>
    <r>
      <rPr>
        <u/>
        <sz val="9"/>
        <color theme="1"/>
        <rFont val="ＭＳ ゴシック"/>
        <family val="3"/>
        <charset val="128"/>
      </rPr>
      <t>手引p.4参照</t>
    </r>
    <r>
      <rPr>
        <sz val="9"/>
        <color theme="1"/>
        <rFont val="ＭＳ ゴシック"/>
        <family val="3"/>
        <charset val="128"/>
      </rPr>
      <t>：日本国籍を持たない生徒数）</t>
    </r>
    <rPh sb="0" eb="2">
      <t>ガイコク</t>
    </rPh>
    <rPh sb="2" eb="3">
      <t>ジン</t>
    </rPh>
    <rPh sb="3" eb="6">
      <t>セイトスウ</t>
    </rPh>
    <rPh sb="16" eb="18">
      <t>ニホン</t>
    </rPh>
    <rPh sb="18" eb="20">
      <t>コクセキ</t>
    </rPh>
    <rPh sb="21" eb="22">
      <t>モ</t>
    </rPh>
    <rPh sb="25" eb="28">
      <t>セイトスウ</t>
    </rPh>
    <phoneticPr fontId="2"/>
  </si>
  <si>
    <t>（内）
内部
入学
者数</t>
    <rPh sb="1" eb="2">
      <t>ナイ</t>
    </rPh>
    <rPh sb="4" eb="6">
      <t>ナイブ</t>
    </rPh>
    <rPh sb="7" eb="9">
      <t>ニュウガク</t>
    </rPh>
    <rPh sb="10" eb="11">
      <t>シャ</t>
    </rPh>
    <rPh sb="11" eb="12">
      <t>スウ</t>
    </rPh>
    <phoneticPr fontId="2"/>
  </si>
  <si>
    <t>入　学
定　員
募　集
定　員</t>
    <rPh sb="0" eb="1">
      <t>ニュウ</t>
    </rPh>
    <rPh sb="2" eb="3">
      <t>マナブ</t>
    </rPh>
    <rPh sb="4" eb="5">
      <t>サダム</t>
    </rPh>
    <rPh sb="6" eb="7">
      <t>イン</t>
    </rPh>
    <rPh sb="8" eb="9">
      <t>ボ</t>
    </rPh>
    <rPh sb="10" eb="11">
      <t>シュウ</t>
    </rPh>
    <rPh sb="12" eb="13">
      <t>サダム</t>
    </rPh>
    <rPh sb="14" eb="15">
      <t>イン</t>
    </rPh>
    <phoneticPr fontId="2"/>
  </si>
  <si>
    <t>耐震化率（自動表示 ）</t>
    <rPh sb="0" eb="3">
      <t>タイシンカ</t>
    </rPh>
    <rPh sb="3" eb="4">
      <t>リツ</t>
    </rPh>
    <rPh sb="5" eb="7">
      <t>ジドウ</t>
    </rPh>
    <rPh sb="7" eb="9">
      <t>ヒョウジ</t>
    </rPh>
    <phoneticPr fontId="2"/>
  </si>
  <si>
    <t>Ⅲ．生徒１人当りの納付金【1年生・年額】</t>
    <rPh sb="14" eb="15">
      <t>ネン</t>
    </rPh>
    <rPh sb="15" eb="16">
      <t>セイ</t>
    </rPh>
    <phoneticPr fontId="2"/>
  </si>
  <si>
    <r>
      <t>「</t>
    </r>
    <r>
      <rPr>
        <b/>
        <sz val="9"/>
        <color theme="1"/>
        <rFont val="ＭＳ Ｐゴシック"/>
        <family val="3"/>
        <charset val="128"/>
      </rPr>
      <t>補助活動納付金</t>
    </r>
    <r>
      <rPr>
        <sz val="9"/>
        <color theme="1"/>
        <rFont val="ＭＳ Ｐゴシック"/>
        <family val="3"/>
        <charset val="128"/>
      </rPr>
      <t>」は、教育研究諸活動に付随する活動等に係わる納付金（教材費、給食費、校外活動費、生徒会費、スクールバス維持費等）。</t>
    </r>
    <rPh sb="25" eb="26">
      <t>トウ</t>
    </rPh>
    <rPh sb="34" eb="37">
      <t>キョウザイヒ</t>
    </rPh>
    <rPh sb="38" eb="40">
      <t>キュウショク</t>
    </rPh>
    <rPh sb="48" eb="50">
      <t>セイト</t>
    </rPh>
    <rPh sb="50" eb="52">
      <t>カイヒ</t>
    </rPh>
    <phoneticPr fontId="2"/>
  </si>
  <si>
    <r>
      <t>「</t>
    </r>
    <r>
      <rPr>
        <b/>
        <sz val="9"/>
        <color theme="1"/>
        <rFont val="ＭＳ Ｐゴシック"/>
        <family val="3"/>
        <charset val="128"/>
      </rPr>
      <t>預り金的納付金</t>
    </r>
    <r>
      <rPr>
        <sz val="9"/>
        <color theme="1"/>
        <rFont val="ＭＳ Ｐゴシック"/>
        <family val="3"/>
        <charset val="128"/>
      </rPr>
      <t>」は、学校の預り金的性格の納付金（修学旅行積立金、PTA 会費、後援会費、同窓会費、各会入会費等）。</t>
    </r>
    <rPh sb="1" eb="2">
      <t>アズカ</t>
    </rPh>
    <rPh sb="3" eb="4">
      <t>キン</t>
    </rPh>
    <rPh sb="4" eb="5">
      <t>テキ</t>
    </rPh>
    <rPh sb="45" eb="48">
      <t>ドウソウカイ</t>
    </rPh>
    <rPh sb="48" eb="49">
      <t>ヒ</t>
    </rPh>
    <phoneticPr fontId="2"/>
  </si>
  <si>
    <r>
      <t>Ⅳ．教員数（５月１日現在）　</t>
    </r>
    <r>
      <rPr>
        <sz val="11"/>
        <color theme="1"/>
        <rFont val="ＭＳ Ｐゴシック"/>
        <family val="3"/>
        <charset val="128"/>
      </rPr>
      <t>　</t>
    </r>
    <r>
      <rPr>
        <sz val="10"/>
        <color theme="1"/>
        <rFont val="ＭＳ Ｐゴシック"/>
        <family val="3"/>
        <charset val="128"/>
      </rPr>
      <t>※学校基本調査の回答人数と必ずしも一致しなくても構いません。</t>
    </r>
    <rPh sb="2" eb="4">
      <t>キョウイン</t>
    </rPh>
    <rPh sb="4" eb="5">
      <t>スウ</t>
    </rPh>
    <rPh sb="7" eb="8">
      <t>ガツ</t>
    </rPh>
    <rPh sb="9" eb="10">
      <t>ニチ</t>
    </rPh>
    <rPh sb="10" eb="12">
      <t>ゲンザイ</t>
    </rPh>
    <rPh sb="16" eb="18">
      <t>ガッコウ</t>
    </rPh>
    <rPh sb="18" eb="20">
      <t>キホン</t>
    </rPh>
    <rPh sb="20" eb="22">
      <t>チョウサ</t>
    </rPh>
    <rPh sb="23" eb="25">
      <t>カイトウ</t>
    </rPh>
    <rPh sb="25" eb="27">
      <t>ニンズウ</t>
    </rPh>
    <rPh sb="28" eb="29">
      <t>カナラ</t>
    </rPh>
    <rPh sb="32" eb="34">
      <t>イッチ</t>
    </rPh>
    <rPh sb="39" eb="40">
      <t>カマ</t>
    </rPh>
    <phoneticPr fontId="2"/>
  </si>
  <si>
    <r>
      <t>Ⅴ．職員数（５月１日現在）　　</t>
    </r>
    <r>
      <rPr>
        <sz val="11"/>
        <color theme="1"/>
        <rFont val="ＭＳ Ｐゴシック"/>
        <family val="3"/>
        <charset val="128"/>
      </rPr>
      <t>　</t>
    </r>
    <r>
      <rPr>
        <sz val="10"/>
        <color theme="1"/>
        <rFont val="ＭＳ Ｐゴシック"/>
        <family val="3"/>
        <charset val="128"/>
      </rPr>
      <t>※学校基本調査の回答人数と必ずしも一致しなくても構いません。</t>
    </r>
    <rPh sb="2" eb="4">
      <t>ショクイン</t>
    </rPh>
    <rPh sb="4" eb="5">
      <t>スウ</t>
    </rPh>
    <phoneticPr fontId="2"/>
  </si>
  <si>
    <r>
      <rPr>
        <b/>
        <u/>
        <sz val="10"/>
        <color theme="1"/>
        <rFont val="ＭＳ Ｐゴシック"/>
        <family val="3"/>
        <charset val="128"/>
      </rPr>
      <t>直近</t>
    </r>
    <r>
      <rPr>
        <sz val="10"/>
        <color theme="1"/>
        <rFont val="ＭＳ Ｐゴシック"/>
        <family val="3"/>
        <charset val="128"/>
      </rPr>
      <t>30年の建物面積</t>
    </r>
    <rPh sb="0" eb="2">
      <t>チョッキン</t>
    </rPh>
    <rPh sb="4" eb="5">
      <t>ネン</t>
    </rPh>
    <rPh sb="6" eb="8">
      <t>タテモノ</t>
    </rPh>
    <rPh sb="8" eb="10">
      <t>メンセキ</t>
    </rPh>
    <phoneticPr fontId="32"/>
  </si>
  <si>
    <r>
      <rPr>
        <u/>
        <sz val="10"/>
        <color theme="1"/>
        <rFont val="ＭＳ Ｐゴシック"/>
        <family val="3"/>
        <charset val="128"/>
      </rPr>
      <t>学校所在地</t>
    </r>
    <r>
      <rPr>
        <sz val="11"/>
        <color theme="1"/>
        <rFont val="ＭＳ Ｐゴシック"/>
        <family val="3"/>
        <charset val="128"/>
      </rPr>
      <t xml:space="preserve">
都道府県名</t>
    </r>
    <rPh sb="0" eb="2">
      <t>ガッコウ</t>
    </rPh>
    <rPh sb="2" eb="5">
      <t>ショザイチ</t>
    </rPh>
    <rPh sb="6" eb="10">
      <t>トドウフケン</t>
    </rPh>
    <rPh sb="10" eb="11">
      <t>メイ</t>
    </rPh>
    <phoneticPr fontId="2"/>
  </si>
  <si>
    <r>
      <t>Ⅳ．教員数（５月１日現在）　　</t>
    </r>
    <r>
      <rPr>
        <sz val="10"/>
        <color theme="1"/>
        <rFont val="ＭＳ Ｐゴシック"/>
        <family val="3"/>
        <charset val="128"/>
      </rPr>
      <t>※学校基本調査の回答人数と必ずしも一致しなくても構いません。</t>
    </r>
    <rPh sb="2" eb="4">
      <t>キョウイン</t>
    </rPh>
    <rPh sb="4" eb="5">
      <t>スウ</t>
    </rPh>
    <rPh sb="7" eb="8">
      <t>ガツ</t>
    </rPh>
    <rPh sb="9" eb="10">
      <t>ニチ</t>
    </rPh>
    <rPh sb="10" eb="12">
      <t>ゲンザイ</t>
    </rPh>
    <rPh sb="16" eb="18">
      <t>ガッコウ</t>
    </rPh>
    <rPh sb="18" eb="20">
      <t>キホン</t>
    </rPh>
    <rPh sb="20" eb="22">
      <t>チョウサ</t>
    </rPh>
    <rPh sb="23" eb="25">
      <t>カイトウ</t>
    </rPh>
    <rPh sb="25" eb="27">
      <t>ニンズウ</t>
    </rPh>
    <rPh sb="28" eb="29">
      <t>カナラ</t>
    </rPh>
    <rPh sb="32" eb="34">
      <t>イッチ</t>
    </rPh>
    <rPh sb="39" eb="40">
      <t>カマ</t>
    </rPh>
    <phoneticPr fontId="2"/>
  </si>
  <si>
    <r>
      <t>Ⅴ．職員数（５月１日現在）　</t>
    </r>
    <r>
      <rPr>
        <sz val="11"/>
        <color theme="1"/>
        <rFont val="ＭＳ Ｐゴシック"/>
        <family val="3"/>
        <charset val="128"/>
      </rPr>
      <t>　　</t>
    </r>
    <r>
      <rPr>
        <sz val="10"/>
        <color theme="1"/>
        <rFont val="ＭＳ Ｐゴシック"/>
        <family val="3"/>
        <charset val="128"/>
      </rPr>
      <t>※学校基本調査の回答人数と必ずしも一致しなくても構いません。</t>
    </r>
    <rPh sb="2" eb="4">
      <t>ショクイン</t>
    </rPh>
    <rPh sb="4" eb="5">
      <t>スウ</t>
    </rPh>
    <phoneticPr fontId="2"/>
  </si>
  <si>
    <r>
      <t>Ⅴ．職員数（５月１日現在）　　　</t>
    </r>
    <r>
      <rPr>
        <sz val="10"/>
        <color theme="1"/>
        <rFont val="ＭＳ Ｐゴシック"/>
        <family val="3"/>
        <charset val="128"/>
      </rPr>
      <t>※学校基本調査の回答人数と必ずしも一致しなくても構いません。</t>
    </r>
    <rPh sb="2" eb="4">
      <t>ショクイン</t>
    </rPh>
    <rPh sb="4" eb="5">
      <t>スウ</t>
    </rPh>
    <phoneticPr fontId="2"/>
  </si>
  <si>
    <t>松山学院高等学校</t>
    <rPh sb="2" eb="4">
      <t>ガクイン</t>
    </rPh>
    <phoneticPr fontId="2"/>
  </si>
  <si>
    <r>
      <t>（全日・定時制課程併置</t>
    </r>
    <r>
      <rPr>
        <b/>
        <u/>
        <sz val="9"/>
        <color theme="1"/>
        <rFont val="ＭＳ Ｐゴシック"/>
        <family val="3"/>
        <charset val="128"/>
      </rPr>
      <t>あり</t>
    </r>
    <r>
      <rPr>
        <sz val="9"/>
        <color theme="1"/>
        <rFont val="ＭＳ Ｐゴシック"/>
        <family val="3"/>
        <charset val="128"/>
      </rPr>
      <t>）</t>
    </r>
    <rPh sb="1" eb="3">
      <t>ゼンニチ</t>
    </rPh>
    <rPh sb="4" eb="6">
      <t>テイジ</t>
    </rPh>
    <rPh sb="6" eb="7">
      <t>セイ</t>
    </rPh>
    <rPh sb="7" eb="9">
      <t>カテイ</t>
    </rPh>
    <rPh sb="9" eb="11">
      <t>ヘイチ</t>
    </rPh>
    <phoneticPr fontId="2"/>
  </si>
  <si>
    <r>
      <t>（全日・定時制課程併置</t>
    </r>
    <r>
      <rPr>
        <b/>
        <u/>
        <sz val="9"/>
        <color theme="1"/>
        <rFont val="ＭＳ Ｐゴシック"/>
        <family val="3"/>
        <charset val="128"/>
      </rPr>
      <t>なし</t>
    </r>
    <r>
      <rPr>
        <sz val="9"/>
        <color theme="1"/>
        <rFont val="ＭＳ Ｐゴシック"/>
        <family val="3"/>
        <charset val="128"/>
      </rPr>
      <t>）</t>
    </r>
    <rPh sb="1" eb="3">
      <t>ゼンニチ</t>
    </rPh>
    <rPh sb="4" eb="6">
      <t>テイジ</t>
    </rPh>
    <rPh sb="6" eb="7">
      <t>セイ</t>
    </rPh>
    <rPh sb="7" eb="9">
      <t>カテイ</t>
    </rPh>
    <rPh sb="9" eb="11">
      <t>ヘイチ</t>
    </rPh>
    <phoneticPr fontId="2"/>
  </si>
  <si>
    <r>
      <t xml:space="preserve">合格　　　者数
</t>
    </r>
    <r>
      <rPr>
        <sz val="8"/>
        <rFont val="ＭＳ Ｐゴシック"/>
        <family val="3"/>
        <charset val="128"/>
      </rPr>
      <t>補欠
含む</t>
    </r>
    <rPh sb="8" eb="10">
      <t>ホケツ</t>
    </rPh>
    <rPh sb="11" eb="12">
      <t>フク</t>
    </rPh>
    <phoneticPr fontId="2"/>
  </si>
  <si>
    <r>
      <rPr>
        <b/>
        <sz val="9"/>
        <color rgb="FF007CA8"/>
        <rFont val="ＭＳ Ｐゴシック"/>
        <family val="3"/>
        <charset val="128"/>
      </rPr>
      <t>①のうち</t>
    </r>
    <r>
      <rPr>
        <sz val="9"/>
        <color theme="1"/>
        <rFont val="ＭＳ Ｐゴシック"/>
        <family val="3"/>
        <charset val="128"/>
      </rPr>
      <t xml:space="preserve">
</t>
    </r>
    <r>
      <rPr>
        <b/>
        <u/>
        <sz val="9"/>
        <color theme="1"/>
        <rFont val="ＭＳ Ｐゴシック"/>
        <family val="3"/>
        <charset val="128"/>
      </rPr>
      <t>1981年5月【以前】</t>
    </r>
    <r>
      <rPr>
        <u/>
        <sz val="9"/>
        <color theme="1"/>
        <rFont val="ＭＳ Ｐゴシック"/>
        <family val="3"/>
        <charset val="128"/>
      </rPr>
      <t xml:space="preserve">
</t>
    </r>
    <r>
      <rPr>
        <sz val="9"/>
        <color theme="1"/>
        <rFont val="ＭＳ Ｐゴシック"/>
        <family val="3"/>
        <charset val="128"/>
      </rPr>
      <t>に建築確認した建物
で</t>
    </r>
    <r>
      <rPr>
        <b/>
        <sz val="9"/>
        <color theme="1"/>
        <rFont val="ＭＳ Ｐゴシック"/>
        <family val="3"/>
        <charset val="128"/>
      </rPr>
      <t>既に耐震工事済</t>
    </r>
    <r>
      <rPr>
        <sz val="9"/>
        <color theme="1"/>
        <rFont val="ＭＳ Ｐゴシック"/>
        <family val="3"/>
        <charset val="128"/>
      </rPr>
      <t xml:space="preserve">
or</t>
    </r>
    <r>
      <rPr>
        <b/>
        <sz val="9"/>
        <color theme="1"/>
        <rFont val="ＭＳ Ｐゴシック"/>
        <family val="3"/>
        <charset val="128"/>
      </rPr>
      <t xml:space="preserve"> 耐震性確認済</t>
    </r>
    <r>
      <rPr>
        <b/>
        <u/>
        <sz val="9"/>
        <color theme="1"/>
        <rFont val="ＭＳ Ｐゴシック"/>
        <family val="3"/>
        <charset val="128"/>
      </rPr>
      <t xml:space="preserve">
</t>
    </r>
    <r>
      <rPr>
        <sz val="9"/>
        <color theme="1"/>
        <rFont val="ＭＳ Ｐゴシック"/>
        <family val="3"/>
        <charset val="128"/>
      </rPr>
      <t>の建物面積</t>
    </r>
    <r>
      <rPr>
        <b/>
        <sz val="9"/>
        <color rgb="FF00B050"/>
        <rFont val="ＭＳ Ｐゴシック"/>
        <family val="3"/>
        <charset val="128"/>
      </rPr>
      <t>②</t>
    </r>
    <r>
      <rPr>
        <sz val="9"/>
        <color theme="1"/>
        <rFont val="ＭＳ Ｐゴシック"/>
        <family val="3"/>
        <charset val="128"/>
      </rPr>
      <t xml:space="preserve">
（注４）</t>
    </r>
    <rPh sb="9" eb="10">
      <t>ネン</t>
    </rPh>
    <rPh sb="11" eb="12">
      <t>ガツ</t>
    </rPh>
    <rPh sb="13" eb="15">
      <t>イゼン</t>
    </rPh>
    <rPh sb="18" eb="20">
      <t>ケンチク</t>
    </rPh>
    <rPh sb="20" eb="22">
      <t>カクニン</t>
    </rPh>
    <rPh sb="24" eb="26">
      <t>タテモノ</t>
    </rPh>
    <rPh sb="28" eb="29">
      <t>スデ</t>
    </rPh>
    <rPh sb="30" eb="32">
      <t>タイシン</t>
    </rPh>
    <rPh sb="32" eb="35">
      <t>コウジズ</t>
    </rPh>
    <rPh sb="39" eb="41">
      <t>タイシン</t>
    </rPh>
    <rPh sb="41" eb="42">
      <t>セイ</t>
    </rPh>
    <rPh sb="42" eb="44">
      <t>カクニン</t>
    </rPh>
    <rPh sb="44" eb="45">
      <t>ズ</t>
    </rPh>
    <rPh sb="47" eb="49">
      <t>タテモノ</t>
    </rPh>
    <rPh sb="49" eb="51">
      <t>メンセキ</t>
    </rPh>
    <rPh sb="54" eb="55">
      <t>チュウ</t>
    </rPh>
    <phoneticPr fontId="32"/>
  </si>
  <si>
    <r>
      <rPr>
        <u/>
        <sz val="8"/>
        <color theme="1"/>
        <rFont val="ＭＳ Ｐゴシック"/>
        <family val="3"/>
        <charset val="128"/>
      </rPr>
      <t>入学者のうち</t>
    </r>
    <r>
      <rPr>
        <sz val="8"/>
        <color theme="1"/>
        <rFont val="ＭＳ Ｐゴシック"/>
        <family val="3"/>
        <charset val="128"/>
      </rPr>
      <t xml:space="preserve">
中学卒業と
同時の
入学者</t>
    </r>
    <rPh sb="0" eb="3">
      <t>ニュウガクシャ</t>
    </rPh>
    <rPh sb="7" eb="9">
      <t>チュウガク</t>
    </rPh>
    <rPh sb="9" eb="11">
      <t>ソツギョウ</t>
    </rPh>
    <rPh sb="13" eb="15">
      <t>ドウジ</t>
    </rPh>
    <rPh sb="17" eb="19">
      <t>ニュウガク</t>
    </rPh>
    <rPh sb="19" eb="20">
      <t>シャ</t>
    </rPh>
    <phoneticPr fontId="2"/>
  </si>
  <si>
    <t>※下記に注意事項が表示されます。</t>
    <rPh sb="1" eb="3">
      <t>カキ</t>
    </rPh>
    <rPh sb="4" eb="6">
      <t>チュウイ</t>
    </rPh>
    <rPh sb="6" eb="8">
      <t>ジコウ</t>
    </rPh>
    <rPh sb="9" eb="11">
      <t>ヒョウジ</t>
    </rPh>
    <phoneticPr fontId="32"/>
  </si>
  <si>
    <t>※1単位当りの授業料が設定されている場合のみ記入する。</t>
    <rPh sb="2" eb="4">
      <t>タンイ</t>
    </rPh>
    <rPh sb="4" eb="5">
      <t>アタ</t>
    </rPh>
    <rPh sb="7" eb="10">
      <t>ジュギョウリョウ</t>
    </rPh>
    <rPh sb="11" eb="13">
      <t>セッテイ</t>
    </rPh>
    <rPh sb="18" eb="20">
      <t>バアイ</t>
    </rPh>
    <rPh sb="22" eb="24">
      <t>キニュウ</t>
    </rPh>
    <phoneticPr fontId="32"/>
  </si>
  <si>
    <t>※設定されている場合のみ記入。</t>
    <rPh sb="1" eb="3">
      <t>セッテイ</t>
    </rPh>
    <rPh sb="8" eb="10">
      <t>バアイ</t>
    </rPh>
    <rPh sb="12" eb="14">
      <t>キニュウ</t>
    </rPh>
    <phoneticPr fontId="32"/>
  </si>
  <si>
    <t>「男女共学別」については、男子もしくは女子の生徒が在籍していない場合であっても、学則上共学なら「共学校」を選択する。</t>
    <rPh sb="1" eb="6">
      <t>ダンジョキョウガクベツ</t>
    </rPh>
    <rPh sb="13" eb="15">
      <t>ダンシ</t>
    </rPh>
    <rPh sb="19" eb="21">
      <t>ジョシ</t>
    </rPh>
    <rPh sb="22" eb="24">
      <t>セイト</t>
    </rPh>
    <rPh sb="25" eb="27">
      <t>ザイセキ</t>
    </rPh>
    <rPh sb="32" eb="34">
      <t>バアイ</t>
    </rPh>
    <rPh sb="40" eb="43">
      <t>ガクソクジョウ</t>
    </rPh>
    <rPh sb="43" eb="45">
      <t>キョウガク</t>
    </rPh>
    <rPh sb="48" eb="50">
      <t>キョウガク</t>
    </rPh>
    <rPh sb="50" eb="51">
      <t>コウ</t>
    </rPh>
    <rPh sb="53" eb="55">
      <t>センタク</t>
    </rPh>
    <phoneticPr fontId="2"/>
  </si>
  <si>
    <t>北海道・東北</t>
    <rPh sb="0" eb="3">
      <t>ホッカイドウ</t>
    </rPh>
    <rPh sb="4" eb="6">
      <t>トウホク</t>
    </rPh>
    <phoneticPr fontId="2"/>
  </si>
  <si>
    <t>関東</t>
    <rPh sb="0" eb="2">
      <t>カントウ</t>
    </rPh>
    <phoneticPr fontId="2"/>
  </si>
  <si>
    <t>中部</t>
    <rPh sb="0" eb="2">
      <t>チュウブ</t>
    </rPh>
    <phoneticPr fontId="2"/>
  </si>
  <si>
    <t>近畿</t>
    <rPh sb="0" eb="2">
      <t>キンキ</t>
    </rPh>
    <phoneticPr fontId="2"/>
  </si>
  <si>
    <t>中国</t>
    <rPh sb="0" eb="2">
      <t>チュウゴク</t>
    </rPh>
    <phoneticPr fontId="2"/>
  </si>
  <si>
    <t>四国</t>
    <rPh sb="0" eb="2">
      <t>シコク</t>
    </rPh>
    <phoneticPr fontId="2"/>
  </si>
  <si>
    <t>九州・沖縄</t>
    <rPh sb="0" eb="2">
      <t>キュウシュウ</t>
    </rPh>
    <rPh sb="3" eb="5">
      <t>オキナワ</t>
    </rPh>
    <phoneticPr fontId="2"/>
  </si>
  <si>
    <t>Ⅱ．所在地別生徒数（５月1日現在）</t>
    <rPh sb="4" eb="5">
      <t>チ</t>
    </rPh>
    <phoneticPr fontId="2"/>
  </si>
  <si>
    <t>　※計はP.1の生徒数計と一致させてください。</t>
    <rPh sb="2" eb="3">
      <t>ケイ</t>
    </rPh>
    <rPh sb="8" eb="11">
      <t>セイトスウ</t>
    </rPh>
    <rPh sb="11" eb="12">
      <t>ケイ</t>
    </rPh>
    <rPh sb="13" eb="15">
      <t>イッチ</t>
    </rPh>
    <phoneticPr fontId="2"/>
  </si>
  <si>
    <r>
      <t>入学状況　（４月１日現在）　</t>
    </r>
    <r>
      <rPr>
        <b/>
        <sz val="10"/>
        <color rgb="FFFF0000"/>
        <rFont val="ＭＳ Ｐゴシック"/>
        <family val="3"/>
        <charset val="128"/>
      </rPr>
      <t>※転編入含めない</t>
    </r>
    <rPh sb="0" eb="1">
      <t>イリ</t>
    </rPh>
    <rPh sb="1" eb="2">
      <t>ガク</t>
    </rPh>
    <rPh sb="2" eb="3">
      <t>ジョウ</t>
    </rPh>
    <rPh sb="3" eb="4">
      <t>キョウ</t>
    </rPh>
    <rPh sb="7" eb="8">
      <t>ガツ</t>
    </rPh>
    <rPh sb="9" eb="10">
      <t>ニチ</t>
    </rPh>
    <rPh sb="10" eb="12">
      <t>ゲンザイ</t>
    </rPh>
    <rPh sb="15" eb="18">
      <t>テンヘンニュウ</t>
    </rPh>
    <rPh sb="18" eb="19">
      <t>フク</t>
    </rPh>
    <phoneticPr fontId="2"/>
  </si>
  <si>
    <t>15
歳</t>
    <rPh sb="3" eb="4">
      <t>サイ</t>
    </rPh>
    <phoneticPr fontId="2"/>
  </si>
  <si>
    <t>16
歳</t>
    <rPh sb="3" eb="4">
      <t>サイ</t>
    </rPh>
    <phoneticPr fontId="2"/>
  </si>
  <si>
    <t>17
歳</t>
    <rPh sb="3" eb="4">
      <t>サイ</t>
    </rPh>
    <phoneticPr fontId="2"/>
  </si>
  <si>
    <t>18歳
以上</t>
    <rPh sb="2" eb="3">
      <t>サイ</t>
    </rPh>
    <rPh sb="4" eb="6">
      <t>イジョウ</t>
    </rPh>
    <phoneticPr fontId="2"/>
  </si>
  <si>
    <t>所在地別生徒数</t>
    <rPh sb="0" eb="2">
      <t>ショザイ</t>
    </rPh>
    <rPh sb="3" eb="4">
      <t>ベツ</t>
    </rPh>
    <rPh sb="4" eb="7">
      <t>セイトスウ</t>
    </rPh>
    <phoneticPr fontId="2"/>
  </si>
  <si>
    <t>選択してください↓</t>
  </si>
  <si>
    <t>上記に表示される番号は消さないでください。</t>
    <rPh sb="0" eb="2">
      <t>ジョウキ</t>
    </rPh>
    <rPh sb="3" eb="5">
      <t>ヒョウジ</t>
    </rPh>
    <rPh sb="8" eb="10">
      <t>バンゴウ</t>
    </rPh>
    <rPh sb="11" eb="12">
      <t>ケ</t>
    </rPh>
    <phoneticPr fontId="32"/>
  </si>
  <si>
    <t>「男女共学別」欄は、1学科・1コースのみが共学の場合でも、「共学校」として記入してください。</t>
    <rPh sb="1" eb="3">
      <t>ダンジョ</t>
    </rPh>
    <rPh sb="3" eb="5">
      <t>キョウガク</t>
    </rPh>
    <rPh sb="5" eb="6">
      <t>ベツ</t>
    </rPh>
    <rPh sb="7" eb="8">
      <t>ラン</t>
    </rPh>
    <rPh sb="11" eb="13">
      <t>ガッカ</t>
    </rPh>
    <rPh sb="21" eb="23">
      <t>キョウガク</t>
    </rPh>
    <rPh sb="24" eb="26">
      <t>バアイ</t>
    </rPh>
    <rPh sb="30" eb="31">
      <t>トモ</t>
    </rPh>
    <rPh sb="31" eb="33">
      <t>ガッコウ</t>
    </rPh>
    <rPh sb="37" eb="39">
      <t>キニュウ</t>
    </rPh>
    <phoneticPr fontId="2"/>
  </si>
  <si>
    <t>「学則定員」を学年ごとに定めていない場合は、全体の学則定員を修業年限で割った値を「１年生の学則定員」に記入してください。</t>
  </si>
  <si>
    <t>「入学定員」は所轄庁に届け出た定員（内部進学者を含む）を記入してください。</t>
  </si>
  <si>
    <t>第一志望学科から他の学科に合格した場合は、合格した学科を当初から志望したものとして記入してください。</t>
  </si>
  <si>
    <t>「その他学科」には、学科名を記入してください。</t>
  </si>
  <si>
    <t>学則上、男子のみの学級は「男」、女子のみの学級は「女」、共学の学級は「共」の欄に学級数を記入してください。男子生徒のみ又は女子生徒のみの学級であっても、学則上共学となっている学級は、共学欄に記入してください。</t>
  </si>
  <si>
    <t>金額は、必ず年額（月額×12）で記入してください（１年生の入学手続時～１年生が修了するまでの合計金額）。１年生がいない場合は、入学手続時納付金を空欄とし、２年生（２年生がいない場合は３年生）の入学手続時以外の納付金を記入してください。</t>
    <rPh sb="0" eb="2">
      <t>キンガク</t>
    </rPh>
    <rPh sb="26" eb="28">
      <t>ネンセイ</t>
    </rPh>
    <rPh sb="29" eb="31">
      <t>ニュウガク</t>
    </rPh>
    <rPh sb="31" eb="33">
      <t>テツヅ</t>
    </rPh>
    <rPh sb="33" eb="34">
      <t>ジ</t>
    </rPh>
    <rPh sb="36" eb="37">
      <t>ネン</t>
    </rPh>
    <rPh sb="37" eb="38">
      <t>セイ</t>
    </rPh>
    <rPh sb="39" eb="41">
      <t>シュウリョウ</t>
    </rPh>
    <rPh sb="46" eb="48">
      <t>ゴウケイ</t>
    </rPh>
    <rPh sb="48" eb="50">
      <t>キンガク</t>
    </rPh>
    <rPh sb="78" eb="79">
      <t>ネン</t>
    </rPh>
    <rPh sb="79" eb="80">
      <t>セイ</t>
    </rPh>
    <rPh sb="82" eb="83">
      <t>ネン</t>
    </rPh>
    <rPh sb="83" eb="84">
      <t>セイ</t>
    </rPh>
    <rPh sb="88" eb="90">
      <t>バアイ</t>
    </rPh>
    <rPh sb="92" eb="93">
      <t>ネン</t>
    </rPh>
    <rPh sb="93" eb="94">
      <t>セイ</t>
    </rPh>
    <phoneticPr fontId="2"/>
  </si>
  <si>
    <t>学科・コース等によって納付金に差がある場合は、入学後納付金の合計金額が最も高い学科・コース等の金額を記入してください。</t>
    <rPh sb="0" eb="2">
      <t>ガッカ</t>
    </rPh>
    <rPh sb="6" eb="7">
      <t>トウ</t>
    </rPh>
    <rPh sb="11" eb="14">
      <t>ノウフキン</t>
    </rPh>
    <rPh sb="15" eb="16">
      <t>サ</t>
    </rPh>
    <rPh sb="19" eb="21">
      <t>バアイ</t>
    </rPh>
    <rPh sb="23" eb="26">
      <t>ニュウガクゴ</t>
    </rPh>
    <rPh sb="26" eb="29">
      <t>ノウフキン</t>
    </rPh>
    <rPh sb="30" eb="32">
      <t>ゴウケイ</t>
    </rPh>
    <rPh sb="32" eb="34">
      <t>キンガク</t>
    </rPh>
    <rPh sb="35" eb="36">
      <t>モット</t>
    </rPh>
    <rPh sb="37" eb="38">
      <t>タカ</t>
    </rPh>
    <rPh sb="39" eb="41">
      <t>ガッカ</t>
    </rPh>
    <rPh sb="45" eb="46">
      <t>トウ</t>
    </rPh>
    <rPh sb="47" eb="49">
      <t>キンガク</t>
    </rPh>
    <rPh sb="50" eb="52">
      <t>キニュウ</t>
    </rPh>
    <phoneticPr fontId="2"/>
  </si>
  <si>
    <t>「Ａ．入学検定料」が、１回受験、複数回受験など複数設定されている場合には、申込者が最も多い金額を記入してください。</t>
    <rPh sb="3" eb="5">
      <t>ニュウガク</t>
    </rPh>
    <phoneticPr fontId="2"/>
  </si>
  <si>
    <t>「その他（　　　）」の学科欄には、総合学科がある場合は、総合学科の金額を記入してください。</t>
    <rPh sb="3" eb="4">
      <t>タ</t>
    </rPh>
    <rPh sb="11" eb="13">
      <t>ガッカ</t>
    </rPh>
    <rPh sb="13" eb="14">
      <t>ラン</t>
    </rPh>
    <rPh sb="17" eb="19">
      <t>ソウゴウ</t>
    </rPh>
    <rPh sb="19" eb="21">
      <t>ガッカ</t>
    </rPh>
    <rPh sb="24" eb="26">
      <t>バアイ</t>
    </rPh>
    <rPh sb="28" eb="30">
      <t>ソウゴウ</t>
    </rPh>
    <rPh sb="30" eb="32">
      <t>ガッカ</t>
    </rPh>
    <rPh sb="33" eb="35">
      <t>キンガク</t>
    </rPh>
    <rPh sb="36" eb="38">
      <t>キニュウ</t>
    </rPh>
    <phoneticPr fontId="2"/>
  </si>
  <si>
    <t>本務・兼務の区別は、原則として辞令面によります。ただし、高校の本務教員で、全日制課程、通信制課程、定時制課程などの複数の課程にまたがって指導していて、辞令上、課程の区別がない場合には、指導時間数が最も多い課程の調査票で本務者、その他の課程の調査票で兼務者としてカウントしてください。</t>
    <rPh sb="0" eb="2">
      <t>ホンム</t>
    </rPh>
    <rPh sb="3" eb="5">
      <t>ケンム</t>
    </rPh>
    <rPh sb="6" eb="8">
      <t>クベツ</t>
    </rPh>
    <rPh sb="10" eb="12">
      <t>ゲンソク</t>
    </rPh>
    <rPh sb="15" eb="17">
      <t>ジレイ</t>
    </rPh>
    <rPh sb="17" eb="18">
      <t>メン</t>
    </rPh>
    <phoneticPr fontId="2"/>
  </si>
  <si>
    <t>副教頭など該当する職名がない場合は、実態に即した区分に記入してください。</t>
    <rPh sb="0" eb="1">
      <t>フク</t>
    </rPh>
    <rPh sb="1" eb="3">
      <t>キョウトウ</t>
    </rPh>
    <rPh sb="5" eb="7">
      <t>ガイトウ</t>
    </rPh>
    <rPh sb="9" eb="11">
      <t>ショクメイ</t>
    </rPh>
    <rPh sb="14" eb="16">
      <t>バアイ</t>
    </rPh>
    <rPh sb="18" eb="20">
      <t>ジッタイ</t>
    </rPh>
    <rPh sb="21" eb="22">
      <t>ソク</t>
    </rPh>
    <rPh sb="24" eb="26">
      <t>クブン</t>
    </rPh>
    <rPh sb="27" eb="29">
      <t>キニュウ</t>
    </rPh>
    <phoneticPr fontId="2"/>
  </si>
  <si>
    <t>「司書教諭」は、学校図書館法の規定による有資格者で、学校図書館の専門的業務に従事する者として発令を受けている教員数を記入してください。</t>
    <rPh sb="1" eb="3">
      <t>シショ</t>
    </rPh>
    <rPh sb="3" eb="5">
      <t>キョウユ</t>
    </rPh>
    <rPh sb="8" eb="10">
      <t>ガッコウ</t>
    </rPh>
    <rPh sb="10" eb="13">
      <t>トショカン</t>
    </rPh>
    <rPh sb="13" eb="14">
      <t>ホウ</t>
    </rPh>
    <rPh sb="15" eb="17">
      <t>キテイ</t>
    </rPh>
    <rPh sb="20" eb="21">
      <t>ユウ</t>
    </rPh>
    <rPh sb="21" eb="24">
      <t>シカクシャ</t>
    </rPh>
    <rPh sb="26" eb="28">
      <t>ガッコウ</t>
    </rPh>
    <rPh sb="28" eb="31">
      <t>トショカン</t>
    </rPh>
    <rPh sb="32" eb="35">
      <t>センモンテキ</t>
    </rPh>
    <rPh sb="35" eb="37">
      <t>ギョウム</t>
    </rPh>
    <rPh sb="38" eb="40">
      <t>ジュウジ</t>
    </rPh>
    <rPh sb="42" eb="43">
      <t>モノ</t>
    </rPh>
    <rPh sb="46" eb="48">
      <t>ハツレイ</t>
    </rPh>
    <rPh sb="49" eb="50">
      <t>ウ</t>
    </rPh>
    <rPh sb="54" eb="57">
      <t>キョウインスウ</t>
    </rPh>
    <rPh sb="58" eb="60">
      <t>キニュウ</t>
    </rPh>
    <phoneticPr fontId="2"/>
  </si>
  <si>
    <t>「右の給与を受けた人数」には、右欄の金額を支給された人数を記入してください。</t>
    <rPh sb="4" eb="5">
      <t>ヨ</t>
    </rPh>
    <phoneticPr fontId="2"/>
  </si>
  <si>
    <t>※　「付随事業収入」がある場合には、該当する経理方式を四角枠内で選択してください。</t>
  </si>
  <si>
    <t>（注）１年生については、入学式が４月２日以降に開催された場合も、４月１日に在籍していたものとして生徒数に含めてください。</t>
  </si>
  <si>
    <t>通信制課程の専有部分のみ記入してください（全ての建物面積が全日制等との共有である場合は「０」と記入してください。）</t>
    <rPh sb="0" eb="3">
      <t>ツウシンセイ</t>
    </rPh>
    <rPh sb="3" eb="5">
      <t>カテイ</t>
    </rPh>
    <rPh sb="6" eb="8">
      <t>センユウ</t>
    </rPh>
    <rPh sb="8" eb="10">
      <t>ブブン</t>
    </rPh>
    <rPh sb="12" eb="14">
      <t>キニュウ</t>
    </rPh>
    <rPh sb="21" eb="22">
      <t>スベ</t>
    </rPh>
    <rPh sb="24" eb="26">
      <t>タテモノ</t>
    </rPh>
    <rPh sb="26" eb="28">
      <t>メンセキ</t>
    </rPh>
    <rPh sb="29" eb="32">
      <t>ゼンニチセイ</t>
    </rPh>
    <rPh sb="32" eb="33">
      <t>トウ</t>
    </rPh>
    <rPh sb="35" eb="37">
      <t>キョウユウ</t>
    </rPh>
    <rPh sb="40" eb="42">
      <t>バアイ</t>
    </rPh>
    <rPh sb="47" eb="49">
      <t>キニュウ</t>
    </rPh>
    <phoneticPr fontId="2"/>
  </si>
  <si>
    <t>専攻科ごとに選択してください↓</t>
    <rPh sb="0" eb="3">
      <t>センコウカ</t>
    </rPh>
    <rPh sb="6" eb="8">
      <t>センタク</t>
    </rPh>
    <phoneticPr fontId="2"/>
  </si>
  <si>
    <t>本務・兼務の区別は、原則として辞令面によります。ただし、高校の本務教員で、全日制課程、通信制、専攻科などの複数の課程にまたがって指導していて、辞令上、課程の区別がない場合には、指導時間数が最も多い課程の調査票で本務者、その他の課程の調査票で兼務者としてカウントしてください。</t>
    <rPh sb="0" eb="2">
      <t>ホンム</t>
    </rPh>
    <rPh sb="3" eb="5">
      <t>ケンム</t>
    </rPh>
    <rPh sb="6" eb="8">
      <t>クベツ</t>
    </rPh>
    <rPh sb="10" eb="12">
      <t>ゲンソク</t>
    </rPh>
    <rPh sb="15" eb="17">
      <t>ジレイ</t>
    </rPh>
    <rPh sb="17" eb="18">
      <t>メン</t>
    </rPh>
    <rPh sb="43" eb="46">
      <t>ツウシンセイ</t>
    </rPh>
    <rPh sb="47" eb="50">
      <t>センコウカ</t>
    </rPh>
    <phoneticPr fontId="2"/>
  </si>
  <si>
    <t>専攻科の専有部分のみ記入してください（全ての建物面積が全日制等との共有である場合は「０」と記入してください。）</t>
    <rPh sb="0" eb="3">
      <t>センコウカ</t>
    </rPh>
    <rPh sb="4" eb="6">
      <t>センユウ</t>
    </rPh>
    <rPh sb="6" eb="8">
      <t>ブブン</t>
    </rPh>
    <rPh sb="10" eb="12">
      <t>キニュウ</t>
    </rPh>
    <rPh sb="19" eb="20">
      <t>スベ</t>
    </rPh>
    <rPh sb="22" eb="24">
      <t>タテモノ</t>
    </rPh>
    <rPh sb="24" eb="26">
      <t>メンセキ</t>
    </rPh>
    <rPh sb="27" eb="30">
      <t>ゼンニチセイ</t>
    </rPh>
    <rPh sb="30" eb="31">
      <t>トウ</t>
    </rPh>
    <rPh sb="33" eb="35">
      <t>キョウユウ</t>
    </rPh>
    <rPh sb="38" eb="40">
      <t>バアイ</t>
    </rPh>
    <rPh sb="45" eb="47">
      <t>キニュウ</t>
    </rPh>
    <phoneticPr fontId="2"/>
  </si>
  <si>
    <t>代表校判別</t>
    <rPh sb="0" eb="3">
      <t>ダイヒョウコウ</t>
    </rPh>
    <rPh sb="3" eb="5">
      <t>ハンベツ</t>
    </rPh>
    <phoneticPr fontId="2"/>
  </si>
  <si>
    <t>◆複数の入力方法が考えられる学校名</t>
    <rPh sb="1" eb="3">
      <t>フクスウ</t>
    </rPh>
    <rPh sb="4" eb="6">
      <t>ニュウリョク</t>
    </rPh>
    <rPh sb="6" eb="8">
      <t>ホウホウ</t>
    </rPh>
    <rPh sb="9" eb="10">
      <t>カンガ</t>
    </rPh>
    <rPh sb="14" eb="16">
      <t>ガッコウ</t>
    </rPh>
    <rPh sb="16" eb="17">
      <t>メイ</t>
    </rPh>
    <phoneticPr fontId="2"/>
  </si>
  <si>
    <t>都道府県</t>
    <rPh sb="0" eb="4">
      <t>トドウフケン</t>
    </rPh>
    <phoneticPr fontId="8"/>
  </si>
  <si>
    <t>学校名</t>
    <rPh sb="0" eb="3">
      <t>ガッコウメイ</t>
    </rPh>
    <phoneticPr fontId="8"/>
  </si>
  <si>
    <t>コード</t>
    <phoneticPr fontId="32"/>
  </si>
  <si>
    <t>滋賀</t>
  </si>
  <si>
    <t>MIHO美学院中等教育学校</t>
    <rPh sb="4" eb="5">
      <t>ビ</t>
    </rPh>
    <rPh sb="5" eb="7">
      <t>ガクイン</t>
    </rPh>
    <phoneticPr fontId="8"/>
  </si>
  <si>
    <t>ＭＩＨＯ美学院中等教育学校</t>
    <rPh sb="4" eb="5">
      <t>ビ</t>
    </rPh>
    <rPh sb="5" eb="7">
      <t>ガクイン</t>
    </rPh>
    <phoneticPr fontId="8"/>
  </si>
  <si>
    <t>代表校コード</t>
    <rPh sb="0" eb="3">
      <t>ダイヒョウコウ</t>
    </rPh>
    <phoneticPr fontId="2"/>
  </si>
  <si>
    <t>代表校の校名【参考・チェックには使用しない】</t>
    <rPh sb="0" eb="3">
      <t>ダイヒョウコウ</t>
    </rPh>
    <rPh sb="4" eb="5">
      <t>コウ</t>
    </rPh>
    <rPh sb="7" eb="9">
      <t>サンコウ</t>
    </rPh>
    <rPh sb="16" eb="18">
      <t>シヨウ</t>
    </rPh>
    <phoneticPr fontId="2"/>
  </si>
  <si>
    <t>札幌光星高等学校</t>
  </si>
  <si>
    <t>札幌山の手高等学校</t>
  </si>
  <si>
    <t>札幌静修高等学校</t>
  </si>
  <si>
    <t>◆新年度の学校名簿データのコピペ↓（上記の複数の入力方法が考えられる学校名と重複あり）</t>
    <rPh sb="1" eb="4">
      <t>シンネンド</t>
    </rPh>
    <rPh sb="5" eb="7">
      <t>ガッコウ</t>
    </rPh>
    <rPh sb="7" eb="9">
      <t>メイボ</t>
    </rPh>
    <rPh sb="18" eb="20">
      <t>ジョウキ</t>
    </rPh>
    <rPh sb="21" eb="23">
      <t>フクスウ</t>
    </rPh>
    <rPh sb="24" eb="26">
      <t>ニュウリョク</t>
    </rPh>
    <rPh sb="26" eb="28">
      <t>ホウホウ</t>
    </rPh>
    <rPh sb="29" eb="30">
      <t>カンガ</t>
    </rPh>
    <rPh sb="34" eb="36">
      <t>ガッコウ</t>
    </rPh>
    <rPh sb="36" eb="37">
      <t>メイ</t>
    </rPh>
    <rPh sb="38" eb="40">
      <t>チョウフク</t>
    </rPh>
    <phoneticPr fontId="2"/>
  </si>
  <si>
    <t>札幌第一高等学校</t>
  </si>
  <si>
    <t>※貼り付け時の注意点
・スペースが含まれていないか。
・【●●】（●●）などの余計な部分は削除されているか。
→【,(,スペース等を学校名で検索して含まれていないことを確認する。</t>
    <rPh sb="1" eb="2">
      <t>ハ</t>
    </rPh>
    <rPh sb="3" eb="4">
      <t>ツ</t>
    </rPh>
    <rPh sb="5" eb="6">
      <t>ジ</t>
    </rPh>
    <rPh sb="7" eb="10">
      <t>チュウイテン</t>
    </rPh>
    <rPh sb="17" eb="18">
      <t>フク</t>
    </rPh>
    <rPh sb="39" eb="41">
      <t>ヨケイ</t>
    </rPh>
    <rPh sb="42" eb="44">
      <t>ブブン</t>
    </rPh>
    <rPh sb="45" eb="47">
      <t>サクジョ</t>
    </rPh>
    <rPh sb="64" eb="65">
      <t>トウ</t>
    </rPh>
    <rPh sb="66" eb="69">
      <t>ガッコウメイ</t>
    </rPh>
    <rPh sb="70" eb="72">
      <t>ケンサク</t>
    </rPh>
    <rPh sb="74" eb="75">
      <t>フク</t>
    </rPh>
    <rPh sb="84" eb="86">
      <t>カクニン</t>
    </rPh>
    <phoneticPr fontId="2"/>
  </si>
  <si>
    <t>札幌北斗高等学校</t>
  </si>
  <si>
    <t>藤女子高等学校</t>
  </si>
  <si>
    <t>札幌大谷高等学校</t>
    <phoneticPr fontId="2"/>
  </si>
  <si>
    <t>立命館慶祥高等学校</t>
  </si>
  <si>
    <t>北海高等学校</t>
  </si>
  <si>
    <t>北星学園大学附属高等学校</t>
  </si>
  <si>
    <t>小樽明峰高等学校</t>
  </si>
  <si>
    <t>北海学園札幌高等学校</t>
  </si>
  <si>
    <t>北照高等学校</t>
  </si>
  <si>
    <t>遺愛女子高等学校</t>
  </si>
  <si>
    <t>清尚学院高等学校</t>
  </si>
  <si>
    <t>北海道文教大学附属高等学校</t>
    <rPh sb="7" eb="9">
      <t>フゾク</t>
    </rPh>
    <phoneticPr fontId="2"/>
  </si>
  <si>
    <t>函館大谷高等学校</t>
  </si>
  <si>
    <t>函館大妻高等学校</t>
  </si>
  <si>
    <t>北星学園女子高等学校</t>
  </si>
  <si>
    <t>函館大学付属柏稜高等学校</t>
  </si>
  <si>
    <t>函館ラ・サール高等学校</t>
  </si>
  <si>
    <t>北海道科学大学高等学校</t>
    <rPh sb="3" eb="5">
      <t>カガク</t>
    </rPh>
    <rPh sb="5" eb="7">
      <t>ダイガク</t>
    </rPh>
    <rPh sb="7" eb="9">
      <t>コウトウ</t>
    </rPh>
    <rPh sb="9" eb="11">
      <t>ガッコウ</t>
    </rPh>
    <phoneticPr fontId="2"/>
  </si>
  <si>
    <t>旭川龍谷高等学校</t>
  </si>
  <si>
    <t>旭川実業高等学校</t>
  </si>
  <si>
    <t>小樽双葉高等学校</t>
    <rPh sb="1" eb="2">
      <t>タル</t>
    </rPh>
    <phoneticPr fontId="2"/>
  </si>
  <si>
    <t>海星学院高等学校</t>
  </si>
  <si>
    <t>帯広大谷高等学校</t>
  </si>
  <si>
    <t>白樺学園高等学校</t>
  </si>
  <si>
    <t>函館白百合学園高等学校</t>
  </si>
  <si>
    <t>帯広北高等学校</t>
  </si>
  <si>
    <t>函館大学付属有斗高等学校</t>
  </si>
  <si>
    <t>苫小牧中央高等学校</t>
  </si>
  <si>
    <t>札幌新陽高等学校</t>
  </si>
  <si>
    <t>札幌龍谷学園高等学校</t>
  </si>
  <si>
    <t>稚内大谷高等学校</t>
  </si>
  <si>
    <t>旭川志峯高等学校</t>
    <rPh sb="2" eb="3">
      <t>ココロザシ</t>
    </rPh>
    <rPh sb="3" eb="4">
      <t>ミネ</t>
    </rPh>
    <phoneticPr fontId="2"/>
  </si>
  <si>
    <t>札幌創成高等学校</t>
  </si>
  <si>
    <t>旭川藤星高等学校</t>
    <rPh sb="3" eb="4">
      <t>ホシ</t>
    </rPh>
    <phoneticPr fontId="2"/>
  </si>
  <si>
    <t>武修館高等学校</t>
  </si>
  <si>
    <t>北海道大谷室蘭高等学校</t>
    <rPh sb="0" eb="3">
      <t>ホッカイドウ</t>
    </rPh>
    <rPh sb="5" eb="7">
      <t>ムロラン</t>
    </rPh>
    <phoneticPr fontId="2"/>
  </si>
  <si>
    <t>北海道栄高等学校</t>
  </si>
  <si>
    <t>札幌日本大学高等学校</t>
  </si>
  <si>
    <t>旭川明成高等学校</t>
  </si>
  <si>
    <t>東奥学園高等学校</t>
  </si>
  <si>
    <t>青森山田高等学校</t>
  </si>
  <si>
    <t>酪農学園大学附属とわの森三愛高等学校</t>
    <rPh sb="0" eb="2">
      <t>ラクノウ</t>
    </rPh>
    <rPh sb="2" eb="4">
      <t>ガクエン</t>
    </rPh>
    <rPh sb="4" eb="6">
      <t>ダイガク</t>
    </rPh>
    <rPh sb="6" eb="8">
      <t>フゾク</t>
    </rPh>
    <phoneticPr fontId="2"/>
  </si>
  <si>
    <t>東奥義塾高等学校</t>
  </si>
  <si>
    <t>弘前学院聖愛高等学校</t>
  </si>
  <si>
    <t>北見藤高等学校</t>
  </si>
  <si>
    <t>八戸聖ウルスラ学院高等学校</t>
  </si>
  <si>
    <t>札幌聖心女子学院高等学校</t>
    <phoneticPr fontId="2"/>
  </si>
  <si>
    <t>八戸工業大学第一高等学校</t>
  </si>
  <si>
    <t>五所川原第一高等学校</t>
  </si>
  <si>
    <t>駒澤大学附属苫小牧高等学校</t>
  </si>
  <si>
    <t>五所川原商業高等学校</t>
  </si>
  <si>
    <t>弘前東高等学校</t>
  </si>
  <si>
    <t>松風塾高等学校</t>
  </si>
  <si>
    <t>東海大学付属札幌高等学校</t>
    <rPh sb="6" eb="8">
      <t>サッポロ</t>
    </rPh>
    <phoneticPr fontId="2"/>
  </si>
  <si>
    <t>岩手高等学校</t>
  </si>
  <si>
    <t>北星学園余市高等学校</t>
  </si>
  <si>
    <t>江南義塾盛岡高等学校</t>
  </si>
  <si>
    <t>北嶺高等学校</t>
  </si>
  <si>
    <t>盛岡大学附属高等学校</t>
  </si>
  <si>
    <t>盛岡スコーレ高等学校</t>
  </si>
  <si>
    <t>クラーク記念国際高等学校</t>
  </si>
  <si>
    <t>一関修紅高等学校</t>
  </si>
  <si>
    <t>池上学院高等学校</t>
  </si>
  <si>
    <t>星槎国際高等学校</t>
  </si>
  <si>
    <t>水沢第一高等学校</t>
  </si>
  <si>
    <t>北海道芸術高等学校</t>
    <rPh sb="0" eb="3">
      <t>ホッカイドウ</t>
    </rPh>
    <rPh sb="3" eb="5">
      <t>ゲイジュツ</t>
    </rPh>
    <rPh sb="5" eb="7">
      <t>コウトウ</t>
    </rPh>
    <rPh sb="7" eb="9">
      <t>ガッコウ</t>
    </rPh>
    <phoneticPr fontId="2"/>
  </si>
  <si>
    <t>専修大学北上高等学校</t>
  </si>
  <si>
    <t>盛岡中央高等学校</t>
  </si>
  <si>
    <t>北海道</t>
    <rPh sb="0" eb="3">
      <t>ホッカイドウ</t>
    </rPh>
    <phoneticPr fontId="2"/>
  </si>
  <si>
    <t>日本体育大学附属高等支援学校</t>
    <rPh sb="0" eb="2">
      <t>ニホン</t>
    </rPh>
    <rPh sb="2" eb="4">
      <t>タイイク</t>
    </rPh>
    <rPh sb="4" eb="6">
      <t>ダイガク</t>
    </rPh>
    <rPh sb="6" eb="8">
      <t>フゾク</t>
    </rPh>
    <rPh sb="8" eb="10">
      <t>コウトウ</t>
    </rPh>
    <rPh sb="10" eb="12">
      <t>シエン</t>
    </rPh>
    <rPh sb="12" eb="14">
      <t>ガッコウ</t>
    </rPh>
    <phoneticPr fontId="2"/>
  </si>
  <si>
    <t>花巻東高等学校</t>
  </si>
  <si>
    <t>青森</t>
  </si>
  <si>
    <t>尚絅学院高等学校</t>
  </si>
  <si>
    <t>青森明の星高等学校</t>
  </si>
  <si>
    <t>聖和学園高等学校</t>
  </si>
  <si>
    <t>聖ウルスラ学院英智高等学校</t>
  </si>
  <si>
    <t>東北学院高等学校</t>
  </si>
  <si>
    <t>柴田学園大学附属柴田学園高等学校</t>
    <rPh sb="2" eb="4">
      <t>ガクエン</t>
    </rPh>
    <rPh sb="4" eb="6">
      <t>ダイガク</t>
    </rPh>
    <rPh sb="6" eb="8">
      <t>フゾク</t>
    </rPh>
    <rPh sb="8" eb="12">
      <t>シバタガクエン</t>
    </rPh>
    <phoneticPr fontId="2"/>
  </si>
  <si>
    <t>東北高等学校</t>
  </si>
  <si>
    <t>常盤木学園高等学校</t>
  </si>
  <si>
    <t>八戸学院光星高等学校</t>
    <rPh sb="0" eb="2">
      <t>ハチノヘ</t>
    </rPh>
    <rPh sb="2" eb="4">
      <t>ガクイン</t>
    </rPh>
    <phoneticPr fontId="2"/>
  </si>
  <si>
    <t>東北生活文化大学高等学校</t>
  </si>
  <si>
    <t>宮城学院高等学校</t>
  </si>
  <si>
    <t>八戸工業大学第二高等学校</t>
  </si>
  <si>
    <t>仙台育英学園高等学校</t>
  </si>
  <si>
    <t>聖ドミニコ学院高等学校</t>
  </si>
  <si>
    <t>大崎中央高等学校</t>
  </si>
  <si>
    <t>八戸学院野辺地西高等学校</t>
    <rPh sb="0" eb="2">
      <t>ハチノヘ</t>
    </rPh>
    <rPh sb="2" eb="4">
      <t>ガクイン</t>
    </rPh>
    <phoneticPr fontId="2"/>
  </si>
  <si>
    <t>古川学園高等学校</t>
  </si>
  <si>
    <t>東陵高等学校</t>
  </si>
  <si>
    <t>向陵高等学校</t>
  </si>
  <si>
    <t>西山学院高等学校</t>
  </si>
  <si>
    <t>岩手</t>
  </si>
  <si>
    <t>国学館高等学校</t>
  </si>
  <si>
    <t>聖霊女子短期大学付属高等学校</t>
  </si>
  <si>
    <t>盛岡白百合学園高等学校</t>
  </si>
  <si>
    <t>秋田修英高等学校</t>
  </si>
  <si>
    <t>山形学院高等学校</t>
  </si>
  <si>
    <t>米沢中央高等学校</t>
  </si>
  <si>
    <t>三愛学舎</t>
    <phoneticPr fontId="2"/>
  </si>
  <si>
    <t>九里学園高等学校</t>
  </si>
  <si>
    <t>盛岡誠桜高等学校</t>
    <rPh sb="2" eb="3">
      <t>セイ</t>
    </rPh>
    <rPh sb="3" eb="4">
      <t>サクラ</t>
    </rPh>
    <phoneticPr fontId="2"/>
  </si>
  <si>
    <t>基督教独立学園高等学校</t>
  </si>
  <si>
    <t>宮城</t>
  </si>
  <si>
    <t>羽黒高等学校</t>
  </si>
  <si>
    <t>東海大学山形高等学校</t>
  </si>
  <si>
    <t>新庄東高等学校</t>
  </si>
  <si>
    <t>仙台白百合学園高等学校</t>
  </si>
  <si>
    <t>鶴岡東高等学校</t>
  </si>
  <si>
    <t>酒田南高等学校</t>
  </si>
  <si>
    <t>桜の聖母学院高等学校</t>
  </si>
  <si>
    <t>福島高等学校</t>
  </si>
  <si>
    <t>仙台大学附属明成高等学校</t>
    <rPh sb="0" eb="2">
      <t>センダイ</t>
    </rPh>
    <rPh sb="2" eb="4">
      <t>ダイガク</t>
    </rPh>
    <rPh sb="4" eb="6">
      <t>フゾク</t>
    </rPh>
    <phoneticPr fontId="2"/>
  </si>
  <si>
    <t>福島成蹊高等学校</t>
  </si>
  <si>
    <t>福島東稜高等学校</t>
  </si>
  <si>
    <t>会津若松ザベリオ学園高等学校</t>
  </si>
  <si>
    <t>仙台城南高等学校</t>
    <rPh sb="0" eb="2">
      <t>センダイ</t>
    </rPh>
    <rPh sb="2" eb="4">
      <t>ジョウナン</t>
    </rPh>
    <phoneticPr fontId="2"/>
  </si>
  <si>
    <t>郡山女子大学附属高等学校</t>
  </si>
  <si>
    <t>福島県磐城第一高等学校</t>
  </si>
  <si>
    <t>学校法人石川高等学校</t>
  </si>
  <si>
    <t>聖光学院高等学校</t>
  </si>
  <si>
    <t>東北学院榴ケ岡高等学校</t>
  </si>
  <si>
    <t>帝京安積高等学校</t>
  </si>
  <si>
    <t>尚志高等学校</t>
  </si>
  <si>
    <t>日本ウェルネス宮城高等学校</t>
    <rPh sb="0" eb="2">
      <t>ニホン</t>
    </rPh>
    <rPh sb="7" eb="9">
      <t>ミヤギ</t>
    </rPh>
    <rPh sb="9" eb="11">
      <t>コウトウ</t>
    </rPh>
    <rPh sb="11" eb="13">
      <t>ガッコウ</t>
    </rPh>
    <phoneticPr fontId="2"/>
  </si>
  <si>
    <t>東日本国際大学附属昌平高等学校</t>
  </si>
  <si>
    <t>いずみ高等支援学校</t>
    <rPh sb="5" eb="7">
      <t>シエン</t>
    </rPh>
    <rPh sb="7" eb="9">
      <t>ガッコウ</t>
    </rPh>
    <phoneticPr fontId="2"/>
  </si>
  <si>
    <t>いわき秀英高等学校</t>
  </si>
  <si>
    <t>宮城</t>
    <rPh sb="0" eb="1">
      <t>ミヤ</t>
    </rPh>
    <rPh sb="1" eb="2">
      <t>シロ</t>
    </rPh>
    <phoneticPr fontId="2"/>
  </si>
  <si>
    <t>飛鳥未来きずな高等学校</t>
    <rPh sb="0" eb="2">
      <t>アスカ</t>
    </rPh>
    <rPh sb="2" eb="4">
      <t>ミライ</t>
    </rPh>
    <rPh sb="7" eb="9">
      <t>コウトウ</t>
    </rPh>
    <rPh sb="9" eb="11">
      <t>ガッコウ</t>
    </rPh>
    <phoneticPr fontId="2"/>
  </si>
  <si>
    <t>新潟青陵高等学校</t>
  </si>
  <si>
    <t>支援学校仙台みらい高等学園</t>
    <rPh sb="0" eb="2">
      <t>シエン</t>
    </rPh>
    <rPh sb="2" eb="4">
      <t>ガッコウ</t>
    </rPh>
    <rPh sb="4" eb="6">
      <t>センダイ</t>
    </rPh>
    <rPh sb="9" eb="11">
      <t>コウトウ</t>
    </rPh>
    <rPh sb="11" eb="13">
      <t>ガクエン</t>
    </rPh>
    <phoneticPr fontId="2"/>
  </si>
  <si>
    <t>新潟明訓高等学校</t>
  </si>
  <si>
    <t>秋田</t>
  </si>
  <si>
    <t>ノースアジア大学明桜高等学校</t>
    <rPh sb="6" eb="8">
      <t>ダイガク</t>
    </rPh>
    <phoneticPr fontId="2"/>
  </si>
  <si>
    <t>北越高等学校</t>
  </si>
  <si>
    <t>秋田令和高等学校</t>
    <rPh sb="2" eb="4">
      <t>レイワ</t>
    </rPh>
    <phoneticPr fontId="2"/>
  </si>
  <si>
    <t>新発田中央高等学校</t>
  </si>
  <si>
    <t>上越高等学校</t>
  </si>
  <si>
    <t>関根学園高等学校</t>
  </si>
  <si>
    <t>中越高等学校</t>
  </si>
  <si>
    <t>山形</t>
  </si>
  <si>
    <t>東北文教大学山形城北高等学校</t>
    <rPh sb="0" eb="2">
      <t>トウホク</t>
    </rPh>
    <rPh sb="2" eb="4">
      <t>ブンキョウ</t>
    </rPh>
    <rPh sb="4" eb="6">
      <t>ダイガク</t>
    </rPh>
    <phoneticPr fontId="2"/>
  </si>
  <si>
    <t>帝京長岡高等学校</t>
  </si>
  <si>
    <t>新潟産業大学附属高等学校</t>
  </si>
  <si>
    <t>日本大学山形高等学校</t>
  </si>
  <si>
    <t>新潟清心女子高等学校</t>
  </si>
  <si>
    <t>創学館高等学校</t>
    <rPh sb="0" eb="1">
      <t>ソウ</t>
    </rPh>
    <rPh sb="1" eb="2">
      <t>ガク</t>
    </rPh>
    <rPh sb="2" eb="3">
      <t>カン</t>
    </rPh>
    <rPh sb="3" eb="5">
      <t>コウトウ</t>
    </rPh>
    <phoneticPr fontId="2"/>
  </si>
  <si>
    <t>敬和学園高等学校</t>
  </si>
  <si>
    <t>惺山高等学校</t>
    <rPh sb="0" eb="1">
      <t>セイ</t>
    </rPh>
    <rPh sb="1" eb="2">
      <t>ザン</t>
    </rPh>
    <phoneticPr fontId="2"/>
  </si>
  <si>
    <t>新潟第一高等学校</t>
  </si>
  <si>
    <t>日本文理高等学校</t>
  </si>
  <si>
    <t>茨城高等学校</t>
  </si>
  <si>
    <t>常磐大学高等学校</t>
  </si>
  <si>
    <t>水戸女子高等学校</t>
  </si>
  <si>
    <t>和順館高等学校</t>
  </si>
  <si>
    <t>つくば国際大学高等学校</t>
  </si>
  <si>
    <t>霞ヶ浦高等学校</t>
  </si>
  <si>
    <t>福島</t>
  </si>
  <si>
    <t>土浦日本大学高等学校</t>
  </si>
  <si>
    <t>茨城キリスト教学園高等学校</t>
  </si>
  <si>
    <t>明秀学園日立高等学校</t>
  </si>
  <si>
    <t>水城高等学校</t>
  </si>
  <si>
    <t>清真学園高等学校</t>
  </si>
  <si>
    <t>会津北嶺高等学校</t>
    <rPh sb="0" eb="2">
      <t>アイヅ</t>
    </rPh>
    <rPh sb="2" eb="4">
      <t>ホクレイ</t>
    </rPh>
    <rPh sb="4" eb="6">
      <t>コウトウ</t>
    </rPh>
    <rPh sb="6" eb="8">
      <t>ガッコウ</t>
    </rPh>
    <phoneticPr fontId="2"/>
  </si>
  <si>
    <t>茗溪学園高等学校</t>
  </si>
  <si>
    <t>常総学院高等学校</t>
  </si>
  <si>
    <t>磐城緑蔭高等学校</t>
  </si>
  <si>
    <t>鹿島学園高等学校</t>
  </si>
  <si>
    <t>つくば秀英高等学校</t>
  </si>
  <si>
    <t>白鷗大学足利高等学校</t>
  </si>
  <si>
    <t>文星芸術大学附属高等学校</t>
  </si>
  <si>
    <t>宇都宮短期大学附属高等学校</t>
  </si>
  <si>
    <t>日本大学東北高等学校</t>
  </si>
  <si>
    <t>青藍泰斗高等学校</t>
  </si>
  <si>
    <t>國學院大學栃木高等学校</t>
  </si>
  <si>
    <t>作新学院高等学校</t>
  </si>
  <si>
    <t>佐野清澄高等学校</t>
  </si>
  <si>
    <t>福島南高等学校</t>
    <phoneticPr fontId="2"/>
  </si>
  <si>
    <t>矢板中央高等学校</t>
  </si>
  <si>
    <t>新潟</t>
  </si>
  <si>
    <t>佐野日本大学高等学校</t>
  </si>
  <si>
    <t>足利大学附属高等学校</t>
  </si>
  <si>
    <t>幸福の科学学園高等学校</t>
  </si>
  <si>
    <t>共愛学園高等学校</t>
  </si>
  <si>
    <t>前橋育英高等学校</t>
  </si>
  <si>
    <t>桐生第一高等学校</t>
  </si>
  <si>
    <t>樹徳高等学校</t>
  </si>
  <si>
    <t>高崎商科大学附属高等学校</t>
  </si>
  <si>
    <t>常磐高等学校</t>
  </si>
  <si>
    <t>関東学園大学附属高等学校</t>
  </si>
  <si>
    <t>新島学園高等学校</t>
  </si>
  <si>
    <t>高崎健康福祉大学高崎高等学校</t>
  </si>
  <si>
    <t>白根開善学校高等部</t>
  </si>
  <si>
    <t>東京学館新潟高等学校</t>
  </si>
  <si>
    <t>明和県央高等学校</t>
  </si>
  <si>
    <t>ぐんま国際アカデミー高等部</t>
  </si>
  <si>
    <t>開志学園高等学校</t>
  </si>
  <si>
    <t>創進学園高等学校</t>
    <rPh sb="0" eb="1">
      <t>ソウ</t>
    </rPh>
    <rPh sb="1" eb="2">
      <t>シン</t>
    </rPh>
    <rPh sb="2" eb="4">
      <t>ガクエン</t>
    </rPh>
    <rPh sb="4" eb="6">
      <t>コウトウ</t>
    </rPh>
    <rPh sb="6" eb="8">
      <t>ガッコウ</t>
    </rPh>
    <phoneticPr fontId="2"/>
  </si>
  <si>
    <t>浦和実業学園高等学校</t>
  </si>
  <si>
    <t>長岡英智高等学校</t>
    <rPh sb="0" eb="2">
      <t>ナガオカ</t>
    </rPh>
    <phoneticPr fontId="2"/>
  </si>
  <si>
    <t>開志国際高等学校</t>
    <rPh sb="2" eb="4">
      <t>コクサイ</t>
    </rPh>
    <phoneticPr fontId="2"/>
  </si>
  <si>
    <t>大宮開成高等学校</t>
  </si>
  <si>
    <t>茨城</t>
  </si>
  <si>
    <t>山村学園高等学校</t>
  </si>
  <si>
    <t>正智深谷高等学校</t>
  </si>
  <si>
    <t>武南高等学校</t>
  </si>
  <si>
    <t>聖望学園高等学校</t>
  </si>
  <si>
    <t>水戸啓明高等学校</t>
    <rPh sb="2" eb="3">
      <t>ケイ</t>
    </rPh>
    <rPh sb="3" eb="4">
      <t>メイ</t>
    </rPh>
    <phoneticPr fontId="2"/>
  </si>
  <si>
    <t>本庄第一高等学校</t>
  </si>
  <si>
    <t>本庄東高等学校</t>
  </si>
  <si>
    <t>武蔵越生高等学校</t>
  </si>
  <si>
    <t>狭山ヶ丘高等学校</t>
  </si>
  <si>
    <t>細田学園高等学校</t>
  </si>
  <si>
    <t>星野高等学校</t>
  </si>
  <si>
    <t>浦和明の星女子高等学校</t>
  </si>
  <si>
    <t>東洋大学附属牛久高等学校</t>
  </si>
  <si>
    <t>城西大学付属川越高等学校</t>
  </si>
  <si>
    <t>愛国学園大学附属龍ケ崎高等学校</t>
  </si>
  <si>
    <t>埼玉栄高等学校</t>
  </si>
  <si>
    <t>武蔵野音楽大学附属高等学校</t>
  </si>
  <si>
    <t>江戸川学園取手高等学校</t>
  </si>
  <si>
    <t>浦和学院高等学校</t>
  </si>
  <si>
    <t>秀明高等学校</t>
  </si>
  <si>
    <t>昌平高等学校</t>
  </si>
  <si>
    <t>聖徳大学附属取手聖徳女子高等学校</t>
  </si>
  <si>
    <t>城北埼玉高等学校</t>
  </si>
  <si>
    <t>水戸葵陵高等学校</t>
  </si>
  <si>
    <t>西武台高等学校</t>
  </si>
  <si>
    <t>西武学園文理高等学校</t>
  </si>
  <si>
    <t>秋草学園高等学校</t>
  </si>
  <si>
    <t>翔洋学園高等学校</t>
  </si>
  <si>
    <t>開智高等学校</t>
  </si>
  <si>
    <t>岩瀬日本大学高等学校</t>
  </si>
  <si>
    <t>埼玉平成高等学校</t>
  </si>
  <si>
    <t>東野高等学校</t>
  </si>
  <si>
    <t>つくば開成高等学校</t>
  </si>
  <si>
    <t>自由の森学園高等学校</t>
  </si>
  <si>
    <t>晃陽学園高等学校</t>
  </si>
  <si>
    <t>国際学院高等学校</t>
  </si>
  <si>
    <t>水戸平成学園高等学校</t>
  </si>
  <si>
    <t>千葉英和高等学校</t>
  </si>
  <si>
    <t>土浦日本大学中等教育学校</t>
  </si>
  <si>
    <t>敬愛学園高等学校</t>
  </si>
  <si>
    <t>智学館中等教育学校</t>
    <phoneticPr fontId="2"/>
  </si>
  <si>
    <t>千葉経済大学附属高等学校</t>
  </si>
  <si>
    <t>つくば国際大学東風高等学校</t>
  </si>
  <si>
    <t>千葉明徳高等学校</t>
  </si>
  <si>
    <t>青丘学院つくば高等学校</t>
    <rPh sb="0" eb="1">
      <t>アオ</t>
    </rPh>
    <rPh sb="1" eb="2">
      <t>オカ</t>
    </rPh>
    <rPh sb="2" eb="4">
      <t>ガクイン</t>
    </rPh>
    <rPh sb="7" eb="9">
      <t>コウトウ</t>
    </rPh>
    <rPh sb="9" eb="11">
      <t>ガッコウ</t>
    </rPh>
    <phoneticPr fontId="2"/>
  </si>
  <si>
    <t>市川高等学校</t>
  </si>
  <si>
    <t>茨城</t>
    <rPh sb="0" eb="1">
      <t>イバラ</t>
    </rPh>
    <rPh sb="1" eb="2">
      <t>シロ</t>
    </rPh>
    <phoneticPr fontId="2"/>
  </si>
  <si>
    <t>国府台女子学院高等部</t>
  </si>
  <si>
    <t>開智望中等教育学校</t>
    <rPh sb="0" eb="2">
      <t>カイチ</t>
    </rPh>
    <rPh sb="2" eb="3">
      <t>ノゾ</t>
    </rPh>
    <rPh sb="3" eb="5">
      <t>チュウトウ</t>
    </rPh>
    <rPh sb="5" eb="7">
      <t>キョウイク</t>
    </rPh>
    <rPh sb="7" eb="9">
      <t>ガッコウ</t>
    </rPh>
    <phoneticPr fontId="2"/>
  </si>
  <si>
    <t>昭和学院高等学校</t>
  </si>
  <si>
    <t>EIKOデジタル・クリエイティブ高等学校</t>
    <rPh sb="16" eb="20">
      <t>コウトウガッコウ</t>
    </rPh>
    <phoneticPr fontId="2"/>
  </si>
  <si>
    <t>千葉商科大学付属高等学校</t>
  </si>
  <si>
    <t>Ｓ高等学校</t>
    <rPh sb="1" eb="3">
      <t>コウトウ</t>
    </rPh>
    <rPh sb="3" eb="5">
      <t>ガッコウ</t>
    </rPh>
    <phoneticPr fontId="2"/>
  </si>
  <si>
    <t>日出学園高等学校</t>
  </si>
  <si>
    <t>日本ウェルネス高等学校</t>
    <rPh sb="0" eb="2">
      <t>ニホン</t>
    </rPh>
    <rPh sb="7" eb="11">
      <t>コウトウガッコウ</t>
    </rPh>
    <phoneticPr fontId="2"/>
  </si>
  <si>
    <t>和洋国府台女子高等学校</t>
  </si>
  <si>
    <t>栃木</t>
  </si>
  <si>
    <t>千葉萌陽高等学校</t>
  </si>
  <si>
    <t>千葉県安房西高等学校</t>
  </si>
  <si>
    <t>宇都宮文星女子高等学校</t>
  </si>
  <si>
    <t>麗澤高等学校</t>
  </si>
  <si>
    <t>専修大学松戸高等学校</t>
  </si>
  <si>
    <t>星の杜高等学校</t>
    <rPh sb="0" eb="1">
      <t>ホシ</t>
    </rPh>
    <rPh sb="2" eb="3">
      <t>モリ</t>
    </rPh>
    <rPh sb="3" eb="5">
      <t>コウトウ</t>
    </rPh>
    <phoneticPr fontId="2"/>
  </si>
  <si>
    <t>東邦大学付属東邦高等学校</t>
  </si>
  <si>
    <t>成田高等学校</t>
  </si>
  <si>
    <t>東葉高等学校</t>
  </si>
  <si>
    <t>敬愛大学八日市場高等学校</t>
  </si>
  <si>
    <t>千葉学芸高等学校</t>
  </si>
  <si>
    <t>足利短期大学附属高等学校</t>
  </si>
  <si>
    <t>千葉黎明高等学校</t>
  </si>
  <si>
    <t>茂原北陵高等学校</t>
  </si>
  <si>
    <t>中央学院高等学校</t>
  </si>
  <si>
    <t>佐野日本大学中等教育学校</t>
  </si>
  <si>
    <t>不二女子高等学校</t>
  </si>
  <si>
    <t>八千代松陰高等学校</t>
  </si>
  <si>
    <t>日々輝学園高等学校</t>
    <rPh sb="0" eb="3">
      <t>ヒビキ</t>
    </rPh>
    <rPh sb="3" eb="5">
      <t>ガクエン</t>
    </rPh>
    <rPh sb="5" eb="7">
      <t>コウトウ</t>
    </rPh>
    <rPh sb="7" eb="9">
      <t>ガッコウ</t>
    </rPh>
    <phoneticPr fontId="2"/>
  </si>
  <si>
    <t>暁星国際高等学校</t>
  </si>
  <si>
    <t>群馬</t>
  </si>
  <si>
    <t>植草学園大学附属高等学校</t>
  </si>
  <si>
    <t>千葉聖心高等学校</t>
  </si>
  <si>
    <t>東京学館浦安高等学校</t>
  </si>
  <si>
    <t>志学館高等部</t>
  </si>
  <si>
    <t>東京農業大学第二高等学校</t>
  </si>
  <si>
    <t>流通経済大学付属柏高等学校</t>
  </si>
  <si>
    <t>西武台千葉高等学校</t>
  </si>
  <si>
    <t>時任学園中等教育学校</t>
  </si>
  <si>
    <t>桜林高等学校</t>
  </si>
  <si>
    <t>木更津総合高等学校</t>
  </si>
  <si>
    <t>支援学校若葉高等学園</t>
    <phoneticPr fontId="2"/>
  </si>
  <si>
    <t>フェリス女学院高等学校</t>
  </si>
  <si>
    <t>横浜雙葉高等学校</t>
  </si>
  <si>
    <t>埼玉</t>
  </si>
  <si>
    <t>浦和麗明高等学校</t>
    <rPh sb="0" eb="2">
      <t>ウラワ</t>
    </rPh>
    <rPh sb="2" eb="4">
      <t>レイメイ</t>
    </rPh>
    <rPh sb="4" eb="6">
      <t>コウトウ</t>
    </rPh>
    <phoneticPr fontId="2"/>
  </si>
  <si>
    <t>横浜共立学園高等学校</t>
  </si>
  <si>
    <t>叡明高等学校</t>
    <rPh sb="0" eb="1">
      <t>サトシ</t>
    </rPh>
    <rPh sb="1" eb="2">
      <t>メイ</t>
    </rPh>
    <rPh sb="2" eb="4">
      <t>コウトウ</t>
    </rPh>
    <phoneticPr fontId="2"/>
  </si>
  <si>
    <t>横浜女学院高等学校</t>
  </si>
  <si>
    <t>青山学院大学系属浦和ルーテル学院高等学校</t>
    <rPh sb="0" eb="2">
      <t>アオヤマ</t>
    </rPh>
    <rPh sb="2" eb="4">
      <t>ガクイン</t>
    </rPh>
    <rPh sb="4" eb="6">
      <t>ダイガク</t>
    </rPh>
    <rPh sb="6" eb="7">
      <t>ケイ</t>
    </rPh>
    <rPh sb="7" eb="8">
      <t>ゾク</t>
    </rPh>
    <phoneticPr fontId="2"/>
  </si>
  <si>
    <t>横浜清風高等学校</t>
  </si>
  <si>
    <t>浅野高等学校</t>
  </si>
  <si>
    <t>東邦音楽大学附属東邦第二高等学校</t>
  </si>
  <si>
    <t>神奈川学園高等学校</t>
  </si>
  <si>
    <t>横浜創英高等学校</t>
  </si>
  <si>
    <t>東京成徳大学深谷高等学校</t>
  </si>
  <si>
    <t>捜真女学校高等学部</t>
  </si>
  <si>
    <t>橘学苑高等学校</t>
  </si>
  <si>
    <t>鶴見大学附属高等学校</t>
  </si>
  <si>
    <t>聖ヨゼフ学園高等学校</t>
  </si>
  <si>
    <t>横浜商科大学高等学校</t>
  </si>
  <si>
    <t>淑徳与野高等学校</t>
  </si>
  <si>
    <t>日本大学高等学校</t>
  </si>
  <si>
    <t>武相高等学校</t>
  </si>
  <si>
    <t>山村国際高等学校</t>
  </si>
  <si>
    <t>横浜学園高等学校</t>
  </si>
  <si>
    <t>慶應義塾志木高等学校</t>
  </si>
  <si>
    <t>関東学院六浦高等学校</t>
  </si>
  <si>
    <t>横浜創学館高等学校</t>
  </si>
  <si>
    <t>立教新座高等学校</t>
  </si>
  <si>
    <t>横浜高等学校</t>
  </si>
  <si>
    <t>山手学院高等学校</t>
  </si>
  <si>
    <t>湘南学院高等学校</t>
  </si>
  <si>
    <t>大妻嵐山高等学校</t>
  </si>
  <si>
    <t>三浦学苑高等学校</t>
  </si>
  <si>
    <t>緑ヶ丘女子高等学校</t>
  </si>
  <si>
    <t>横須賀学院高等学校</t>
  </si>
  <si>
    <t>大西学園高等学校</t>
  </si>
  <si>
    <t>カリタス女子高等学校</t>
  </si>
  <si>
    <t>栄東高等学校</t>
  </si>
  <si>
    <t>洗足学園高等学校</t>
  </si>
  <si>
    <t>サレジオ学院高等学校</t>
  </si>
  <si>
    <t>日本女子大学附属高等学校</t>
  </si>
  <si>
    <t>獨協埼玉高等学校</t>
  </si>
  <si>
    <t>平塚学園高等学校</t>
  </si>
  <si>
    <t>春日部共栄高等学校</t>
  </si>
  <si>
    <t>栄光学園高等学校</t>
  </si>
  <si>
    <t>鎌倉学園高等学校</t>
  </si>
  <si>
    <t>鎌倉女学院高等学校</t>
  </si>
  <si>
    <t>秀明英光高等学校</t>
  </si>
  <si>
    <t>北鎌倉女子学園高等学校</t>
  </si>
  <si>
    <t>鎌倉女子大学高等部</t>
  </si>
  <si>
    <t>花咲徳栄高等学校</t>
  </si>
  <si>
    <t>清泉女学院高等学校</t>
  </si>
  <si>
    <t>早稲田大学本庄高等学院</t>
  </si>
  <si>
    <t>湘南工科大学附属高等学校</t>
  </si>
  <si>
    <t>湘南学園高等学校</t>
  </si>
  <si>
    <t>湘南白百合学園高等学校</t>
  </si>
  <si>
    <t>川越東高等学校</t>
  </si>
  <si>
    <t>藤嶺学園藤沢高等学校</t>
  </si>
  <si>
    <t>向上高等学校</t>
  </si>
  <si>
    <t>相洋高等学校</t>
  </si>
  <si>
    <t>東京農業大学第三高等学校</t>
  </si>
  <si>
    <t>旭丘高等学校</t>
  </si>
  <si>
    <t>アレセイア湘南高等学校</t>
  </si>
  <si>
    <t>聖和学院高等学校</t>
  </si>
  <si>
    <t>栄北高等学校</t>
  </si>
  <si>
    <t>逗子開成高等学校</t>
  </si>
  <si>
    <t>武蔵野星城高等学校</t>
  </si>
  <si>
    <t>光明学園相模原高等学校</t>
  </si>
  <si>
    <t>大川学園高等学校</t>
  </si>
  <si>
    <t>相模女子大学高等部</t>
  </si>
  <si>
    <t>開智未来高等学校</t>
  </si>
  <si>
    <t>麻布大学附属高等学校</t>
  </si>
  <si>
    <t>志学会高等学校</t>
  </si>
  <si>
    <t>聖セシリア女子高等学校</t>
  </si>
  <si>
    <t>霞ヶ関高等学校</t>
  </si>
  <si>
    <t>立花学園高等学校</t>
  </si>
  <si>
    <t>松栄学園高等学校</t>
  </si>
  <si>
    <t>函嶺白百合学園高等学校</t>
  </si>
  <si>
    <t>松栄学園高等学校大宮分校</t>
  </si>
  <si>
    <t>横浜隼人高等学校</t>
  </si>
  <si>
    <t>松栄学園高等学校越谷分校</t>
  </si>
  <si>
    <t>森村学園高等部</t>
  </si>
  <si>
    <t>清和学園高等学校</t>
  </si>
  <si>
    <t>桐光学園高等学校</t>
  </si>
  <si>
    <t>特別支援学校光の村秩父自然学園高等部</t>
    <rPh sb="0" eb="2">
      <t>トクベツ</t>
    </rPh>
    <rPh sb="2" eb="4">
      <t>シエン</t>
    </rPh>
    <rPh sb="4" eb="6">
      <t>ガッコウ</t>
    </rPh>
    <rPh sb="6" eb="7">
      <t>ヒカリ</t>
    </rPh>
    <rPh sb="8" eb="9">
      <t>ムラ</t>
    </rPh>
    <phoneticPr fontId="2"/>
  </si>
  <si>
    <t>神奈川大学附属高等学校</t>
  </si>
  <si>
    <t>わせがく夢育高等学校</t>
    <rPh sb="4" eb="6">
      <t>ユメイク</t>
    </rPh>
    <rPh sb="6" eb="10">
      <t>コウトウガッコウ</t>
    </rPh>
    <phoneticPr fontId="2"/>
  </si>
  <si>
    <t>公文国際学園高等部</t>
  </si>
  <si>
    <t>千葉</t>
  </si>
  <si>
    <t>柏木学園高等学校</t>
  </si>
  <si>
    <t>千葉敬愛高等学校</t>
  </si>
  <si>
    <t>桐蔭学園中等教育学校</t>
  </si>
  <si>
    <t>星槎高等学校</t>
  </si>
  <si>
    <t>横浜富士見丘学園高等学校</t>
  </si>
  <si>
    <t>大妻高等学校</t>
  </si>
  <si>
    <t>神田女学園高等学校</t>
  </si>
  <si>
    <t>共立女子高等学校</t>
  </si>
  <si>
    <t>暁星高等学校</t>
  </si>
  <si>
    <t>錦城学園高等学校</t>
  </si>
  <si>
    <t>麴町学園女子高等学校</t>
  </si>
  <si>
    <t>女子学院高等学校</t>
  </si>
  <si>
    <t>白百合学園高等学校</t>
  </si>
  <si>
    <t>日本体育大学柏高等学校</t>
    <rPh sb="0" eb="2">
      <t>ニホン</t>
    </rPh>
    <rPh sb="2" eb="4">
      <t>タイイク</t>
    </rPh>
    <rPh sb="4" eb="6">
      <t>ダイガク</t>
    </rPh>
    <rPh sb="6" eb="7">
      <t>カシワ</t>
    </rPh>
    <rPh sb="7" eb="9">
      <t>コウトウ</t>
    </rPh>
    <rPh sb="9" eb="11">
      <t>ガッコウ</t>
    </rPh>
    <phoneticPr fontId="2"/>
  </si>
  <si>
    <t>正則学園高等学校</t>
  </si>
  <si>
    <t>東京家政学院高等学校</t>
  </si>
  <si>
    <t>東洋高等学校</t>
  </si>
  <si>
    <t>雙葉高等学校</t>
  </si>
  <si>
    <t>三輪田学園高等学校</t>
  </si>
  <si>
    <t>麻布高等学校</t>
  </si>
  <si>
    <t>芝高等学校</t>
  </si>
  <si>
    <t>鴨川令徳高等学校</t>
    <rPh sb="0" eb="2">
      <t>カモガワ</t>
    </rPh>
    <rPh sb="2" eb="3">
      <t>レイ</t>
    </rPh>
    <rPh sb="3" eb="4">
      <t>トク</t>
    </rPh>
    <phoneticPr fontId="2"/>
  </si>
  <si>
    <t>広尾学園高等学校</t>
  </si>
  <si>
    <t>頌栄女子学院高等学校</t>
  </si>
  <si>
    <t>聖心女子学院高等科</t>
  </si>
  <si>
    <t>日本大学習志野高等学校</t>
  </si>
  <si>
    <t>正則高等学校</t>
  </si>
  <si>
    <t>我孫子二階堂高等学校</t>
  </si>
  <si>
    <t>高輪高等学校</t>
  </si>
  <si>
    <t>千葉日本大学第一高等学校</t>
  </si>
  <si>
    <t>東海大学付属高輪台高等学校</t>
  </si>
  <si>
    <t>二松学舎大学附属柏高等学校</t>
    <rPh sb="2" eb="3">
      <t>ガク</t>
    </rPh>
    <rPh sb="3" eb="4">
      <t>シャ</t>
    </rPh>
    <phoneticPr fontId="2"/>
  </si>
  <si>
    <t>東洋英和女学院高等部</t>
  </si>
  <si>
    <t>東海大学付属市原望洋高等学校</t>
    <rPh sb="6" eb="8">
      <t>イチハラ</t>
    </rPh>
    <phoneticPr fontId="2"/>
  </si>
  <si>
    <t>普連土学園高等学校</t>
  </si>
  <si>
    <t>拓殖大学紅陵高等学校</t>
  </si>
  <si>
    <t>明治学院高等学校</t>
  </si>
  <si>
    <t>山脇学園高等学校</t>
  </si>
  <si>
    <t>海城高等学校</t>
  </si>
  <si>
    <t>横芝敬愛高等学校</t>
  </si>
  <si>
    <t>成女高等学校</t>
  </si>
  <si>
    <t>東海大学付属浦安高等学校</t>
  </si>
  <si>
    <t>成城高等学校</t>
  </si>
  <si>
    <t>保善高等学校</t>
  </si>
  <si>
    <t>東京学館高等学校</t>
  </si>
  <si>
    <t>目白研心高等学校</t>
  </si>
  <si>
    <t>早稲田高等学校</t>
  </si>
  <si>
    <t>青山学院高等部</t>
  </si>
  <si>
    <t>愛国学園大学附属四街道高等学校</t>
  </si>
  <si>
    <t>関東国際高等学校</t>
  </si>
  <si>
    <t>芝浦工業大学柏高等学校</t>
  </si>
  <si>
    <t>國學院高等学校</t>
  </si>
  <si>
    <t>実践女子学園高等学校</t>
  </si>
  <si>
    <t>秀明大学学校教師学部附属秀明八千代高等学校</t>
    <rPh sb="0" eb="2">
      <t>シュウメイ</t>
    </rPh>
    <rPh sb="2" eb="4">
      <t>ダイガク</t>
    </rPh>
    <rPh sb="4" eb="6">
      <t>ガッコウ</t>
    </rPh>
    <rPh sb="6" eb="8">
      <t>キョウシ</t>
    </rPh>
    <rPh sb="8" eb="10">
      <t>ガクブ</t>
    </rPh>
    <rPh sb="10" eb="12">
      <t>フゾク</t>
    </rPh>
    <phoneticPr fontId="2"/>
  </si>
  <si>
    <t>渋谷教育学園渋谷高等学校</t>
  </si>
  <si>
    <t>昭和学院秀英高等学校</t>
  </si>
  <si>
    <t>東京女学館高等学校</t>
  </si>
  <si>
    <t>渋谷教育学園幕張高等学校</t>
  </si>
  <si>
    <t>富士見丘高等学校</t>
  </si>
  <si>
    <t>光英VERITAS高等学校</t>
    <rPh sb="0" eb="1">
      <t>ヒカリ</t>
    </rPh>
    <rPh sb="1" eb="2">
      <t>エイ</t>
    </rPh>
    <rPh sb="9" eb="11">
      <t>コウトウ</t>
    </rPh>
    <phoneticPr fontId="2"/>
  </si>
  <si>
    <t>晃華学園高等学校</t>
  </si>
  <si>
    <t>市原中央高等学校</t>
  </si>
  <si>
    <t>桐朋女子高等学校</t>
  </si>
  <si>
    <t>学習院高等科</t>
  </si>
  <si>
    <t>早稲田大学高等学院</t>
  </si>
  <si>
    <t>東京学館船橋高等学校</t>
  </si>
  <si>
    <t>跡見学園高等学校</t>
  </si>
  <si>
    <t>郁文館高等学校</t>
  </si>
  <si>
    <t>翔凜高等学校</t>
    <rPh sb="0" eb="1">
      <t>ショウ</t>
    </rPh>
    <rPh sb="1" eb="2">
      <t>リン</t>
    </rPh>
    <rPh sb="2" eb="4">
      <t>コウトウ</t>
    </rPh>
    <phoneticPr fontId="2"/>
  </si>
  <si>
    <t>桜蔭高等学校</t>
  </si>
  <si>
    <t>京華高等学校</t>
  </si>
  <si>
    <t>明聖高等学校</t>
  </si>
  <si>
    <t>駒込高等学校</t>
  </si>
  <si>
    <t>淑徳ＳＣ高等部</t>
  </si>
  <si>
    <t>わせがく高等学校</t>
  </si>
  <si>
    <t>昭和第一高等学校</t>
  </si>
  <si>
    <t>中山学園高等学校</t>
  </si>
  <si>
    <t>貞静学園高等学校</t>
  </si>
  <si>
    <t>あずさ第一高等学校</t>
  </si>
  <si>
    <t>東邦音楽大学附属東邦高等学校</t>
  </si>
  <si>
    <t>中央国際高等学校</t>
    <rPh sb="0" eb="2">
      <t>チュウオウ</t>
    </rPh>
    <rPh sb="2" eb="4">
      <t>コクサイ</t>
    </rPh>
    <rPh sb="4" eb="6">
      <t>コウトウ</t>
    </rPh>
    <rPh sb="6" eb="8">
      <t>ガッコウ</t>
    </rPh>
    <phoneticPr fontId="2"/>
  </si>
  <si>
    <t>東洋女子高等学校</t>
  </si>
  <si>
    <t>三育学院中等教育学校</t>
    <rPh sb="0" eb="4">
      <t>サンイクガクイン</t>
    </rPh>
    <rPh sb="4" eb="10">
      <t>チュウトウキョウイクガッコウ</t>
    </rPh>
    <phoneticPr fontId="2"/>
  </si>
  <si>
    <t>獨協高等学校</t>
  </si>
  <si>
    <t>ヒューマンキャンパスのぞみ高等学校</t>
  </si>
  <si>
    <t>文京学院大学女子高等学校</t>
  </si>
  <si>
    <t>千葉科学大学附属高等学校</t>
  </si>
  <si>
    <t>神奈川</t>
  </si>
  <si>
    <t>東京音楽大学付属高等学校</t>
  </si>
  <si>
    <t>岩倉高等学校</t>
  </si>
  <si>
    <t>上野学園高等学校</t>
  </si>
  <si>
    <t>安部学院高等学校</t>
  </si>
  <si>
    <t>中央大学附属横浜高等学校</t>
    <rPh sb="4" eb="6">
      <t>フゾク</t>
    </rPh>
    <phoneticPr fontId="2"/>
  </si>
  <si>
    <t>桜丘高等学校</t>
  </si>
  <si>
    <t>順天高等学校</t>
  </si>
  <si>
    <t>関東学院高等学校</t>
  </si>
  <si>
    <t>女子聖学院高等学校</t>
  </si>
  <si>
    <t>青山学院横浜英和高等学校</t>
    <rPh sb="0" eb="2">
      <t>アオヤマ</t>
    </rPh>
    <rPh sb="2" eb="4">
      <t>ガクイン</t>
    </rPh>
    <phoneticPr fontId="2"/>
  </si>
  <si>
    <t>成立学園高等学校</t>
  </si>
  <si>
    <t>瀧野川女子学園高等学校</t>
  </si>
  <si>
    <t>東京成徳大学高等学校</t>
  </si>
  <si>
    <t>武蔵野高等学校</t>
  </si>
  <si>
    <t>白鵬女子高等学校</t>
  </si>
  <si>
    <t>開成高等学校</t>
  </si>
  <si>
    <t>北豊島高等学校</t>
  </si>
  <si>
    <t>日本大学第一高等学校</t>
  </si>
  <si>
    <t>安田学園高等学校</t>
  </si>
  <si>
    <t>法政大学国際高等学校</t>
    <rPh sb="4" eb="6">
      <t>コクサイ</t>
    </rPh>
    <rPh sb="6" eb="8">
      <t>コウトウ</t>
    </rPh>
    <rPh sb="8" eb="10">
      <t>ガッコウ</t>
    </rPh>
    <phoneticPr fontId="2"/>
  </si>
  <si>
    <t>中村高等学校</t>
  </si>
  <si>
    <t>足立学園高等学校</t>
  </si>
  <si>
    <t>英理女子学院高等学校</t>
    <rPh sb="0" eb="2">
      <t>エイリ</t>
    </rPh>
    <rPh sb="2" eb="4">
      <t>ジョシ</t>
    </rPh>
    <rPh sb="4" eb="6">
      <t>ガクイン</t>
    </rPh>
    <phoneticPr fontId="2"/>
  </si>
  <si>
    <t>潤徳女子高等学校</t>
  </si>
  <si>
    <t>慶應義塾高等学校</t>
  </si>
  <si>
    <t>共栄学園高等学校</t>
  </si>
  <si>
    <t>修徳高等学校</t>
  </si>
  <si>
    <t>清心女子高等学校</t>
  </si>
  <si>
    <t>桐蔭学園高等学校</t>
  </si>
  <si>
    <t>江戸川女子高等学校</t>
  </si>
  <si>
    <t>関東第一高等学校</t>
  </si>
  <si>
    <t>かえつ有明高等学校</t>
  </si>
  <si>
    <t>攻玉社高等学校</t>
  </si>
  <si>
    <t>香蘭女学校高等科</t>
  </si>
  <si>
    <t>品川女子学院高等部</t>
  </si>
  <si>
    <t>青稜高等学校</t>
  </si>
  <si>
    <t>朋優学院高等学校</t>
  </si>
  <si>
    <t>品川エトワール女子高等学校</t>
  </si>
  <si>
    <t>文教大学付属高等学校</t>
  </si>
  <si>
    <t>自由ヶ丘学園高等学校</t>
  </si>
  <si>
    <t>トキワ松学園高等学校</t>
  </si>
  <si>
    <t>法政大学第二高等学校</t>
  </si>
  <si>
    <t>目黒学院高等学校</t>
  </si>
  <si>
    <t>多摩大学目黒高等学校</t>
  </si>
  <si>
    <t>八雲学園高等学校</t>
  </si>
  <si>
    <t>大森学園高等学校</t>
  </si>
  <si>
    <t>蒲田女子高等学校</t>
  </si>
  <si>
    <t>東京実業高等学校</t>
  </si>
  <si>
    <t>田園調布学園高等部</t>
  </si>
  <si>
    <t>鵠沼高等学校</t>
  </si>
  <si>
    <t>鷗友学園女子高等学校</t>
  </si>
  <si>
    <t>科学技術学園高等学校</t>
  </si>
  <si>
    <t>国本女子高等学校</t>
  </si>
  <si>
    <t>恵泉女学園高等学校</t>
  </si>
  <si>
    <t>日本大学藤沢高等学校</t>
  </si>
  <si>
    <t>駒澤大学高等学校</t>
  </si>
  <si>
    <t>藤沢翔陵高等学校</t>
  </si>
  <si>
    <t>駒場学園高等学校</t>
  </si>
  <si>
    <t>聖園女学院高等学校</t>
  </si>
  <si>
    <t>昭和女子大学附属昭和高等学校</t>
  </si>
  <si>
    <t>成城学園高等学校</t>
  </si>
  <si>
    <t>下北沢成徳高等学校</t>
  </si>
  <si>
    <t>聖ドミニコ学園高等学校</t>
  </si>
  <si>
    <t>世田谷学園高等学校</t>
  </si>
  <si>
    <t>大東学園高等学校</t>
  </si>
  <si>
    <t>玉川聖学院高等部</t>
  </si>
  <si>
    <t>田園調布雙葉高等学校</t>
  </si>
  <si>
    <t>東京農業大学第一高等学校</t>
  </si>
  <si>
    <t>東海大学付属相模高等学校</t>
  </si>
  <si>
    <t>日本女子体育大学附属二階堂高等学校</t>
  </si>
  <si>
    <t>日本学園高等学校</t>
  </si>
  <si>
    <t>日本大学第三高等学校</t>
  </si>
  <si>
    <t>東京都市大学付属高等学校</t>
  </si>
  <si>
    <t>和光高等学校</t>
  </si>
  <si>
    <t>日本工業大学駒場高等学校</t>
  </si>
  <si>
    <t>玉川学園高等部</t>
  </si>
  <si>
    <t>フェリシア高等学校</t>
  </si>
  <si>
    <t>横浜翠陵高等学校</t>
  </si>
  <si>
    <t>秀英高等学校</t>
  </si>
  <si>
    <t>実践学園高等学校</t>
  </si>
  <si>
    <t>慶應義塾湘南藤沢高等部</t>
  </si>
  <si>
    <t>東亜学園高等学校</t>
  </si>
  <si>
    <t>新渡戸文化高等学校</t>
  </si>
  <si>
    <t>宝仙学園高等学校</t>
  </si>
  <si>
    <t>堀越高等学校</t>
  </si>
  <si>
    <t>厚木中央高等学校</t>
  </si>
  <si>
    <t>明治大学付属中野高等学校</t>
  </si>
  <si>
    <t>杉並学院高等学校</t>
  </si>
  <si>
    <t>自修館中等教育学校</t>
  </si>
  <si>
    <t>光塩女子学院高等科</t>
  </si>
  <si>
    <t>佼成学園高等学校</t>
  </si>
  <si>
    <t>文化学園大学杉並高等学校</t>
  </si>
  <si>
    <t>横浜訓盲学院高等部</t>
    <phoneticPr fontId="2"/>
  </si>
  <si>
    <t>女子美術大学付属高等学校</t>
  </si>
  <si>
    <t>聖坂支援学校高等部</t>
    <rPh sb="2" eb="4">
      <t>シエン</t>
    </rPh>
    <phoneticPr fontId="2"/>
  </si>
  <si>
    <t>専修大学附属高等学校</t>
  </si>
  <si>
    <t>シュタイナー学園高等部</t>
    <rPh sb="8" eb="9">
      <t>コウ</t>
    </rPh>
    <phoneticPr fontId="2"/>
  </si>
  <si>
    <t>東京立正高等学校</t>
  </si>
  <si>
    <t>湘南ライナス学園高等部</t>
    <rPh sb="0" eb="2">
      <t>ショウナン</t>
    </rPh>
    <rPh sb="6" eb="8">
      <t>ガクエン</t>
    </rPh>
    <rPh sb="8" eb="10">
      <t>コウトウ</t>
    </rPh>
    <rPh sb="10" eb="11">
      <t>ブ</t>
    </rPh>
    <phoneticPr fontId="2"/>
  </si>
  <si>
    <t>日本大学第二高等学校</t>
  </si>
  <si>
    <t>東京</t>
  </si>
  <si>
    <t>立教女学院高等学校</t>
  </si>
  <si>
    <t>川村高等学校</t>
  </si>
  <si>
    <t>十文字高等学校</t>
  </si>
  <si>
    <t>城西大学附属城西高等学校</t>
  </si>
  <si>
    <t>巣鴨高等学校</t>
  </si>
  <si>
    <t>豊島岡女子学園高等学校</t>
  </si>
  <si>
    <t>豊島学院高等学校</t>
  </si>
  <si>
    <t>豊南高等学校</t>
  </si>
  <si>
    <t>本郷高等学校</t>
  </si>
  <si>
    <t>中央大学高等学校</t>
  </si>
  <si>
    <t>立教池袋高等学校</t>
  </si>
  <si>
    <t>武蔵野大学附属千代田高等学院</t>
    <rPh sb="0" eb="3">
      <t>ムサシノ</t>
    </rPh>
    <rPh sb="3" eb="5">
      <t>ダイガク</t>
    </rPh>
    <rPh sb="5" eb="7">
      <t>フゾク</t>
    </rPh>
    <rPh sb="7" eb="10">
      <t>チヨダ</t>
    </rPh>
    <rPh sb="10" eb="12">
      <t>コウトウ</t>
    </rPh>
    <rPh sb="12" eb="14">
      <t>ガクイン</t>
    </rPh>
    <phoneticPr fontId="2"/>
  </si>
  <si>
    <t>淑徳高等学校</t>
  </si>
  <si>
    <t>大東文化大学第一高等学校</t>
  </si>
  <si>
    <t>二松学舎大学附属高等学校</t>
    <rPh sb="2" eb="3">
      <t>ガク</t>
    </rPh>
    <rPh sb="3" eb="4">
      <t>シャ</t>
    </rPh>
    <phoneticPr fontId="2"/>
  </si>
  <si>
    <t>帝京高等学校</t>
  </si>
  <si>
    <t>東京家政大学附属女子高等学校</t>
  </si>
  <si>
    <t>東京女子学院高等学校</t>
  </si>
  <si>
    <t>和洋九段女子高等学校</t>
  </si>
  <si>
    <t>富士見高等学校</t>
  </si>
  <si>
    <t>開智日本橋学園高等学校</t>
    <rPh sb="0" eb="2">
      <t>カイチ</t>
    </rPh>
    <rPh sb="2" eb="5">
      <t>ニホンバシ</t>
    </rPh>
    <rPh sb="5" eb="7">
      <t>ガクエン</t>
    </rPh>
    <rPh sb="7" eb="9">
      <t>コウトウ</t>
    </rPh>
    <rPh sb="9" eb="11">
      <t>ガッコウ</t>
    </rPh>
    <phoneticPr fontId="2"/>
  </si>
  <si>
    <t>武蔵高等学校</t>
  </si>
  <si>
    <t>大原学園高等学校</t>
  </si>
  <si>
    <t>自由学園高等科</t>
  </si>
  <si>
    <t>東星学園高等学校</t>
  </si>
  <si>
    <t>工学院大学附属高等学校</t>
  </si>
  <si>
    <t>慶應義塾女子高等学校</t>
  </si>
  <si>
    <t>聖パウロ学園高等学校</t>
  </si>
  <si>
    <t>帝京大学高等学校</t>
  </si>
  <si>
    <t>東京純心女子高等学校</t>
  </si>
  <si>
    <t>八王子実践高等学校</t>
  </si>
  <si>
    <t>昭和第一学園高等学校</t>
  </si>
  <si>
    <t>立川女子高等学校</t>
  </si>
  <si>
    <t>明星高等学校</t>
  </si>
  <si>
    <t>芝国際高等学校</t>
    <rPh sb="0" eb="1">
      <t>シバ</t>
    </rPh>
    <rPh sb="1" eb="3">
      <t>コクサイ</t>
    </rPh>
    <phoneticPr fontId="2"/>
  </si>
  <si>
    <t>啓明学園高等学校</t>
  </si>
  <si>
    <t>桜美林高等学校</t>
  </si>
  <si>
    <t>白梅学園高等学校</t>
  </si>
  <si>
    <t>創価高等学校</t>
  </si>
  <si>
    <t>拓殖大学第一高等学校</t>
  </si>
  <si>
    <t>明法高等学校</t>
  </si>
  <si>
    <t>学習院女子高等科</t>
  </si>
  <si>
    <t>国立音楽大学附属高等学校</t>
  </si>
  <si>
    <t>帝京八王子高等学校</t>
  </si>
  <si>
    <t>東海大学菅生高等学校</t>
  </si>
  <si>
    <t>駒沢学園女子高等学校</t>
  </si>
  <si>
    <t>聖徳学園高等学校</t>
  </si>
  <si>
    <t>吉祥女子高等学校</t>
  </si>
  <si>
    <t>成蹊高等学校</t>
  </si>
  <si>
    <t>藤村女子高等学校</t>
  </si>
  <si>
    <t>法政大学高等学校</t>
  </si>
  <si>
    <t>大成高等学校</t>
  </si>
  <si>
    <t>明星学園高等学校</t>
  </si>
  <si>
    <t>東海大学付属望星高等学校</t>
  </si>
  <si>
    <t>国際基督教大学高等学校</t>
  </si>
  <si>
    <t>中央大学附属高等学校</t>
  </si>
  <si>
    <t>文華女子高等学校</t>
  </si>
  <si>
    <t>東京電機大学高等学校</t>
  </si>
  <si>
    <t>早稲田大学系属早稲田実業学校高等部</t>
  </si>
  <si>
    <t>明治大学付属明治高等学校</t>
  </si>
  <si>
    <t>龍谷富山高等学校</t>
  </si>
  <si>
    <t>郁文館グローバル高等学校</t>
  </si>
  <si>
    <t>富山第一高等学校</t>
  </si>
  <si>
    <t>不二越工業高等学校</t>
  </si>
  <si>
    <t>高朋高等学校</t>
  </si>
  <si>
    <t>京華商業高等学校</t>
  </si>
  <si>
    <t>高岡第一高等学校</t>
  </si>
  <si>
    <t>京華女子高等学校</t>
  </si>
  <si>
    <t>高岡向陵高等学校</t>
  </si>
  <si>
    <t>東洋大学京北高等学校</t>
    <rPh sb="0" eb="2">
      <t>トウヨウ</t>
    </rPh>
    <rPh sb="2" eb="4">
      <t>ダイガク</t>
    </rPh>
    <phoneticPr fontId="2"/>
  </si>
  <si>
    <t>高岡龍谷高等学校</t>
  </si>
  <si>
    <t>富山国際大学付属高等学校</t>
  </si>
  <si>
    <t>片山学園高等学校</t>
  </si>
  <si>
    <t>金沢高等学校</t>
  </si>
  <si>
    <t>遊学館高等学校</t>
  </si>
  <si>
    <t>北陸学院高等学校</t>
  </si>
  <si>
    <t>星稜高等学校</t>
  </si>
  <si>
    <t>日本大学豊山高等学校</t>
  </si>
  <si>
    <t>小松大谷高等学校</t>
  </si>
  <si>
    <t>鵬学園高等学校</t>
  </si>
  <si>
    <t>広尾学園小石川高等学校</t>
    <rPh sb="0" eb="2">
      <t>ヒロオ</t>
    </rPh>
    <rPh sb="2" eb="4">
      <t>ガクエン</t>
    </rPh>
    <rPh sb="4" eb="7">
      <t>コイシカワ</t>
    </rPh>
    <phoneticPr fontId="2"/>
  </si>
  <si>
    <t>北陸高等学校</t>
  </si>
  <si>
    <t>京北学園白山高等学校</t>
    <phoneticPr fontId="2"/>
  </si>
  <si>
    <t>仁愛女子高等学校</t>
  </si>
  <si>
    <t>啓新高等学校</t>
  </si>
  <si>
    <t>敦賀気比高等学校</t>
  </si>
  <si>
    <t>福井南高等学校</t>
  </si>
  <si>
    <t>山梨英和高等学校</t>
  </si>
  <si>
    <t>聖学院高等学校</t>
  </si>
  <si>
    <t>山梨学院高等学校</t>
  </si>
  <si>
    <t>サレジアン国際学園高等学校</t>
    <rPh sb="5" eb="7">
      <t>コクサイ</t>
    </rPh>
    <rPh sb="7" eb="9">
      <t>ガクエン</t>
    </rPh>
    <phoneticPr fontId="2"/>
  </si>
  <si>
    <t>駿台甲府高等学校</t>
  </si>
  <si>
    <t>身延山高等学校</t>
  </si>
  <si>
    <t>日本航空高等学校</t>
  </si>
  <si>
    <t>富士学苑高等学校</t>
  </si>
  <si>
    <t>自然学園高等学校</t>
  </si>
  <si>
    <t>長野女子高等学校</t>
  </si>
  <si>
    <t>長野日本大学高等学校</t>
  </si>
  <si>
    <t>文化学園長野高等学校</t>
  </si>
  <si>
    <t>松商学園高等学校</t>
  </si>
  <si>
    <t>上田西高等学校</t>
  </si>
  <si>
    <t>長野俊英高等学校</t>
  </si>
  <si>
    <t>飯田女子高等学校</t>
  </si>
  <si>
    <t>松本第一高等学校</t>
  </si>
  <si>
    <t>佐久長聖高等学校</t>
  </si>
  <si>
    <t>エクセラン高等学校</t>
  </si>
  <si>
    <t>中央学院大学中央高等学校</t>
  </si>
  <si>
    <t>ユナイテッド・ワールド・カレッジISAKジャパン</t>
  </si>
  <si>
    <t>鶯谷高等学校</t>
  </si>
  <si>
    <t>富田高等学校</t>
  </si>
  <si>
    <t>立志舎高等学校</t>
  </si>
  <si>
    <t>済美高等学校</t>
  </si>
  <si>
    <t>芝浦工業大学附属高等学校</t>
    <rPh sb="6" eb="8">
      <t>フゾク</t>
    </rPh>
    <phoneticPr fontId="2"/>
  </si>
  <si>
    <t>聖マリア女学院高等学校</t>
  </si>
  <si>
    <t>品川翔英高等学校</t>
    <rPh sb="0" eb="2">
      <t>シナガワ</t>
    </rPh>
    <rPh sb="2" eb="4">
      <t>ショウエイ</t>
    </rPh>
    <rPh sb="4" eb="6">
      <t>コウトウ</t>
    </rPh>
    <phoneticPr fontId="2"/>
  </si>
  <si>
    <t>岐阜聖徳学園高等学校</t>
  </si>
  <si>
    <t>岐阜女子高等学校</t>
  </si>
  <si>
    <t>大垣日本大学高等学校</t>
  </si>
  <si>
    <t>多治見西高等学校</t>
  </si>
  <si>
    <t>高山西高等学校</t>
  </si>
  <si>
    <t>品川学藝高等学校</t>
    <rPh sb="0" eb="2">
      <t>シナガワ</t>
    </rPh>
    <rPh sb="2" eb="3">
      <t>マナブ</t>
    </rPh>
    <rPh sb="3" eb="4">
      <t>ワザ</t>
    </rPh>
    <rPh sb="4" eb="6">
      <t>コウトウ</t>
    </rPh>
    <phoneticPr fontId="2"/>
  </si>
  <si>
    <t>美濃加茂高等学校</t>
  </si>
  <si>
    <t>立正大学付属立正高等学校</t>
    <rPh sb="0" eb="2">
      <t>リッショウ</t>
    </rPh>
    <rPh sb="2" eb="4">
      <t>ダイガク</t>
    </rPh>
    <rPh sb="4" eb="6">
      <t>フゾク</t>
    </rPh>
    <phoneticPr fontId="2"/>
  </si>
  <si>
    <t>御殿場西高等学校</t>
  </si>
  <si>
    <t>沼津中央高等学校</t>
  </si>
  <si>
    <t>飛龍高等学校</t>
  </si>
  <si>
    <t>目黒日本大学高等学校</t>
    <rPh sb="0" eb="2">
      <t>メグロ</t>
    </rPh>
    <rPh sb="2" eb="4">
      <t>ニホン</t>
    </rPh>
    <rPh sb="4" eb="6">
      <t>ダイガク</t>
    </rPh>
    <phoneticPr fontId="2"/>
  </si>
  <si>
    <t>加藤学園高等学校</t>
  </si>
  <si>
    <t>静岡県富士見高等学校</t>
  </si>
  <si>
    <t>清水国際高等学校</t>
  </si>
  <si>
    <t>静岡サレジオ高等学校</t>
  </si>
  <si>
    <t>静岡大成高等学校</t>
  </si>
  <si>
    <t>静岡英和女学院高等学校</t>
  </si>
  <si>
    <t>城南静岡高等学校</t>
  </si>
  <si>
    <t>東京高等学校</t>
  </si>
  <si>
    <t>静岡女子高等学校</t>
  </si>
  <si>
    <t>静岡雙葉高等学校</t>
  </si>
  <si>
    <t>日本体育大学荏原高等学校</t>
    <rPh sb="0" eb="2">
      <t>ニホン</t>
    </rPh>
    <rPh sb="2" eb="4">
      <t>タイイク</t>
    </rPh>
    <rPh sb="4" eb="6">
      <t>ダイガク</t>
    </rPh>
    <phoneticPr fontId="2"/>
  </si>
  <si>
    <t>静岡北高等学校</t>
  </si>
  <si>
    <t>静岡学園高等学校</t>
  </si>
  <si>
    <t>静岡聖光学院高等学校</t>
  </si>
  <si>
    <t>焼津高等学校</t>
  </si>
  <si>
    <t>静清高等学校</t>
  </si>
  <si>
    <t>藤枝順心高等学校</t>
  </si>
  <si>
    <t>佼成学園女子高等学校</t>
  </si>
  <si>
    <t>島田樟誠高等学校</t>
  </si>
  <si>
    <t>磐田東高等学校</t>
  </si>
  <si>
    <t>浜松学院高等学校</t>
  </si>
  <si>
    <t>駒場東邦高等学校</t>
  </si>
  <si>
    <t>浜松開誠館高等学校</t>
  </si>
  <si>
    <t>松蔭大学附属松蔭高等学校</t>
    <rPh sb="0" eb="2">
      <t>ショウイン</t>
    </rPh>
    <rPh sb="2" eb="4">
      <t>ダイガク</t>
    </rPh>
    <rPh sb="4" eb="6">
      <t>フゾク</t>
    </rPh>
    <phoneticPr fontId="2"/>
  </si>
  <si>
    <t>浜松学芸高等学校</t>
  </si>
  <si>
    <t>静岡県西遠女子学園高等学校</t>
  </si>
  <si>
    <t>聖隷クリストファー高等学校</t>
  </si>
  <si>
    <t>誠恵高等学校</t>
  </si>
  <si>
    <t>浜松啓陽高等学校</t>
  </si>
  <si>
    <t>愛知高等学校</t>
  </si>
  <si>
    <t>愛知淑徳高等学校</t>
  </si>
  <si>
    <t>啓明学館高等学校</t>
  </si>
  <si>
    <t>東京都市大学等々力高等学校</t>
  </si>
  <si>
    <t>名古屋経済大学高蔵高等学校</t>
  </si>
  <si>
    <t>名古屋大谷高等学校</t>
  </si>
  <si>
    <t>享栄高等学校</t>
  </si>
  <si>
    <t>日本大学櫻丘高等学校</t>
  </si>
  <si>
    <t>金城学院高等学校</t>
  </si>
  <si>
    <t>椙山女学園高等学校</t>
  </si>
  <si>
    <t>サレジアン国際学園世田谷高等学校</t>
    <rPh sb="5" eb="7">
      <t>コクサイ</t>
    </rPh>
    <rPh sb="7" eb="9">
      <t>ガクエン</t>
    </rPh>
    <rPh sb="9" eb="12">
      <t>セタガヤ</t>
    </rPh>
    <phoneticPr fontId="2"/>
  </si>
  <si>
    <t>大同大学大同高等学校</t>
  </si>
  <si>
    <t>三田国際学園高等学校</t>
    <rPh sb="0" eb="2">
      <t>ミタ</t>
    </rPh>
    <rPh sb="2" eb="4">
      <t>コクサイ</t>
    </rPh>
    <rPh sb="4" eb="6">
      <t>ガクエン</t>
    </rPh>
    <phoneticPr fontId="2"/>
  </si>
  <si>
    <t>日本福祉大学付属高等学校</t>
  </si>
  <si>
    <t>中京大学附属中京高等学校</t>
  </si>
  <si>
    <t>至学館高等学校</t>
  </si>
  <si>
    <t>東海高等学校</t>
  </si>
  <si>
    <t>愛知産業大学工業高等学校</t>
  </si>
  <si>
    <t>東邦高等学校</t>
  </si>
  <si>
    <t>同朋高等学校</t>
  </si>
  <si>
    <t>大妻中野高等学校</t>
  </si>
  <si>
    <t>名古屋高等学校</t>
  </si>
  <si>
    <t>名古屋工業高等学校</t>
  </si>
  <si>
    <t>名古屋国際高等学校</t>
  </si>
  <si>
    <t>名古屋女子大学高等学校</t>
  </si>
  <si>
    <t>桜花学園高等学校</t>
  </si>
  <si>
    <t>愛知工業大学名電高等学校</t>
  </si>
  <si>
    <t>南山高等学校</t>
  </si>
  <si>
    <t>愛知みずほ大学瑞穂高等学校</t>
  </si>
  <si>
    <t>名城大学附属高等学校</t>
  </si>
  <si>
    <t>菊華高等学校</t>
  </si>
  <si>
    <t>國學院大學久我山高等学校</t>
  </si>
  <si>
    <t>愛知啓成高等学校</t>
  </si>
  <si>
    <t>聖カピタニオ女子高等学校</t>
  </si>
  <si>
    <t>中央大学杉並高等学校</t>
  </si>
  <si>
    <t>星城高等学校</t>
  </si>
  <si>
    <t>滝高等学校</t>
  </si>
  <si>
    <t>日本大学鶴ヶ丘高等学校</t>
  </si>
  <si>
    <t>清林館高等学校</t>
  </si>
  <si>
    <t>誠信高等学校</t>
  </si>
  <si>
    <t>安城学園高等学校</t>
  </si>
  <si>
    <t>淑徳巣鴨高等学校</t>
  </si>
  <si>
    <t>杜若高等学校</t>
  </si>
  <si>
    <t>昭和鉄道高等学校</t>
  </si>
  <si>
    <t>豊川高等学校</t>
  </si>
  <si>
    <t>豊橋中央高等学校</t>
  </si>
  <si>
    <t>藤ノ花女子高等学校</t>
  </si>
  <si>
    <t>誉高等学校</t>
  </si>
  <si>
    <t>黄柳野高等学校</t>
  </si>
  <si>
    <t>海陽中等教育学校</t>
  </si>
  <si>
    <t>暁高等学校</t>
  </si>
  <si>
    <t>海星高等学校</t>
  </si>
  <si>
    <t>鈴鹿高等学校</t>
  </si>
  <si>
    <t>高田高等学校</t>
  </si>
  <si>
    <t>セントヨゼフ女子学園高等学校</t>
  </si>
  <si>
    <t>日本大学豊山女子高等学校</t>
  </si>
  <si>
    <t>三重高等学校</t>
  </si>
  <si>
    <t>旭出学園高等部</t>
    <phoneticPr fontId="2"/>
  </si>
  <si>
    <t>皇學館高等学校</t>
  </si>
  <si>
    <t>伊勢学園高等学校</t>
  </si>
  <si>
    <t>津田学園高等学校</t>
  </si>
  <si>
    <t>近江兄弟社高等学校</t>
  </si>
  <si>
    <t>巣鴨商業高等学校</t>
  </si>
  <si>
    <t>近江高等学校</t>
  </si>
  <si>
    <t>国華高等学校</t>
  </si>
  <si>
    <t>滋賀短期大学附属高等学校</t>
  </si>
  <si>
    <t>共立女子第二高等学校</t>
  </si>
  <si>
    <t>比叡山高等学校</t>
  </si>
  <si>
    <t>滋賀学園高等学校</t>
  </si>
  <si>
    <t>光泉カトリック高等学校</t>
  </si>
  <si>
    <t>彦根総合高等学校</t>
  </si>
  <si>
    <t>八王子学園八王子高等学校</t>
    <rPh sb="0" eb="3">
      <t>ハチオウジ</t>
    </rPh>
    <rPh sb="3" eb="5">
      <t>ガクエン</t>
    </rPh>
    <phoneticPr fontId="2"/>
  </si>
  <si>
    <t>大谷高等学校</t>
  </si>
  <si>
    <t>京都外大西高等学校</t>
  </si>
  <si>
    <t>同志社高等学校</t>
  </si>
  <si>
    <t>花園高等学校</t>
  </si>
  <si>
    <t>東山高等学校</t>
  </si>
  <si>
    <t>龍谷大学付属平安高等学校</t>
  </si>
  <si>
    <t>錦城高等学校</t>
  </si>
  <si>
    <t>洛星高等学校</t>
  </si>
  <si>
    <t>洛南高等学校</t>
  </si>
  <si>
    <t>立命館高等学校</t>
  </si>
  <si>
    <t>京都文教高等学校</t>
  </si>
  <si>
    <t>日本体育大学桜華高等学校</t>
    <rPh sb="0" eb="2">
      <t>ニホン</t>
    </rPh>
    <rPh sb="2" eb="4">
      <t>タイイク</t>
    </rPh>
    <rPh sb="4" eb="6">
      <t>ダイガク</t>
    </rPh>
    <phoneticPr fontId="2"/>
  </si>
  <si>
    <t>京都女子高等学校</t>
  </si>
  <si>
    <t>明治学院東村山高等学校</t>
  </si>
  <si>
    <t>京都橘高等学校</t>
  </si>
  <si>
    <t>京都光華高等学校</t>
  </si>
  <si>
    <t>京都産業大学附属高等学校</t>
  </si>
  <si>
    <t>桐朋高等学校</t>
  </si>
  <si>
    <t>ＮＨＫ学園高等学校</t>
  </si>
  <si>
    <t>京都聖母学院高等学校</t>
  </si>
  <si>
    <t>京都西山高等学校</t>
  </si>
  <si>
    <t>ノートルダム女学院高等学校</t>
  </si>
  <si>
    <t>明治大学付属中野八王子高等学校</t>
  </si>
  <si>
    <t>平安女学院高等学校</t>
  </si>
  <si>
    <t>穎明館高等学校</t>
  </si>
  <si>
    <t>京都明徳高等学校</t>
  </si>
  <si>
    <t>多摩大学附属聖ヶ丘高等学校</t>
  </si>
  <si>
    <t>洛陽総合高等学校</t>
  </si>
  <si>
    <t>大妻多摩高等学校</t>
  </si>
  <si>
    <t>福知山成美高等学校</t>
  </si>
  <si>
    <t>京都共栄学園高等学校</t>
  </si>
  <si>
    <t>福知山淑徳高等学校</t>
  </si>
  <si>
    <t>京都翔英高等学校</t>
  </si>
  <si>
    <t>京都両洋高等学校</t>
  </si>
  <si>
    <t>一燈園高等学校</t>
  </si>
  <si>
    <t>京都芸術高等学校</t>
  </si>
  <si>
    <t>京都国際高等学校</t>
  </si>
  <si>
    <t>大阪女学院高等学校</t>
  </si>
  <si>
    <t>武蔵野大学高等学校</t>
    <rPh sb="3" eb="5">
      <t>ダイガク</t>
    </rPh>
    <phoneticPr fontId="2"/>
  </si>
  <si>
    <t>ヴェリタス城星学園高等学校</t>
  </si>
  <si>
    <t>相愛高等学校</t>
  </si>
  <si>
    <t>上宮高等学校</t>
  </si>
  <si>
    <t>大阪星光学院高等学校</t>
  </si>
  <si>
    <t>大阪夕陽丘学園高等学校</t>
  </si>
  <si>
    <t>興國高等学校</t>
  </si>
  <si>
    <t>ドルトン東京学園高等部</t>
    <phoneticPr fontId="2"/>
  </si>
  <si>
    <t>四天王寺高等学校</t>
  </si>
  <si>
    <t>富山</t>
  </si>
  <si>
    <t>清風高等学校</t>
  </si>
  <si>
    <t>大阪高等学校</t>
  </si>
  <si>
    <t>大阪成蹊女子高等学校</t>
  </si>
  <si>
    <t>履正社高等学校</t>
  </si>
  <si>
    <t>英真学園高等学校</t>
  </si>
  <si>
    <t>大阪信愛学院高等学校</t>
  </si>
  <si>
    <t>開明高等学校</t>
  </si>
  <si>
    <t>新川高等学校</t>
  </si>
  <si>
    <t>好文学園女子高等学校</t>
  </si>
  <si>
    <t>金蘭会高等学校</t>
  </si>
  <si>
    <t>石川</t>
  </si>
  <si>
    <t>清明学院高等学校</t>
  </si>
  <si>
    <t>金沢学院大学附属高等学校</t>
    <rPh sb="4" eb="6">
      <t>ダイガク</t>
    </rPh>
    <rPh sb="6" eb="8">
      <t>フゾク</t>
    </rPh>
    <phoneticPr fontId="2"/>
  </si>
  <si>
    <t>大阪学芸高等学校</t>
  </si>
  <si>
    <t>帝塚山学院高等学校</t>
  </si>
  <si>
    <t>金沢龍谷高等学校</t>
    <rPh sb="0" eb="2">
      <t>カナザワ</t>
    </rPh>
    <rPh sb="2" eb="4">
      <t>リュウコク</t>
    </rPh>
    <rPh sb="4" eb="6">
      <t>コウトウ</t>
    </rPh>
    <rPh sb="6" eb="8">
      <t>ガッコウ</t>
    </rPh>
    <phoneticPr fontId="2"/>
  </si>
  <si>
    <t>浪速高等学校</t>
  </si>
  <si>
    <t>桃山学院高等学校</t>
  </si>
  <si>
    <t>日本航空高等学校石川</t>
  </si>
  <si>
    <t>プール学院高等学校</t>
  </si>
  <si>
    <t>叡明館高等学校</t>
  </si>
  <si>
    <t>城南学園高等学校</t>
  </si>
  <si>
    <t>福井</t>
  </si>
  <si>
    <t>常翔学園高等学校</t>
  </si>
  <si>
    <t>昇陽高等学校</t>
  </si>
  <si>
    <t>堺リベラル高等学校</t>
  </si>
  <si>
    <t>初芝立命館高等学校</t>
  </si>
  <si>
    <t>大阪商業大学高等学校</t>
  </si>
  <si>
    <t>近畿大学附属高等学校</t>
  </si>
  <si>
    <t>敦賀国際令和高等学校</t>
    <rPh sb="0" eb="2">
      <t>ツルガ</t>
    </rPh>
    <rPh sb="2" eb="4">
      <t>コクサイ</t>
    </rPh>
    <rPh sb="4" eb="6">
      <t>レイワ</t>
    </rPh>
    <phoneticPr fontId="2"/>
  </si>
  <si>
    <t>樟蔭高等学校</t>
  </si>
  <si>
    <t>東大阪大学敬愛高等学校</t>
  </si>
  <si>
    <t>AOIKE高等学校</t>
    <rPh sb="5" eb="7">
      <t>コウトウ</t>
    </rPh>
    <rPh sb="7" eb="9">
      <t>ガッコウ</t>
    </rPh>
    <phoneticPr fontId="2"/>
  </si>
  <si>
    <t>ＰＬ学園高等学校</t>
  </si>
  <si>
    <t>山梨</t>
  </si>
  <si>
    <t>甲斐清和高等学校</t>
    <phoneticPr fontId="2"/>
  </si>
  <si>
    <t>大阪電気通信大学高等学校</t>
  </si>
  <si>
    <t>箕面学園高等学校</t>
  </si>
  <si>
    <t>太成学院大学高等学校</t>
  </si>
  <si>
    <t>東海大学付属甲府高等学校</t>
    <rPh sb="4" eb="6">
      <t>フゾク</t>
    </rPh>
    <phoneticPr fontId="2"/>
  </si>
  <si>
    <t>四條畷学園高等学校</t>
  </si>
  <si>
    <t>阪南大学高等学校</t>
  </si>
  <si>
    <t>日本大学明誠高等学校</t>
  </si>
  <si>
    <t>関西大学第一高等学校</t>
  </si>
  <si>
    <t>帝京第三高等学校</t>
  </si>
  <si>
    <t>宣真高等学校</t>
  </si>
  <si>
    <t>高槻高等学校</t>
  </si>
  <si>
    <t>精華高等学校</t>
  </si>
  <si>
    <t>山梨</t>
    <rPh sb="0" eb="1">
      <t>ヤマ</t>
    </rPh>
    <rPh sb="1" eb="2">
      <t>ナシ</t>
    </rPh>
    <phoneticPr fontId="2"/>
  </si>
  <si>
    <t>大商学園高等学校</t>
  </si>
  <si>
    <t>梅花高等学校</t>
  </si>
  <si>
    <t>長野</t>
  </si>
  <si>
    <t>長野清泉女学院高等学校</t>
  </si>
  <si>
    <t>箕面自由学園高等学校</t>
  </si>
  <si>
    <t>早稲田摂陵高等学校</t>
  </si>
  <si>
    <t>関西大倉高等学校</t>
  </si>
  <si>
    <t>大阪体育大学浪商高等学校</t>
  </si>
  <si>
    <t>松本国際高等学校</t>
    <rPh sb="0" eb="2">
      <t>マツモト</t>
    </rPh>
    <rPh sb="2" eb="4">
      <t>コクサイ</t>
    </rPh>
    <phoneticPr fontId="2"/>
  </si>
  <si>
    <t>清教学園高等学校</t>
  </si>
  <si>
    <t>関西福祉科学大学高等学校</t>
  </si>
  <si>
    <t>大阪薫英女学院高等学校</t>
  </si>
  <si>
    <t>星翔高等学校</t>
  </si>
  <si>
    <t>東京都市大学塩尻高等学校</t>
  </si>
  <si>
    <t>羽衣学園高等学校</t>
  </si>
  <si>
    <t>東海大学付属諏訪高等学校</t>
    <rPh sb="6" eb="8">
      <t>スワ</t>
    </rPh>
    <phoneticPr fontId="2"/>
  </si>
  <si>
    <t>清風南海高等学校</t>
  </si>
  <si>
    <t>金蘭千里高等学校</t>
  </si>
  <si>
    <t>伊那西高等学校</t>
  </si>
  <si>
    <t>賢明学院高等学校</t>
  </si>
  <si>
    <t>近畿大学泉州高等学校</t>
  </si>
  <si>
    <t>地球環境高等学校</t>
  </si>
  <si>
    <t>信濃むつみ高等学校</t>
  </si>
  <si>
    <t>追手門学院大手前高等学校</t>
  </si>
  <si>
    <t>金光大阪高等学校</t>
  </si>
  <si>
    <t>松本秀峰中等教育学校</t>
  </si>
  <si>
    <t>コードアカデミー高等学校</t>
    <rPh sb="8" eb="10">
      <t>コウトウ</t>
    </rPh>
    <rPh sb="10" eb="12">
      <t>ガッコウ</t>
    </rPh>
    <phoneticPr fontId="2"/>
  </si>
  <si>
    <t>建国高等学校</t>
  </si>
  <si>
    <t>大阪桐蔭高等学校</t>
  </si>
  <si>
    <t>長野</t>
    <rPh sb="0" eb="1">
      <t>ナガ</t>
    </rPh>
    <rPh sb="1" eb="2">
      <t>ノ</t>
    </rPh>
    <phoneticPr fontId="2"/>
  </si>
  <si>
    <t>さくら国際高等学校</t>
    <rPh sb="3" eb="5">
      <t>コクサイ</t>
    </rPh>
    <rPh sb="5" eb="7">
      <t>コウトウ</t>
    </rPh>
    <rPh sb="7" eb="9">
      <t>ガッコウ</t>
    </rPh>
    <phoneticPr fontId="2"/>
  </si>
  <si>
    <t>藍野高等学校</t>
  </si>
  <si>
    <t>つくば開成学園高等学校</t>
    <rPh sb="3" eb="5">
      <t>カイセイ</t>
    </rPh>
    <rPh sb="5" eb="7">
      <t>ガクエン</t>
    </rPh>
    <rPh sb="7" eb="9">
      <t>コウトウ</t>
    </rPh>
    <rPh sb="9" eb="11">
      <t>ガッコウ</t>
    </rPh>
    <phoneticPr fontId="2"/>
  </si>
  <si>
    <t>雲雀丘学園高等学校</t>
  </si>
  <si>
    <t>日本ウェルネス長野高等学校</t>
    <rPh sb="0" eb="2">
      <t>ニホン</t>
    </rPh>
    <rPh sb="7" eb="9">
      <t>ナガノ</t>
    </rPh>
    <phoneticPr fontId="2"/>
  </si>
  <si>
    <t>園田学園高等学校</t>
  </si>
  <si>
    <t>ＩＤ学園高等学校</t>
    <rPh sb="2" eb="4">
      <t>ガクエン</t>
    </rPh>
    <rPh sb="4" eb="6">
      <t>コウトウ</t>
    </rPh>
    <rPh sb="6" eb="8">
      <t>ガッコウ</t>
    </rPh>
    <phoneticPr fontId="2"/>
  </si>
  <si>
    <t>百合学院高等学校</t>
  </si>
  <si>
    <t>緑誠蘭高等学校</t>
    <rPh sb="0" eb="1">
      <t>ミドリ</t>
    </rPh>
    <rPh sb="1" eb="2">
      <t>マコト</t>
    </rPh>
    <rPh sb="2" eb="3">
      <t>ラン</t>
    </rPh>
    <rPh sb="3" eb="5">
      <t>コウトウ</t>
    </rPh>
    <rPh sb="5" eb="7">
      <t>ガッコウ</t>
    </rPh>
    <phoneticPr fontId="2"/>
  </si>
  <si>
    <t>報徳学園高等学校</t>
  </si>
  <si>
    <t>関西学院高等部</t>
  </si>
  <si>
    <t>天龍興譲高等学校</t>
  </si>
  <si>
    <t>神戸女学院高等学部</t>
  </si>
  <si>
    <t>武庫川女子大学附属高等学校</t>
  </si>
  <si>
    <t>ステップ高等学校</t>
    <phoneticPr fontId="2"/>
  </si>
  <si>
    <t>甲子園学院高等学校</t>
  </si>
  <si>
    <t>甲陽学院高等学校</t>
  </si>
  <si>
    <t>岐阜</t>
  </si>
  <si>
    <t>仁川学院高等学校</t>
  </si>
  <si>
    <t>芦屋学園高等学校</t>
  </si>
  <si>
    <t>甲南高等学校</t>
  </si>
  <si>
    <t>岐阜東高等学校</t>
  </si>
  <si>
    <t>甲南女子高等学校</t>
  </si>
  <si>
    <t>灘高等学校</t>
  </si>
  <si>
    <t>神戸海星女子学院高等学校</t>
  </si>
  <si>
    <t>松蔭高等学校</t>
  </si>
  <si>
    <t>岐阜第一高等学校</t>
  </si>
  <si>
    <t>神戸龍谷高等学校</t>
  </si>
  <si>
    <t>神戸第一高等学校</t>
  </si>
  <si>
    <t>啓明学院高等学校</t>
  </si>
  <si>
    <t>麗澤瑞浪高等学校</t>
  </si>
  <si>
    <t>中京高等学校</t>
    <rPh sb="0" eb="2">
      <t>チュウキョウ</t>
    </rPh>
    <phoneticPr fontId="2"/>
  </si>
  <si>
    <t>神戸山手女子高等学校</t>
  </si>
  <si>
    <t>親和女子高等学校</t>
  </si>
  <si>
    <t>神戸学院大学附属高等学校</t>
  </si>
  <si>
    <t>帝京大学可児高等学校</t>
  </si>
  <si>
    <t>城南高等学校</t>
  </si>
  <si>
    <t>神戸常盤女子高等学校</t>
  </si>
  <si>
    <t>ぎふ国際高等学校</t>
  </si>
  <si>
    <t>神戸星城高等学校</t>
  </si>
  <si>
    <t>西濃学園高等学校</t>
    <rPh sb="4" eb="8">
      <t>コウトウガッコウ</t>
    </rPh>
    <phoneticPr fontId="2"/>
  </si>
  <si>
    <t>神戸野田高等学校</t>
  </si>
  <si>
    <t>岐阜</t>
    <rPh sb="0" eb="1">
      <t>チマタ</t>
    </rPh>
    <rPh sb="1" eb="2">
      <t>ユタカ</t>
    </rPh>
    <phoneticPr fontId="2"/>
  </si>
  <si>
    <t>清凌高等学校</t>
    <rPh sb="0" eb="1">
      <t>セイ</t>
    </rPh>
    <rPh sb="1" eb="2">
      <t>タカシ</t>
    </rPh>
    <rPh sb="2" eb="4">
      <t>コウトウ</t>
    </rPh>
    <rPh sb="4" eb="6">
      <t>ガッコウ</t>
    </rPh>
    <phoneticPr fontId="2"/>
  </si>
  <si>
    <t>育英高等学校</t>
  </si>
  <si>
    <t>啓晴高等学校</t>
    <rPh sb="0" eb="2">
      <t>ケイセイ</t>
    </rPh>
    <rPh sb="2" eb="4">
      <t>コウトウ</t>
    </rPh>
    <rPh sb="4" eb="6">
      <t>ガッコウ</t>
    </rPh>
    <phoneticPr fontId="2"/>
  </si>
  <si>
    <t>須磨学園高等学校</t>
  </si>
  <si>
    <t>西濃桃李高等学校</t>
    <rPh sb="0" eb="2">
      <t>セイノウ</t>
    </rPh>
    <rPh sb="2" eb="4">
      <t>トウリ</t>
    </rPh>
    <rPh sb="4" eb="6">
      <t>コウトウ</t>
    </rPh>
    <rPh sb="6" eb="8">
      <t>ガッコウ</t>
    </rPh>
    <phoneticPr fontId="2"/>
  </si>
  <si>
    <t>滝川高等学校</t>
  </si>
  <si>
    <t>静岡</t>
  </si>
  <si>
    <t>不二聖心女子学院高等学校</t>
  </si>
  <si>
    <t>愛徳学園高等学校</t>
  </si>
  <si>
    <t>知徳高等学校</t>
    <rPh sb="0" eb="1">
      <t>チ</t>
    </rPh>
    <rPh sb="1" eb="2">
      <t>トク</t>
    </rPh>
    <rPh sb="2" eb="4">
      <t>コウトウ</t>
    </rPh>
    <rPh sb="4" eb="6">
      <t>ガッコウ</t>
    </rPh>
    <phoneticPr fontId="2"/>
  </si>
  <si>
    <t>神戸国際大学附属高等学校</t>
  </si>
  <si>
    <t>日本大学三島高等学校</t>
  </si>
  <si>
    <t>賢明女子学院高等学校</t>
  </si>
  <si>
    <t>淳心学院高等学校</t>
  </si>
  <si>
    <t>日ノ本学園高等学校</t>
  </si>
  <si>
    <t>星陵高等学校</t>
  </si>
  <si>
    <t>白陵高等学校</t>
  </si>
  <si>
    <t>三田学園高等学校</t>
  </si>
  <si>
    <t>三田松聖高等学校</t>
  </si>
  <si>
    <t>東海大学付属静岡翔洋高等学校</t>
    <rPh sb="6" eb="8">
      <t>シズオカ</t>
    </rPh>
    <phoneticPr fontId="2"/>
  </si>
  <si>
    <t>神戸弘陵学園高等学校</t>
  </si>
  <si>
    <t>生野学園高等学校</t>
  </si>
  <si>
    <t>帝塚山高等学校</t>
  </si>
  <si>
    <t>東大寺学園高等学校</t>
  </si>
  <si>
    <t>奈良育英高等学校</t>
  </si>
  <si>
    <t>常葉大学附属常葉高等学校</t>
    <rPh sb="2" eb="4">
      <t>ダイガク</t>
    </rPh>
    <rPh sb="4" eb="6">
      <t>フゾク</t>
    </rPh>
    <rPh sb="6" eb="8">
      <t>トコハ</t>
    </rPh>
    <phoneticPr fontId="2"/>
  </si>
  <si>
    <t>奈良女子高等学校</t>
  </si>
  <si>
    <t>常葉大学附属橘高等学校</t>
  </si>
  <si>
    <t>奈良大学附属高等学校</t>
  </si>
  <si>
    <t>橿原学院高等学校</t>
  </si>
  <si>
    <t>智辯学園高等学校</t>
  </si>
  <si>
    <t>奈良学園高等学校</t>
  </si>
  <si>
    <t>西大和学園高等学校</t>
  </si>
  <si>
    <t>常葉大学附属菊川高等学校</t>
    <rPh sb="2" eb="4">
      <t>ダイガク</t>
    </rPh>
    <rPh sb="4" eb="6">
      <t>フゾク</t>
    </rPh>
    <rPh sb="6" eb="8">
      <t>キクカワ</t>
    </rPh>
    <phoneticPr fontId="2"/>
  </si>
  <si>
    <t>和歌山信愛高等学校</t>
  </si>
  <si>
    <t>高野山高等学校</t>
  </si>
  <si>
    <t>浜松修学舎高等学校</t>
    <rPh sb="0" eb="2">
      <t>ハママツ</t>
    </rPh>
    <rPh sb="2" eb="4">
      <t>シュウガク</t>
    </rPh>
    <rPh sb="4" eb="5">
      <t>シャ</t>
    </rPh>
    <phoneticPr fontId="2"/>
  </si>
  <si>
    <t>鳥取敬愛高等学校</t>
  </si>
  <si>
    <t>鳥取城北高等学校</t>
  </si>
  <si>
    <t>浜松聖星高等学校</t>
    <rPh sb="2" eb="3">
      <t>ヒジリ</t>
    </rPh>
    <rPh sb="3" eb="4">
      <t>ホシ</t>
    </rPh>
    <rPh sb="4" eb="6">
      <t>コウトウ</t>
    </rPh>
    <phoneticPr fontId="2"/>
  </si>
  <si>
    <t>米子松蔭高等学校</t>
  </si>
  <si>
    <t>浜松日体高等学校</t>
  </si>
  <si>
    <t>倉吉北高等学校</t>
  </si>
  <si>
    <t>加藤学園暁秀高等学校</t>
  </si>
  <si>
    <t>松徳学院高等学校</t>
  </si>
  <si>
    <t>桐陽高等学校</t>
  </si>
  <si>
    <t>開星高等学校</t>
  </si>
  <si>
    <t>藤枝明誠高等学校</t>
  </si>
  <si>
    <t>出雲北陵高等学校</t>
  </si>
  <si>
    <t>オイスカ浜松国際高等学校</t>
    <rPh sb="4" eb="6">
      <t>ハママツ</t>
    </rPh>
    <rPh sb="6" eb="8">
      <t>コクサイ</t>
    </rPh>
    <phoneticPr fontId="2"/>
  </si>
  <si>
    <t>益田東高等学校</t>
  </si>
  <si>
    <t>菊川南陵高等学校</t>
    <phoneticPr fontId="2"/>
  </si>
  <si>
    <t>石見智翠館高等学校</t>
  </si>
  <si>
    <t>明誠高等学校</t>
  </si>
  <si>
    <t>キラリ高等学校</t>
  </si>
  <si>
    <t>松江西高等学校</t>
  </si>
  <si>
    <t>特別支援学校ねむの木高等部</t>
    <rPh sb="0" eb="2">
      <t>トクベツ</t>
    </rPh>
    <rPh sb="2" eb="4">
      <t>シエン</t>
    </rPh>
    <rPh sb="4" eb="6">
      <t>ガッコウ</t>
    </rPh>
    <phoneticPr fontId="2"/>
  </si>
  <si>
    <t>立正大学淞南高等学校</t>
  </si>
  <si>
    <t>愛知</t>
  </si>
  <si>
    <t>キリスト教愛真高等学校</t>
  </si>
  <si>
    <t>関西高等学校</t>
  </si>
  <si>
    <t>岡山商科大学附属高等学校</t>
  </si>
  <si>
    <t>名古屋経済大学市邨高等学校</t>
  </si>
  <si>
    <t>就実高等学校</t>
  </si>
  <si>
    <t>明誠学院高等学校</t>
  </si>
  <si>
    <t>倉敷高等学校</t>
  </si>
  <si>
    <t>岡山理科大学附属高等学校</t>
  </si>
  <si>
    <t>岡山学芸館高等学校</t>
  </si>
  <si>
    <t>おかやま山陽高等学校</t>
  </si>
  <si>
    <t>金光学園高等学校</t>
  </si>
  <si>
    <t>岡山龍谷高等学校</t>
  </si>
  <si>
    <t>東海学園高等学校</t>
  </si>
  <si>
    <t>興譲館高等学校</t>
  </si>
  <si>
    <t>岡山県高梁日新高等学校</t>
  </si>
  <si>
    <t>岡山県美作高等学校</t>
  </si>
  <si>
    <t>川崎医科大学附属高等学校</t>
  </si>
  <si>
    <t>岡山県共生高等学校</t>
  </si>
  <si>
    <t>吉備高原学園高等学校</t>
  </si>
  <si>
    <t>朝日塾中等教育学校</t>
  </si>
  <si>
    <t>中部大学第一高等学校</t>
  </si>
  <si>
    <t>広島女学院高等学校</t>
  </si>
  <si>
    <t>広島翔洋高等学校</t>
  </si>
  <si>
    <t>広島城北高等学校</t>
  </si>
  <si>
    <t>広陵高等学校</t>
  </si>
  <si>
    <t>山陽高等学校</t>
  </si>
  <si>
    <t>修道高等学校</t>
  </si>
  <si>
    <t>進徳女子高等学校</t>
  </si>
  <si>
    <t>修文学院高等学校</t>
    <rPh sb="2" eb="4">
      <t>ガクイン</t>
    </rPh>
    <phoneticPr fontId="2"/>
  </si>
  <si>
    <t>崇徳高等学校</t>
  </si>
  <si>
    <t>比治山女子高等学校</t>
  </si>
  <si>
    <t>広島県瀬戸内高等学校</t>
  </si>
  <si>
    <t>安田女子高等学校</t>
  </si>
  <si>
    <t>聖霊高等学校</t>
  </si>
  <si>
    <t>呉港高等学校</t>
  </si>
  <si>
    <t>清水ヶ丘高等学校</t>
  </si>
  <si>
    <t>中部大学春日丘高等学校</t>
    <rPh sb="0" eb="2">
      <t>チュウブ</t>
    </rPh>
    <rPh sb="2" eb="4">
      <t>ダイガク</t>
    </rPh>
    <phoneticPr fontId="2"/>
  </si>
  <si>
    <t>盈進高等学校</t>
  </si>
  <si>
    <t>福山暁の星女子高等学校</t>
  </si>
  <si>
    <t>愛知黎明高等学校</t>
    <rPh sb="0" eb="2">
      <t>アイチ</t>
    </rPh>
    <rPh sb="2" eb="4">
      <t>レイメイ</t>
    </rPh>
    <phoneticPr fontId="2"/>
  </si>
  <si>
    <t>尾道高等学校</t>
  </si>
  <si>
    <t>如水館高等学校</t>
  </si>
  <si>
    <t>広島新庄高等学校</t>
  </si>
  <si>
    <t>岡崎城西高等学校</t>
  </si>
  <si>
    <t>ＡＩＣＪ高等学校</t>
  </si>
  <si>
    <t>人間環境大学附属岡崎高等学校</t>
    <rPh sb="0" eb="4">
      <t>ニンゲンカンキョウ</t>
    </rPh>
    <rPh sb="4" eb="6">
      <t>ダイガク</t>
    </rPh>
    <rPh sb="6" eb="8">
      <t>フゾク</t>
    </rPh>
    <phoneticPr fontId="2"/>
  </si>
  <si>
    <t>広島文教大学附属高等学校</t>
  </si>
  <si>
    <t>広島国際学院高等学校</t>
  </si>
  <si>
    <t>山陽女学園高等部</t>
  </si>
  <si>
    <t>広島なぎさ高等学校</t>
  </si>
  <si>
    <t>銀河学院高等学校</t>
  </si>
  <si>
    <t>光ヶ丘女子高等学校</t>
  </si>
  <si>
    <t>英数学館高等学校</t>
  </si>
  <si>
    <t>高水高等学校</t>
  </si>
  <si>
    <t>愛知産業大学三河高等学校</t>
  </si>
  <si>
    <t>柳井学園高等学校</t>
  </si>
  <si>
    <t>聖光高等学校</t>
  </si>
  <si>
    <t>栄徳高等学校</t>
  </si>
  <si>
    <t>山口県桜ケ丘高等学校</t>
  </si>
  <si>
    <t>豊田大谷高等学校</t>
  </si>
  <si>
    <t>誠英高等学校</t>
  </si>
  <si>
    <t>高川学園高等学校</t>
  </si>
  <si>
    <t>野田学園高等学校</t>
  </si>
  <si>
    <t>山口県鴻城高等学校</t>
  </si>
  <si>
    <t>慶進高等学校</t>
  </si>
  <si>
    <t>三重</t>
  </si>
  <si>
    <t>宇部フロンティア大学付属香川高等学校</t>
  </si>
  <si>
    <t>サビエル高等学校</t>
  </si>
  <si>
    <t>四日市メリノール学院高等学校</t>
    <rPh sb="0" eb="3">
      <t>ヨッカイチ</t>
    </rPh>
    <phoneticPr fontId="2"/>
  </si>
  <si>
    <t>梅光学院高等学校</t>
  </si>
  <si>
    <t>早鞆高等学校</t>
  </si>
  <si>
    <t>鈴鹿中等教育学校</t>
  </si>
  <si>
    <t>下関短期大学付属高等学校</t>
  </si>
  <si>
    <t>下関国際高等学校</t>
  </si>
  <si>
    <t>長門高等学校</t>
  </si>
  <si>
    <t>萩光塩学院高等学校</t>
  </si>
  <si>
    <t>香蘭高等学校</t>
  </si>
  <si>
    <t>徳島文理高等学校</t>
  </si>
  <si>
    <t>生光学園高等学校</t>
  </si>
  <si>
    <t>桜丘高等学校</t>
    <rPh sb="0" eb="1">
      <t>サクラ</t>
    </rPh>
    <rPh sb="1" eb="2">
      <t>オカ</t>
    </rPh>
    <phoneticPr fontId="2"/>
  </si>
  <si>
    <t>英明高等学校</t>
  </si>
  <si>
    <t>青山高等学校</t>
    <rPh sb="0" eb="2">
      <t>アオヤマ</t>
    </rPh>
    <phoneticPr fontId="2"/>
  </si>
  <si>
    <t>高松中央高等学校</t>
  </si>
  <si>
    <t>大橋学園高等学校</t>
  </si>
  <si>
    <t>香川県藤井高等学校</t>
  </si>
  <si>
    <t>徳風高等学校</t>
  </si>
  <si>
    <t>坂出第一高等学校</t>
  </si>
  <si>
    <t>英心高等学校</t>
  </si>
  <si>
    <t>尽誠学園高等学校</t>
  </si>
  <si>
    <t>英心高等学校桔梗が丘校</t>
    <rPh sb="6" eb="8">
      <t>キキョウ</t>
    </rPh>
    <rPh sb="9" eb="10">
      <t>オカ</t>
    </rPh>
    <rPh sb="10" eb="11">
      <t>コウ</t>
    </rPh>
    <phoneticPr fontId="2"/>
  </si>
  <si>
    <t>一志学園高等学校</t>
    <rPh sb="0" eb="1">
      <t>1</t>
    </rPh>
    <rPh sb="1" eb="2">
      <t>ココロザシ</t>
    </rPh>
    <rPh sb="2" eb="4">
      <t>ガクエン</t>
    </rPh>
    <rPh sb="4" eb="6">
      <t>コウトウ</t>
    </rPh>
    <rPh sb="6" eb="8">
      <t>ガッコウ</t>
    </rPh>
    <phoneticPr fontId="2"/>
  </si>
  <si>
    <t>愛光高等学校</t>
  </si>
  <si>
    <t>特別支援学校部聖母の家学園高等部</t>
  </si>
  <si>
    <t>新田高等学校</t>
  </si>
  <si>
    <t>松山聖陵高等学校</t>
  </si>
  <si>
    <t>松山東雲高等学校</t>
  </si>
  <si>
    <t>今治精華高等学校</t>
  </si>
  <si>
    <t>今治明徳高等学校</t>
  </si>
  <si>
    <t>高知学芸高等学校</t>
  </si>
  <si>
    <t>立命館守山高等学校</t>
  </si>
  <si>
    <t>高知高等学校</t>
  </si>
  <si>
    <t>MIHO美学院中等教育学校</t>
    <rPh sb="4" eb="5">
      <t>ビ</t>
    </rPh>
    <rPh sb="5" eb="7">
      <t>ガクイン</t>
    </rPh>
    <rPh sb="7" eb="9">
      <t>チュウトウ</t>
    </rPh>
    <rPh sb="9" eb="11">
      <t>キョウイク</t>
    </rPh>
    <rPh sb="11" eb="13">
      <t>ガッコウ</t>
    </rPh>
    <phoneticPr fontId="2"/>
  </si>
  <si>
    <t>清和女子高等学校</t>
  </si>
  <si>
    <t>幸福の科学学園関西高等学校</t>
    <rPh sb="7" eb="9">
      <t>カンサイ</t>
    </rPh>
    <phoneticPr fontId="2"/>
  </si>
  <si>
    <t>土佐高等学校</t>
  </si>
  <si>
    <t>司学館高等学校</t>
  </si>
  <si>
    <t>土佐女子高等学校</t>
  </si>
  <si>
    <t>京都</t>
  </si>
  <si>
    <t>京都先端科学大学附属高等学校</t>
    <rPh sb="2" eb="4">
      <t>センタン</t>
    </rPh>
    <rPh sb="4" eb="6">
      <t>カガク</t>
    </rPh>
    <rPh sb="6" eb="8">
      <t>ダイガク</t>
    </rPh>
    <rPh sb="8" eb="10">
      <t>フゾク</t>
    </rPh>
    <rPh sb="10" eb="12">
      <t>コウトウ</t>
    </rPh>
    <phoneticPr fontId="2"/>
  </si>
  <si>
    <t>明徳義塾高等学校</t>
  </si>
  <si>
    <t>土佐塾高等学校</t>
  </si>
  <si>
    <t>福岡大学附属若葉高等学校</t>
  </si>
  <si>
    <t>精華女子高等学校</t>
  </si>
  <si>
    <t>西南学院高等学校</t>
  </si>
  <si>
    <t>筑紫女学園高等学校</t>
  </si>
  <si>
    <t>中村学園女子高等学校</t>
  </si>
  <si>
    <t>博多女子高等学校</t>
  </si>
  <si>
    <t>華頂女子高等学校</t>
  </si>
  <si>
    <t>沖学園高等学校</t>
  </si>
  <si>
    <t>東福岡高等学校</t>
  </si>
  <si>
    <t>福岡女学院高等学校</t>
  </si>
  <si>
    <t>福岡第一高等学校</t>
  </si>
  <si>
    <t>京都精華学園高等学校</t>
    <rPh sb="4" eb="6">
      <t>ガクエン</t>
    </rPh>
    <phoneticPr fontId="2"/>
  </si>
  <si>
    <t>福岡雙葉高等学校</t>
  </si>
  <si>
    <t>福岡舞鶴高等学校</t>
  </si>
  <si>
    <t>同志社女子高等学校</t>
  </si>
  <si>
    <t>立花高等学校</t>
  </si>
  <si>
    <t>九州国際大学付属高等学校</t>
  </si>
  <si>
    <t>真颯館高等学校</t>
  </si>
  <si>
    <t>慶成高等学校</t>
  </si>
  <si>
    <t>西南女学院高等学校</t>
  </si>
  <si>
    <t>東筑紫学園高等学校</t>
  </si>
  <si>
    <t>立命館宇治高等学校</t>
  </si>
  <si>
    <t>大牟田高等学校</t>
  </si>
  <si>
    <t>京都暁星高等学校</t>
  </si>
  <si>
    <t>誠修高等学校</t>
  </si>
  <si>
    <t>明光学園高等学校</t>
  </si>
  <si>
    <t>豊国学園高等学校</t>
  </si>
  <si>
    <t>同志社国際高等学校</t>
  </si>
  <si>
    <t>敬愛高等学校</t>
  </si>
  <si>
    <t>京都廣学館高等学校</t>
    <rPh sb="2" eb="3">
      <t>コウ</t>
    </rPh>
    <rPh sb="3" eb="5">
      <t>ガッカン</t>
    </rPh>
    <rPh sb="5" eb="7">
      <t>コウトウ</t>
    </rPh>
    <phoneticPr fontId="2"/>
  </si>
  <si>
    <t>京都成章高等学校</t>
  </si>
  <si>
    <t>久留米大学附設高等学校</t>
  </si>
  <si>
    <t>自由ケ丘高等学校</t>
  </si>
  <si>
    <t>京都美山高等学校</t>
  </si>
  <si>
    <t>明治学園高等学校</t>
  </si>
  <si>
    <t>高稜高等学校</t>
  </si>
  <si>
    <t>京都</t>
    <rPh sb="0" eb="1">
      <t>キョウ</t>
    </rPh>
    <rPh sb="1" eb="2">
      <t>ト</t>
    </rPh>
    <phoneticPr fontId="2"/>
  </si>
  <si>
    <t>京都つくば開成高等学校</t>
    <rPh sb="0" eb="2">
      <t>キョウト</t>
    </rPh>
    <rPh sb="5" eb="7">
      <t>カイセイ</t>
    </rPh>
    <rPh sb="7" eb="9">
      <t>コウトウ</t>
    </rPh>
    <rPh sb="9" eb="11">
      <t>ガッコウ</t>
    </rPh>
    <phoneticPr fontId="2"/>
  </si>
  <si>
    <t>西日本短期大学附属高等学校</t>
  </si>
  <si>
    <t>京都芸術大学附属高等学校</t>
    <rPh sb="0" eb="2">
      <t>キョウト</t>
    </rPh>
    <rPh sb="2" eb="4">
      <t>ゲイジュツ</t>
    </rPh>
    <rPh sb="4" eb="6">
      <t>ダイガク</t>
    </rPh>
    <rPh sb="6" eb="8">
      <t>フゾク</t>
    </rPh>
    <rPh sb="8" eb="10">
      <t>コウトウ</t>
    </rPh>
    <rPh sb="10" eb="12">
      <t>ガッコウ</t>
    </rPh>
    <phoneticPr fontId="2"/>
  </si>
  <si>
    <t>八女学院高等学校</t>
  </si>
  <si>
    <t>大阪</t>
  </si>
  <si>
    <t>追手門学院高等学校</t>
  </si>
  <si>
    <t>柳川高等学校</t>
  </si>
  <si>
    <t>筑陽学園高等学校</t>
  </si>
  <si>
    <t>筑紫台高等学校</t>
  </si>
  <si>
    <t>九州産業大学付属九州産業高等学校</t>
  </si>
  <si>
    <t>福岡工業大学附属城東高等学校</t>
  </si>
  <si>
    <t>福智高等学校</t>
  </si>
  <si>
    <t>九州産業大学付属九州高等学校</t>
  </si>
  <si>
    <t>星琳高等学校</t>
  </si>
  <si>
    <t>福岡海星女子学院高等学校</t>
  </si>
  <si>
    <t>福岡常葉高等学校</t>
  </si>
  <si>
    <t>久留米学園高等学校</t>
  </si>
  <si>
    <t>仰星学園高等学校</t>
  </si>
  <si>
    <t>関西大学北陽高等学校</t>
  </si>
  <si>
    <t>リンデンホールスクール中高学部</t>
  </si>
  <si>
    <t>龍谷高等学校</t>
  </si>
  <si>
    <t>大阪産業大学附属高等学校</t>
  </si>
  <si>
    <t>佐賀清和高等学校</t>
  </si>
  <si>
    <t>佐賀学園高等学校</t>
  </si>
  <si>
    <t>北陵高等学校</t>
  </si>
  <si>
    <t>敬徳高等学校</t>
  </si>
  <si>
    <t>弘学館高等学校</t>
  </si>
  <si>
    <t>東明館高等学校</t>
  </si>
  <si>
    <t>早稲田佐賀高等学校</t>
  </si>
  <si>
    <t>あべの翔学高等学校</t>
    <rPh sb="3" eb="4">
      <t>ショウ</t>
    </rPh>
    <rPh sb="4" eb="5">
      <t>ガク</t>
    </rPh>
    <rPh sb="5" eb="7">
      <t>コウトウ</t>
    </rPh>
    <rPh sb="7" eb="9">
      <t>ガッコウ</t>
    </rPh>
    <phoneticPr fontId="2"/>
  </si>
  <si>
    <t>長崎女子高等学校</t>
  </si>
  <si>
    <t>東大谷高等学校</t>
  </si>
  <si>
    <t>活水高等学校</t>
  </si>
  <si>
    <t>秋桜高等学校</t>
  </si>
  <si>
    <t>創成館高等学校</t>
  </si>
  <si>
    <t>明浄学院高等学校</t>
  </si>
  <si>
    <t>瓊浦高等学校</t>
  </si>
  <si>
    <t>純心女子高等学校</t>
  </si>
  <si>
    <t>大阪偕星学園高等学校</t>
    <rPh sb="0" eb="2">
      <t>オオサカ</t>
    </rPh>
    <rPh sb="2" eb="3">
      <t>カイ</t>
    </rPh>
    <rPh sb="3" eb="4">
      <t>ホシ</t>
    </rPh>
    <rPh sb="5" eb="6">
      <t>エン</t>
    </rPh>
    <phoneticPr fontId="2"/>
  </si>
  <si>
    <t>聖母の騎士高等学校</t>
  </si>
  <si>
    <t>金光藤蔭高等学校</t>
  </si>
  <si>
    <t>長崎女子商業高等学校</t>
  </si>
  <si>
    <t>長崎総合科学大学附属高等学校</t>
  </si>
  <si>
    <t>長崎南山高等学校</t>
  </si>
  <si>
    <t>大阪</t>
    <rPh sb="0" eb="1">
      <t>ダイ</t>
    </rPh>
    <rPh sb="1" eb="2">
      <t>サカ</t>
    </rPh>
    <phoneticPr fontId="2"/>
  </si>
  <si>
    <t>西海学園高等学校</t>
  </si>
  <si>
    <t>久田学園佐世保女子高等学校</t>
  </si>
  <si>
    <t>聖和女子学院高等学校</t>
  </si>
  <si>
    <t>鎮西学院高等学校</t>
  </si>
  <si>
    <t>島原中央高等学校</t>
  </si>
  <si>
    <t>香里ヌヴェール学院高等学校</t>
    <rPh sb="0" eb="2">
      <t>コウリ</t>
    </rPh>
    <phoneticPr fontId="2"/>
  </si>
  <si>
    <t>同志社香里高等学校</t>
  </si>
  <si>
    <t>長崎日本大学高等学校</t>
  </si>
  <si>
    <t>青雲高等学校</t>
  </si>
  <si>
    <t>精道三川台高等学校</t>
  </si>
  <si>
    <t>大阪国際滝井高等学校</t>
    <phoneticPr fontId="2"/>
  </si>
  <si>
    <t>鎮西高等学校</t>
  </si>
  <si>
    <t>アサンプション国際高等学校</t>
    <rPh sb="7" eb="9">
      <t>コクサイ</t>
    </rPh>
    <phoneticPr fontId="2"/>
  </si>
  <si>
    <t>尚絅高等学校</t>
  </si>
  <si>
    <t>九州学院高等学校</t>
  </si>
  <si>
    <t>ルーテル学院高等学校</t>
  </si>
  <si>
    <t>熊本信愛女学院高等学校</t>
  </si>
  <si>
    <t>開新高等学校</t>
  </si>
  <si>
    <t>大阪学院大学高等学校</t>
    <rPh sb="2" eb="3">
      <t>ガク</t>
    </rPh>
    <rPh sb="3" eb="4">
      <t>イン</t>
    </rPh>
    <rPh sb="4" eb="6">
      <t>ダイガク</t>
    </rPh>
    <rPh sb="6" eb="8">
      <t>コウトウ</t>
    </rPh>
    <phoneticPr fontId="2"/>
  </si>
  <si>
    <t>慶誠高等学校</t>
  </si>
  <si>
    <t>熊本国府高等学校</t>
  </si>
  <si>
    <t>熊本学園大学付属高等学校</t>
  </si>
  <si>
    <t>熊本マリスト学園高等学校</t>
  </si>
  <si>
    <t>文徳高等学校</t>
  </si>
  <si>
    <t>秀岳館高等学校</t>
  </si>
  <si>
    <t>菊池女子高等学校</t>
  </si>
  <si>
    <t>アナン学園高等学校</t>
    <rPh sb="3" eb="5">
      <t>ガクエン</t>
    </rPh>
    <phoneticPr fontId="2"/>
  </si>
  <si>
    <t>岩田高等学校</t>
  </si>
  <si>
    <t>大阪暁光高等学校</t>
    <rPh sb="0" eb="2">
      <t>オオサカ</t>
    </rPh>
    <rPh sb="2" eb="4">
      <t>ギョウコウ</t>
    </rPh>
    <phoneticPr fontId="2"/>
  </si>
  <si>
    <t>常翔啓光学園高等学校</t>
  </si>
  <si>
    <t>福徳学院高等学校</t>
  </si>
  <si>
    <t>東大阪大学柏原高等学校</t>
  </si>
  <si>
    <t>楊志館高等学校</t>
  </si>
  <si>
    <t>大分高等学校</t>
  </si>
  <si>
    <t>大阪緑涼高等学校</t>
    <rPh sb="2" eb="3">
      <t>ミドリ</t>
    </rPh>
    <rPh sb="3" eb="4">
      <t>スズ</t>
    </rPh>
    <phoneticPr fontId="2"/>
  </si>
  <si>
    <t>藤蔭高等学校</t>
  </si>
  <si>
    <t>東九州龍谷高等学校</t>
  </si>
  <si>
    <t>日本文理大学附属高等学校</t>
  </si>
  <si>
    <t>関西創価高等学校</t>
  </si>
  <si>
    <t>大分国際情報高等学校</t>
  </si>
  <si>
    <t>大阪商業大学堺高等学校</t>
  </si>
  <si>
    <t>日向学院高等学校</t>
  </si>
  <si>
    <t>大阪国際高等学校</t>
    <rPh sb="2" eb="4">
      <t>コクサイ</t>
    </rPh>
    <rPh sb="4" eb="6">
      <t>コウトウ</t>
    </rPh>
    <phoneticPr fontId="2"/>
  </si>
  <si>
    <t>宮崎学園高等学校</t>
  </si>
  <si>
    <t>宮崎日本大学高等学校</t>
  </si>
  <si>
    <t>東海大学付属大阪仰星高等学校</t>
    <rPh sb="6" eb="8">
      <t>オオサカ</t>
    </rPh>
    <phoneticPr fontId="2"/>
  </si>
  <si>
    <t>帝塚山学院泉ヶ丘高等学校</t>
  </si>
  <si>
    <t>日章学園高等学校</t>
  </si>
  <si>
    <t>大阪青凌高等学校</t>
  </si>
  <si>
    <t>宮崎第一高等学校</t>
  </si>
  <si>
    <t>初芝富田林高等学校</t>
  </si>
  <si>
    <t>金光八尾高等学校</t>
  </si>
  <si>
    <t>都城高等学校</t>
  </si>
  <si>
    <t>大阪金剛インターナショナル高等学校</t>
    <rPh sb="0" eb="2">
      <t>オオサカ</t>
    </rPh>
    <phoneticPr fontId="2"/>
  </si>
  <si>
    <t>延岡学園高等学校</t>
  </si>
  <si>
    <t>日南学園高等学校</t>
  </si>
  <si>
    <t>上宮太子高等学校</t>
  </si>
  <si>
    <t>都城聖ドミニコ学園高等学校</t>
  </si>
  <si>
    <t>関西学院千里国際高等部</t>
  </si>
  <si>
    <t>鹿児島高等学校</t>
  </si>
  <si>
    <t>天王寺学館高等学校</t>
  </si>
  <si>
    <t>鹿児島実業高等学校</t>
  </si>
  <si>
    <t>ＹＭＣＡ学院高等学校</t>
  </si>
  <si>
    <t>樟南高等学校</t>
  </si>
  <si>
    <t>向陽台高等学校</t>
  </si>
  <si>
    <t>鹿児島純心女子高等学校</t>
  </si>
  <si>
    <t>八洲学園高等学校</t>
  </si>
  <si>
    <t>長尾谷高等学校</t>
  </si>
  <si>
    <t>ラ・サール高等学校</t>
  </si>
  <si>
    <t>大阪学芸中等教育学校</t>
    <phoneticPr fontId="2"/>
  </si>
  <si>
    <t>大口明光学園高等学校</t>
  </si>
  <si>
    <t>関西大学高等部</t>
  </si>
  <si>
    <t>四天王寺東高等学校</t>
    <rPh sb="0" eb="4">
      <t>シテンノウジ</t>
    </rPh>
    <rPh sb="4" eb="5">
      <t>ヒガシ</t>
    </rPh>
    <rPh sb="5" eb="7">
      <t>コウトウ</t>
    </rPh>
    <rPh sb="7" eb="9">
      <t>ガッコウ</t>
    </rPh>
    <phoneticPr fontId="2"/>
  </si>
  <si>
    <t>神須学園高等学校</t>
    <rPh sb="0" eb="1">
      <t>カミ</t>
    </rPh>
    <rPh sb="1" eb="2">
      <t>ス</t>
    </rPh>
    <rPh sb="2" eb="4">
      <t>ガクエン</t>
    </rPh>
    <rPh sb="4" eb="6">
      <t>コウトウ</t>
    </rPh>
    <rPh sb="6" eb="8">
      <t>ガッコウ</t>
    </rPh>
    <phoneticPr fontId="2"/>
  </si>
  <si>
    <t>香ヶ丘リベルテ高等学校</t>
    <rPh sb="0" eb="1">
      <t>カオリ</t>
    </rPh>
    <rPh sb="2" eb="3">
      <t>オカ</t>
    </rPh>
    <phoneticPr fontId="2"/>
  </si>
  <si>
    <t>鹿屋中央高等学校</t>
  </si>
  <si>
    <t>英風高等学校</t>
    <rPh sb="0" eb="1">
      <t>エイ</t>
    </rPh>
    <rPh sb="1" eb="2">
      <t>フウ</t>
    </rPh>
    <rPh sb="2" eb="4">
      <t>コウトウ</t>
    </rPh>
    <rPh sb="4" eb="6">
      <t>ガッコウ</t>
    </rPh>
    <phoneticPr fontId="2"/>
  </si>
  <si>
    <t>鹿児島第一高等学校</t>
  </si>
  <si>
    <t>大阪つくば開成高等学校</t>
    <rPh sb="0" eb="2">
      <t>オオサカ</t>
    </rPh>
    <rPh sb="5" eb="7">
      <t>カイセイ</t>
    </rPh>
    <rPh sb="7" eb="9">
      <t>コウトウ</t>
    </rPh>
    <rPh sb="9" eb="11">
      <t>ガッコウ</t>
    </rPh>
    <phoneticPr fontId="2"/>
  </si>
  <si>
    <t>池田高等学校</t>
  </si>
  <si>
    <t>東朋学園高等学校</t>
    <rPh sb="0" eb="1">
      <t>ヒガシ</t>
    </rPh>
    <rPh sb="1" eb="2">
      <t>ホウ</t>
    </rPh>
    <rPh sb="2" eb="4">
      <t>ガクエン</t>
    </rPh>
    <rPh sb="4" eb="6">
      <t>コウトウ</t>
    </rPh>
    <rPh sb="6" eb="8">
      <t>ガッコウ</t>
    </rPh>
    <phoneticPr fontId="2"/>
  </si>
  <si>
    <t>志學館高等部</t>
  </si>
  <si>
    <t>近畿大阪高等学校</t>
    <rPh sb="0" eb="2">
      <t>キンキ</t>
    </rPh>
    <rPh sb="2" eb="4">
      <t>オオサカ</t>
    </rPh>
    <rPh sb="4" eb="8">
      <t>コウトウガッコウ</t>
    </rPh>
    <phoneticPr fontId="2"/>
  </si>
  <si>
    <t>沖縄尚学高等学校</t>
  </si>
  <si>
    <t>兵庫</t>
  </si>
  <si>
    <t>興南高等学校</t>
  </si>
  <si>
    <t>小林聖心女子学院高等学校</t>
  </si>
  <si>
    <t>昭和薬科大学附属高等学校</t>
  </si>
  <si>
    <t>沖縄カトリック高等学校</t>
  </si>
  <si>
    <t>夙川高等学校</t>
  </si>
  <si>
    <t>六甲学院高等学校</t>
    <rPh sb="2" eb="4">
      <t>ガクイン</t>
    </rPh>
    <phoneticPr fontId="2"/>
  </si>
  <si>
    <t>こころ未来高等学校</t>
  </si>
  <si>
    <t>神港学園高等学校</t>
    <rPh sb="2" eb="4">
      <t>ガクエン</t>
    </rPh>
    <phoneticPr fontId="2"/>
  </si>
  <si>
    <t>彩星工科高等学校</t>
    <rPh sb="0" eb="1">
      <t>イロドリ</t>
    </rPh>
    <rPh sb="1" eb="2">
      <t>ホシ</t>
    </rPh>
    <rPh sb="2" eb="4">
      <t>コウカ</t>
    </rPh>
    <phoneticPr fontId="2"/>
  </si>
  <si>
    <t>兵庫大学附属須磨ノ浦高等学校</t>
    <rPh sb="0" eb="2">
      <t>ヒョウゴ</t>
    </rPh>
    <rPh sb="2" eb="4">
      <t>ダイガク</t>
    </rPh>
    <rPh sb="4" eb="6">
      <t>フゾク</t>
    </rPh>
    <phoneticPr fontId="2"/>
  </si>
  <si>
    <t>姫路女学院高等学校</t>
    <rPh sb="0" eb="2">
      <t>ヒメジ</t>
    </rPh>
    <rPh sb="2" eb="5">
      <t>ジョガクイン</t>
    </rPh>
    <rPh sb="5" eb="9">
      <t>コウトウガッコウ</t>
    </rPh>
    <phoneticPr fontId="2"/>
  </si>
  <si>
    <t>東洋大学附属姫路高等学校</t>
  </si>
  <si>
    <t>蒼開高等学校</t>
    <rPh sb="0" eb="1">
      <t>アオイ</t>
    </rPh>
    <rPh sb="1" eb="2">
      <t>ア</t>
    </rPh>
    <phoneticPr fontId="2"/>
  </si>
  <si>
    <t>近畿大学附属豊岡高等学校</t>
  </si>
  <si>
    <t>自由ヶ丘高等学校</t>
    <rPh sb="0" eb="4">
      <t>ジユウガオカ</t>
    </rPh>
    <phoneticPr fontId="2"/>
  </si>
  <si>
    <t>滝川第二高等学校</t>
  </si>
  <si>
    <t>神戸国際高等学校</t>
  </si>
  <si>
    <t>奈良</t>
  </si>
  <si>
    <t>勇志国際高等学校</t>
  </si>
  <si>
    <t>関西中央高等学校</t>
    <phoneticPr fontId="2"/>
  </si>
  <si>
    <t>くまもと清陵高等学校</t>
  </si>
  <si>
    <t>育英西高等学校</t>
  </si>
  <si>
    <t>府内高等学校</t>
  </si>
  <si>
    <t>聖心学園中等教育学校</t>
  </si>
  <si>
    <t>智辯学園奈良カレッジ高等部</t>
  </si>
  <si>
    <t>奈良学園登美ヶ丘高等学校</t>
  </si>
  <si>
    <t>飛鳥未来高等学校</t>
  </si>
  <si>
    <t>奈良</t>
    <rPh sb="0" eb="1">
      <t>ナ</t>
    </rPh>
    <rPh sb="1" eb="2">
      <t>リョウ</t>
    </rPh>
    <phoneticPr fontId="2"/>
  </si>
  <si>
    <t>関西文化芸術高等学校</t>
    <rPh sb="0" eb="2">
      <t>カンサイ</t>
    </rPh>
    <rPh sb="2" eb="4">
      <t>ブンカ</t>
    </rPh>
    <rPh sb="4" eb="6">
      <t>ゲイジュツ</t>
    </rPh>
    <rPh sb="6" eb="8">
      <t>コウトウ</t>
    </rPh>
    <rPh sb="8" eb="10">
      <t>ガッコウ</t>
    </rPh>
    <phoneticPr fontId="2"/>
  </si>
  <si>
    <t>日本教育学院高等学校</t>
    <rPh sb="0" eb="2">
      <t>ニホン</t>
    </rPh>
    <rPh sb="2" eb="4">
      <t>キョウイク</t>
    </rPh>
    <rPh sb="4" eb="6">
      <t>ガクイン</t>
    </rPh>
    <rPh sb="6" eb="8">
      <t>コウトウ</t>
    </rPh>
    <rPh sb="8" eb="10">
      <t>ガッコウ</t>
    </rPh>
    <phoneticPr fontId="2"/>
  </si>
  <si>
    <t>和歌山</t>
  </si>
  <si>
    <t>近畿大学附属新宮高等学校</t>
  </si>
  <si>
    <t>智辯学園和歌山高等学校</t>
  </si>
  <si>
    <t>近畿大学附属和歌山高等学校</t>
  </si>
  <si>
    <t>和歌山南陵高等学校</t>
    <rPh sb="0" eb="3">
      <t>ワカヤマ</t>
    </rPh>
    <rPh sb="3" eb="5">
      <t>ナンリョウ</t>
    </rPh>
    <rPh sb="5" eb="7">
      <t>コウトウ</t>
    </rPh>
    <rPh sb="7" eb="9">
      <t>ガッコウ</t>
    </rPh>
    <phoneticPr fontId="2"/>
  </si>
  <si>
    <t>初芝橋本高等学校</t>
  </si>
  <si>
    <t>和歌山</t>
    <rPh sb="0" eb="3">
      <t>ワカヤマ</t>
    </rPh>
    <phoneticPr fontId="2"/>
  </si>
  <si>
    <t>りら創造芸術高等学校</t>
    <rPh sb="2" eb="4">
      <t>ソウゾウ</t>
    </rPh>
    <rPh sb="4" eb="6">
      <t>ゲイジュツ</t>
    </rPh>
    <rPh sb="6" eb="8">
      <t>コウトウ</t>
    </rPh>
    <rPh sb="8" eb="10">
      <t>ガッコウ</t>
    </rPh>
    <phoneticPr fontId="2"/>
  </si>
  <si>
    <t>慶風高等学校</t>
  </si>
  <si>
    <t>鳥取</t>
  </si>
  <si>
    <t>米子北斗高等学校</t>
  </si>
  <si>
    <t>湯梨浜学園高等学校</t>
    <rPh sb="3" eb="5">
      <t>ガクエン</t>
    </rPh>
    <phoneticPr fontId="2"/>
  </si>
  <si>
    <t>青翔開智高等学校</t>
    <rPh sb="0" eb="2">
      <t>セイショウ</t>
    </rPh>
    <rPh sb="2" eb="4">
      <t>カイチ</t>
    </rPh>
    <rPh sb="4" eb="6">
      <t>コウトウ</t>
    </rPh>
    <rPh sb="6" eb="8">
      <t>ガッコウ</t>
    </rPh>
    <phoneticPr fontId="2"/>
  </si>
  <si>
    <t>島根</t>
  </si>
  <si>
    <t>出雲西高等学校</t>
  </si>
  <si>
    <t>屋久島おおぞら高等学校</t>
  </si>
  <si>
    <t>岡山</t>
  </si>
  <si>
    <t>山陽学園高等学校</t>
    <rPh sb="2" eb="4">
      <t>ガクエン</t>
    </rPh>
    <phoneticPr fontId="2"/>
  </si>
  <si>
    <t>Ｎ高等学校</t>
  </si>
  <si>
    <t>作陽学園高等学校</t>
    <rPh sb="2" eb="4">
      <t>ガクエン</t>
    </rPh>
    <phoneticPr fontId="2"/>
  </si>
  <si>
    <t>岡山白陵高等学校</t>
  </si>
  <si>
    <t>岡山高等学校</t>
  </si>
  <si>
    <t>鹿島朝日高等学校</t>
    <rPh sb="0" eb="2">
      <t>カシマ</t>
    </rPh>
    <rPh sb="2" eb="4">
      <t>アサヒ</t>
    </rPh>
    <rPh sb="4" eb="6">
      <t>コウトウ</t>
    </rPh>
    <rPh sb="6" eb="8">
      <t>ガッコウ</t>
    </rPh>
    <phoneticPr fontId="2"/>
  </si>
  <si>
    <t>岡山</t>
    <rPh sb="0" eb="1">
      <t>オカ</t>
    </rPh>
    <rPh sb="1" eb="2">
      <t>ヤマ</t>
    </rPh>
    <phoneticPr fontId="2"/>
  </si>
  <si>
    <t>滋慶学園高等学校</t>
    <rPh sb="0" eb="2">
      <t>ジケイ</t>
    </rPh>
    <rPh sb="2" eb="4">
      <t>ガクエン</t>
    </rPh>
    <rPh sb="4" eb="6">
      <t>コウトウ</t>
    </rPh>
    <rPh sb="6" eb="8">
      <t>ガッコウ</t>
    </rPh>
    <phoneticPr fontId="2"/>
  </si>
  <si>
    <t>広島</t>
  </si>
  <si>
    <t>広島学院高等学校</t>
  </si>
  <si>
    <t>広島工業大学高等学校</t>
  </si>
  <si>
    <t>広島修道大学ひろしま協創高等学校</t>
    <rPh sb="0" eb="2">
      <t>ヒロシマ</t>
    </rPh>
    <rPh sb="2" eb="4">
      <t>シュウドウ</t>
    </rPh>
    <rPh sb="4" eb="6">
      <t>ダイガク</t>
    </rPh>
    <rPh sb="10" eb="12">
      <t>キョウソウ</t>
    </rPh>
    <rPh sb="12" eb="14">
      <t>コウトウ</t>
    </rPh>
    <phoneticPr fontId="2"/>
  </si>
  <si>
    <t>ノートルダム清心高等学校</t>
  </si>
  <si>
    <t>近畿大学附属広島高等学校福山校</t>
    <rPh sb="6" eb="8">
      <t>ヒロシマ</t>
    </rPh>
    <rPh sb="8" eb="10">
      <t>コウトウ</t>
    </rPh>
    <rPh sb="10" eb="12">
      <t>ガッコウ</t>
    </rPh>
    <phoneticPr fontId="2"/>
  </si>
  <si>
    <t>武田高等学校</t>
  </si>
  <si>
    <t>広島桜が丘高等学校</t>
  </si>
  <si>
    <t>広島三育学院高等学校</t>
  </si>
  <si>
    <t>近畿大学附属広島高等学校東広島校</t>
    <rPh sb="6" eb="7">
      <t>ヒロ</t>
    </rPh>
    <rPh sb="12" eb="13">
      <t>ヒガシ</t>
    </rPh>
    <rPh sb="13" eb="15">
      <t>ヒロシマ</t>
    </rPh>
    <rPh sb="15" eb="16">
      <t>コウ</t>
    </rPh>
    <phoneticPr fontId="2"/>
  </si>
  <si>
    <t>東林館高等学校</t>
  </si>
  <si>
    <t>東林館高等学校呉分校</t>
    <phoneticPr fontId="2"/>
  </si>
  <si>
    <t>呉青山高等学校</t>
  </si>
  <si>
    <t>並木学院高等学校</t>
  </si>
  <si>
    <t>並木学院福山高等学校</t>
  </si>
  <si>
    <t>山口</t>
  </si>
  <si>
    <t>宇部鴻城高等学校</t>
  </si>
  <si>
    <t>成進高等学校</t>
  </si>
  <si>
    <t>精華学園高等学校</t>
  </si>
  <si>
    <t>松陰高等学校</t>
  </si>
  <si>
    <t>徳島</t>
  </si>
  <si>
    <t>香川</t>
  </si>
  <si>
    <t>大手前高松高等学校</t>
  </si>
  <si>
    <t>大手前丸亀高等学校</t>
    <rPh sb="3" eb="5">
      <t>マルガメ</t>
    </rPh>
    <phoneticPr fontId="2"/>
  </si>
  <si>
    <t>四国学院大学香川西高等学校</t>
    <rPh sb="0" eb="2">
      <t>シコク</t>
    </rPh>
    <rPh sb="2" eb="4">
      <t>ガクイン</t>
    </rPh>
    <rPh sb="4" eb="6">
      <t>ダイガク</t>
    </rPh>
    <phoneticPr fontId="2"/>
  </si>
  <si>
    <t>香川誠陵高等学校</t>
  </si>
  <si>
    <t>村上学園高等学校</t>
    <rPh sb="0" eb="2">
      <t>ムラカミ</t>
    </rPh>
    <phoneticPr fontId="2"/>
  </si>
  <si>
    <t>RITA学園高等学校</t>
    <rPh sb="4" eb="6">
      <t>ガクエン</t>
    </rPh>
    <rPh sb="6" eb="8">
      <t>コウトウ</t>
    </rPh>
    <rPh sb="8" eb="10">
      <t>ガッコウ</t>
    </rPh>
    <phoneticPr fontId="2"/>
  </si>
  <si>
    <t>愛媛</t>
  </si>
  <si>
    <t>聖カタリナ学園高等学校</t>
    <rPh sb="5" eb="7">
      <t>ガクエン</t>
    </rPh>
    <phoneticPr fontId="2"/>
  </si>
  <si>
    <t>今治明徳高等学校矢田分校</t>
  </si>
  <si>
    <t>済美平成中等教育学校</t>
  </si>
  <si>
    <t>新田青雲中等教育学校</t>
  </si>
  <si>
    <t>未来高等学校</t>
  </si>
  <si>
    <t>未来高等学校新居浜校</t>
  </si>
  <si>
    <t>日本ウェルネス高等学校</t>
  </si>
  <si>
    <t>高知</t>
  </si>
  <si>
    <t>特別支援学校光の村土佐自然学園高等部</t>
    <rPh sb="0" eb="2">
      <t>トクベツ</t>
    </rPh>
    <rPh sb="2" eb="4">
      <t>シエン</t>
    </rPh>
    <rPh sb="4" eb="6">
      <t>ガッコウ</t>
    </rPh>
    <phoneticPr fontId="2"/>
  </si>
  <si>
    <t>福岡</t>
  </si>
  <si>
    <t>上智福岡高等学校</t>
  </si>
  <si>
    <t>福岡大学附属大濠高等学校</t>
  </si>
  <si>
    <t>祐誠高等学校</t>
    <rPh sb="0" eb="1">
      <t>ユウ</t>
    </rPh>
    <phoneticPr fontId="2"/>
  </si>
  <si>
    <t>久留米信愛高等学校</t>
    <rPh sb="3" eb="5">
      <t>シンアイ</t>
    </rPh>
    <phoneticPr fontId="2"/>
  </si>
  <si>
    <t>第一薬科大学付属高等学校</t>
  </si>
  <si>
    <t>東海大学付属福岡高等学校</t>
    <rPh sb="6" eb="8">
      <t>フクオカ</t>
    </rPh>
    <phoneticPr fontId="2"/>
  </si>
  <si>
    <t>中村学園三陽高等学校</t>
  </si>
  <si>
    <t>福岡</t>
    <rPh sb="0" eb="1">
      <t>フク</t>
    </rPh>
    <rPh sb="1" eb="2">
      <t>オカ</t>
    </rPh>
    <phoneticPr fontId="2"/>
  </si>
  <si>
    <t>福岡女子商業高等学校</t>
    <rPh sb="0" eb="2">
      <t>フクオカ</t>
    </rPh>
    <rPh sb="2" eb="4">
      <t>ジョシ</t>
    </rPh>
    <rPh sb="4" eb="6">
      <t>ショウギョウ</t>
    </rPh>
    <rPh sb="6" eb="8">
      <t>コウトウ</t>
    </rPh>
    <rPh sb="8" eb="10">
      <t>ガッコウ</t>
    </rPh>
    <phoneticPr fontId="2"/>
  </si>
  <si>
    <t>つくば開成福岡高等学校</t>
    <rPh sb="3" eb="5">
      <t>カイセイ</t>
    </rPh>
    <rPh sb="5" eb="7">
      <t>フクオカ</t>
    </rPh>
    <rPh sb="7" eb="9">
      <t>コウトウ</t>
    </rPh>
    <rPh sb="9" eb="11">
      <t>ガッコウ</t>
    </rPh>
    <phoneticPr fontId="2"/>
  </si>
  <si>
    <t>福岡芸術高等学校</t>
    <rPh sb="0" eb="2">
      <t>フクオカ</t>
    </rPh>
    <rPh sb="2" eb="4">
      <t>ゲイジュツ</t>
    </rPh>
    <rPh sb="4" eb="8">
      <t>コウトウガッコウ</t>
    </rPh>
    <phoneticPr fontId="2"/>
  </si>
  <si>
    <t>佐賀</t>
  </si>
  <si>
    <t>長崎</t>
  </si>
  <si>
    <t>こころ未来高等学校</t>
    <rPh sb="3" eb="5">
      <t>ミライ</t>
    </rPh>
    <rPh sb="5" eb="7">
      <t>コウトウ</t>
    </rPh>
    <rPh sb="7" eb="9">
      <t>ガッコウ</t>
    </rPh>
    <phoneticPr fontId="2"/>
  </si>
  <si>
    <t>熊本</t>
  </si>
  <si>
    <t>真和高等学校</t>
  </si>
  <si>
    <t>東海大学付属熊本星翔高等学校</t>
    <rPh sb="6" eb="8">
      <t>クマモト</t>
    </rPh>
    <rPh sb="8" eb="9">
      <t>ホシ</t>
    </rPh>
    <rPh sb="9" eb="10">
      <t>ショウ</t>
    </rPh>
    <phoneticPr fontId="2"/>
  </si>
  <si>
    <t>八代白百合学園高等学校</t>
  </si>
  <si>
    <t>専修大学熊本玉名高等学校</t>
    <rPh sb="4" eb="6">
      <t>クマモト</t>
    </rPh>
    <phoneticPr fontId="2"/>
  </si>
  <si>
    <t>熊本</t>
    <rPh sb="0" eb="1">
      <t>クマ</t>
    </rPh>
    <rPh sb="1" eb="2">
      <t>ホン</t>
    </rPh>
    <phoneticPr fontId="2"/>
  </si>
  <si>
    <t>くまもと清陵高等学校</t>
    <rPh sb="4" eb="6">
      <t>セイリョウ</t>
    </rPh>
    <rPh sb="6" eb="8">
      <t>コウトウ</t>
    </rPh>
    <rPh sb="8" eb="10">
      <t>ガッコウ</t>
    </rPh>
    <phoneticPr fontId="2"/>
  </si>
  <si>
    <t>大分</t>
  </si>
  <si>
    <t>稲葉学園高等学校</t>
    <rPh sb="0" eb="4">
      <t>イナバガクエン</t>
    </rPh>
    <phoneticPr fontId="2"/>
  </si>
  <si>
    <t>宮崎</t>
  </si>
  <si>
    <t>日南学園高等学校田野分校</t>
    <phoneticPr fontId="2"/>
  </si>
  <si>
    <t>日章学園九州国際高等学校</t>
  </si>
  <si>
    <t>鹿児島</t>
  </si>
  <si>
    <t>鹿児島修学館高等学校</t>
  </si>
  <si>
    <t>れいめい高等学校</t>
  </si>
  <si>
    <t>樟南第二高等学校</t>
  </si>
  <si>
    <t>鹿児島育英館高等学校</t>
  </si>
  <si>
    <t>沖縄</t>
  </si>
  <si>
    <t>八洲学園大学国際高等学校</t>
  </si>
  <si>
    <t>ヒューマンキャンパス高等学校</t>
    <rPh sb="10" eb="12">
      <t>コウトウ</t>
    </rPh>
    <rPh sb="12" eb="14">
      <t>ガッコウ</t>
    </rPh>
    <phoneticPr fontId="2"/>
  </si>
  <si>
    <t>沖縄</t>
    <rPh sb="0" eb="1">
      <t>オキ</t>
    </rPh>
    <rPh sb="1" eb="2">
      <t>ナワ</t>
    </rPh>
    <phoneticPr fontId="2"/>
  </si>
  <si>
    <t>Ｎ高等学校</t>
    <rPh sb="1" eb="3">
      <t>コウトウ</t>
    </rPh>
    <rPh sb="3" eb="5">
      <t>ガッコウ</t>
    </rPh>
    <phoneticPr fontId="2"/>
  </si>
  <si>
    <t>つくば開成国際高等学校</t>
    <rPh sb="3" eb="5">
      <t>カイセイ</t>
    </rPh>
    <rPh sb="5" eb="7">
      <t>コクサイ</t>
    </rPh>
    <rPh sb="7" eb="9">
      <t>コウトウ</t>
    </rPh>
    <rPh sb="9" eb="11">
      <t>ガッコウ</t>
    </rPh>
    <phoneticPr fontId="2"/>
  </si>
  <si>
    <t>瑞穂MSC高等学校</t>
    <rPh sb="0" eb="2">
      <t>ミズホ</t>
    </rPh>
    <rPh sb="5" eb="9">
      <t>コウトウガッコウ</t>
    </rPh>
    <phoneticPr fontId="2"/>
  </si>
  <si>
    <t>仙台育英学園沖縄高等学校</t>
    <rPh sb="0" eb="2">
      <t>センダイ</t>
    </rPh>
    <rPh sb="2" eb="4">
      <t>イクエイ</t>
    </rPh>
    <rPh sb="4" eb="6">
      <t>ガクエン</t>
    </rPh>
    <rPh sb="6" eb="8">
      <t>オキナワ</t>
    </rPh>
    <rPh sb="8" eb="12">
      <t>コウトウガッコウ</t>
    </rPh>
    <phoneticPr fontId="2"/>
  </si>
  <si>
    <t>同名校がある学校のみ↓にまとめて記載する。</t>
    <rPh sb="0" eb="3">
      <t>ドウメイコウ</t>
    </rPh>
    <rPh sb="6" eb="8">
      <t>ガッコウ</t>
    </rPh>
    <rPh sb="16" eb="18">
      <t>キサイ</t>
    </rPh>
    <phoneticPr fontId="32"/>
  </si>
  <si>
    <t>同名校の校名&amp;都道府県</t>
    <rPh sb="0" eb="2">
      <t>ドウメイ</t>
    </rPh>
    <rPh sb="2" eb="3">
      <t>コウ</t>
    </rPh>
    <rPh sb="4" eb="6">
      <t>コウメイ</t>
    </rPh>
    <rPh sb="7" eb="11">
      <t>トドウフケン</t>
    </rPh>
    <phoneticPr fontId="32"/>
  </si>
  <si>
    <t>検索Key（都道府県＋学校名）、コード等を記載↓</t>
    <rPh sb="0" eb="2">
      <t>ケンサク</t>
    </rPh>
    <rPh sb="6" eb="10">
      <t>トドウフケン</t>
    </rPh>
    <rPh sb="11" eb="14">
      <t>ガッコウメイ</t>
    </rPh>
    <rPh sb="19" eb="20">
      <t>トウ</t>
    </rPh>
    <rPh sb="21" eb="23">
      <t>キサイ</t>
    </rPh>
    <phoneticPr fontId="32"/>
  </si>
  <si>
    <t>同名校</t>
    <rPh sb="0" eb="3">
      <t>ドウメイコウ</t>
    </rPh>
    <phoneticPr fontId="32"/>
  </si>
  <si>
    <t>都道府県</t>
    <rPh sb="0" eb="4">
      <t>トドウフケン</t>
    </rPh>
    <phoneticPr fontId="32"/>
  </si>
  <si>
    <t>検索Key</t>
    <rPh sb="0" eb="2">
      <t>ケンサク</t>
    </rPh>
    <phoneticPr fontId="32"/>
  </si>
  <si>
    <t>コード番号</t>
    <rPh sb="3" eb="5">
      <t>バンゴウ</t>
    </rPh>
    <phoneticPr fontId="32"/>
  </si>
  <si>
    <t>海星高等学校</t>
    <phoneticPr fontId="2"/>
  </si>
  <si>
    <t>同名校あり</t>
    <rPh sb="0" eb="2">
      <t>ドウメイ</t>
    </rPh>
    <rPh sb="2" eb="3">
      <t>コウ</t>
    </rPh>
    <phoneticPr fontId="32"/>
  </si>
  <si>
    <t>三重県</t>
    <rPh sb="2" eb="3">
      <t>ケン</t>
    </rPh>
    <phoneticPr fontId="2"/>
  </si>
  <si>
    <t>長崎県</t>
    <phoneticPr fontId="2"/>
  </si>
  <si>
    <t>埼玉県</t>
    <phoneticPr fontId="2"/>
  </si>
  <si>
    <t>開智高等学校</t>
    <phoneticPr fontId="2"/>
  </si>
  <si>
    <t>和歌山県</t>
    <phoneticPr fontId="2"/>
  </si>
  <si>
    <t>済美高等学校</t>
    <phoneticPr fontId="8"/>
  </si>
  <si>
    <t>岐阜県</t>
    <phoneticPr fontId="2"/>
  </si>
  <si>
    <t>愛媛県</t>
    <phoneticPr fontId="2"/>
  </si>
  <si>
    <t>東京</t>
    <phoneticPr fontId="2"/>
  </si>
  <si>
    <t>桜丘高等学校</t>
    <phoneticPr fontId="8"/>
  </si>
  <si>
    <t>東京都</t>
    <phoneticPr fontId="2"/>
  </si>
  <si>
    <t>愛知</t>
    <rPh sb="0" eb="1">
      <t>アイ</t>
    </rPh>
    <rPh sb="1" eb="2">
      <t>チ</t>
    </rPh>
    <phoneticPr fontId="2"/>
  </si>
  <si>
    <t>愛知県</t>
    <rPh sb="0" eb="3">
      <t>アイチケン</t>
    </rPh>
    <phoneticPr fontId="2"/>
  </si>
  <si>
    <t>桜丘高等学校</t>
    <phoneticPr fontId="2"/>
  </si>
  <si>
    <t>三重</t>
    <rPh sb="0" eb="1">
      <t>サン</t>
    </rPh>
    <rPh sb="1" eb="2">
      <t>シゲル</t>
    </rPh>
    <phoneticPr fontId="2"/>
  </si>
  <si>
    <t>三重県</t>
    <rPh sb="0" eb="2">
      <t>ミエ</t>
    </rPh>
    <phoneticPr fontId="2"/>
  </si>
  <si>
    <t>千葉県</t>
    <phoneticPr fontId="2"/>
  </si>
  <si>
    <t>市川高等学校</t>
    <phoneticPr fontId="2"/>
  </si>
  <si>
    <t>兵庫県</t>
    <phoneticPr fontId="2"/>
  </si>
  <si>
    <t>城北高等学校</t>
    <phoneticPr fontId="2"/>
  </si>
  <si>
    <t>熊本県</t>
    <phoneticPr fontId="2"/>
  </si>
  <si>
    <t>群馬県</t>
    <phoneticPr fontId="2"/>
  </si>
  <si>
    <t>常磐高等学校</t>
    <phoneticPr fontId="2"/>
  </si>
  <si>
    <t>福岡県</t>
    <phoneticPr fontId="2"/>
  </si>
  <si>
    <t>福島県</t>
    <phoneticPr fontId="2"/>
  </si>
  <si>
    <t>聖光学院高等学校</t>
    <phoneticPr fontId="2"/>
  </si>
  <si>
    <t>神奈川県</t>
    <phoneticPr fontId="2"/>
  </si>
  <si>
    <t>大成高等学校</t>
    <phoneticPr fontId="2"/>
  </si>
  <si>
    <t>東京都</t>
    <rPh sb="2" eb="3">
      <t>ト</t>
    </rPh>
    <phoneticPr fontId="2"/>
  </si>
  <si>
    <t>愛知県</t>
    <phoneticPr fontId="2"/>
  </si>
  <si>
    <t>京都府</t>
    <rPh sb="2" eb="3">
      <t>フ</t>
    </rPh>
    <phoneticPr fontId="2"/>
  </si>
  <si>
    <t>大谷高等学校</t>
    <phoneticPr fontId="2"/>
  </si>
  <si>
    <t>大阪府</t>
    <phoneticPr fontId="2"/>
  </si>
  <si>
    <t>明星高等学校</t>
    <phoneticPr fontId="2"/>
  </si>
  <si>
    <t>※↑の学校のうち一方が名称変更し、２校が同名校の関係でなくなったら、↓に県別で記載する。</t>
    <rPh sb="3" eb="5">
      <t>ガッコウ</t>
    </rPh>
    <rPh sb="8" eb="10">
      <t>イッポウ</t>
    </rPh>
    <rPh sb="11" eb="13">
      <t>メイショウ</t>
    </rPh>
    <rPh sb="13" eb="15">
      <t>ヘンコウ</t>
    </rPh>
    <rPh sb="18" eb="19">
      <t>コウ</t>
    </rPh>
    <rPh sb="20" eb="23">
      <t>ドウメイコウ</t>
    </rPh>
    <rPh sb="24" eb="26">
      <t>カンケイ</t>
    </rPh>
    <rPh sb="36" eb="38">
      <t>ケンベツ</t>
    </rPh>
    <rPh sb="39" eb="41">
      <t>キサイ</t>
    </rPh>
    <phoneticPr fontId="32"/>
  </si>
  <si>
    <t>上記以外（同名校がない）の学校は↓に記載する。</t>
    <rPh sb="0" eb="2">
      <t>ジョウキ</t>
    </rPh>
    <rPh sb="2" eb="4">
      <t>イガイ</t>
    </rPh>
    <rPh sb="5" eb="8">
      <t>ドウメイコウ</t>
    </rPh>
    <rPh sb="13" eb="15">
      <t>ガッコウ</t>
    </rPh>
    <rPh sb="18" eb="20">
      <t>キサイ</t>
    </rPh>
    <phoneticPr fontId="32"/>
  </si>
  <si>
    <t>白鷗大学足利高等学校</t>
    <rPh sb="1" eb="2">
      <t>カモメ</t>
    </rPh>
    <phoneticPr fontId="8"/>
  </si>
  <si>
    <t>白鴎大学足利高等学校</t>
    <rPh sb="0" eb="2">
      <t>ハクオウ</t>
    </rPh>
    <phoneticPr fontId="8"/>
  </si>
  <si>
    <t>光英VERITAS高等学校</t>
    <rPh sb="0" eb="1">
      <t>ヒカリ</t>
    </rPh>
    <rPh sb="1" eb="2">
      <t>エイ</t>
    </rPh>
    <rPh sb="9" eb="11">
      <t>コウトウ</t>
    </rPh>
    <rPh sb="11" eb="13">
      <t>ガッコウ</t>
    </rPh>
    <phoneticPr fontId="8"/>
  </si>
  <si>
    <t>光英ＶＥＲＩＴＡＳ高等学校</t>
    <rPh sb="0" eb="1">
      <t>ヒカリ</t>
    </rPh>
    <rPh sb="1" eb="2">
      <t>エイ</t>
    </rPh>
    <rPh sb="9" eb="11">
      <t>コウトウ</t>
    </rPh>
    <rPh sb="11" eb="13">
      <t>ガッコウ</t>
    </rPh>
    <phoneticPr fontId="8"/>
  </si>
  <si>
    <t>淑徳SC高等部</t>
    <rPh sb="6" eb="7">
      <t>ブ</t>
    </rPh>
    <phoneticPr fontId="8"/>
  </si>
  <si>
    <t>淑徳ＳＣ高等部</t>
    <rPh sb="6" eb="7">
      <t>ブ</t>
    </rPh>
    <phoneticPr fontId="8"/>
  </si>
  <si>
    <t>鷗友学園女子高等学校</t>
    <rPh sb="0" eb="1">
      <t>カモメ</t>
    </rPh>
    <phoneticPr fontId="8"/>
  </si>
  <si>
    <t>鴎友学園女子高等学校</t>
    <rPh sb="0" eb="2">
      <t>オウユウ</t>
    </rPh>
    <phoneticPr fontId="8"/>
  </si>
  <si>
    <t>ユナイテッド・ワールド・カレッジISAKジャパン</t>
    <phoneticPr fontId="8"/>
  </si>
  <si>
    <t>ユナイテッド・ワールド・カレッジＩＳＡＫジャパン</t>
    <phoneticPr fontId="8"/>
  </si>
  <si>
    <t>PL学園高等学校</t>
    <phoneticPr fontId="8"/>
  </si>
  <si>
    <t>ＰＬ学園高等学校</t>
    <phoneticPr fontId="8"/>
  </si>
  <si>
    <t>AICJ高等学校</t>
    <rPh sb="4" eb="6">
      <t>コウトウ</t>
    </rPh>
    <rPh sb="6" eb="8">
      <t>ガッコウ</t>
    </rPh>
    <phoneticPr fontId="8"/>
  </si>
  <si>
    <t>ＡＩＣＪ高等学校</t>
    <rPh sb="4" eb="6">
      <t>コウトウ</t>
    </rPh>
    <rPh sb="6" eb="8">
      <t>ガッコウ</t>
    </rPh>
    <phoneticPr fontId="8"/>
  </si>
  <si>
    <t>祐誠高等学校</t>
    <rPh sb="0" eb="1">
      <t>ユウ</t>
    </rPh>
    <rPh sb="1" eb="2">
      <t>マコト</t>
    </rPh>
    <phoneticPr fontId="8"/>
  </si>
  <si>
    <t>祐誠高等学校</t>
    <phoneticPr fontId="8"/>
  </si>
  <si>
    <t>貴校を設置している学校法人の状況（５月１日時点）をご回答ください。</t>
    <phoneticPr fontId="2"/>
  </si>
  <si>
    <t>（1）理事の人数構成</t>
    <rPh sb="3" eb="5">
      <t>リジ</t>
    </rPh>
    <rPh sb="6" eb="8">
      <t>ニンズウ</t>
    </rPh>
    <rPh sb="8" eb="10">
      <t>コウセイ</t>
    </rPh>
    <phoneticPr fontId="2"/>
  </si>
  <si>
    <t>理事総数</t>
    <rPh sb="0" eb="2">
      <t>リジ</t>
    </rPh>
    <rPh sb="2" eb="3">
      <t>ソウ</t>
    </rPh>
    <phoneticPr fontId="2"/>
  </si>
  <si>
    <t>1号理事（校長）</t>
    <rPh sb="1" eb="2">
      <t>ゴウ</t>
    </rPh>
    <rPh sb="2" eb="4">
      <t>リジ</t>
    </rPh>
    <rPh sb="5" eb="7">
      <t>コウチョウ</t>
    </rPh>
    <phoneticPr fontId="2"/>
  </si>
  <si>
    <t>２号理事（評議員）</t>
    <rPh sb="1" eb="2">
      <t>ゴウ</t>
    </rPh>
    <rPh sb="2" eb="4">
      <t>リジ</t>
    </rPh>
    <rPh sb="5" eb="8">
      <t>ヒョウギイン</t>
    </rPh>
    <phoneticPr fontId="2"/>
  </si>
  <si>
    <t>３号理事（寄付行為の規定）</t>
    <rPh sb="1" eb="2">
      <t>ゴウ</t>
    </rPh>
    <rPh sb="2" eb="4">
      <t>リジ</t>
    </rPh>
    <rPh sb="5" eb="9">
      <t>キフコウイ</t>
    </rPh>
    <rPh sb="10" eb="12">
      <t>キテイ</t>
    </rPh>
    <phoneticPr fontId="2"/>
  </si>
  <si>
    <t>（2）評議員の人数構成</t>
    <rPh sb="3" eb="6">
      <t>ヒョウギイン</t>
    </rPh>
    <rPh sb="7" eb="9">
      <t>ニンズウ</t>
    </rPh>
    <rPh sb="9" eb="11">
      <t>コウセイ</t>
    </rPh>
    <phoneticPr fontId="2"/>
  </si>
  <si>
    <t>評議員総数</t>
    <rPh sb="0" eb="3">
      <t>ヒョウギイン</t>
    </rPh>
    <rPh sb="3" eb="5">
      <t>ソウスウ</t>
    </rPh>
    <phoneticPr fontId="2"/>
  </si>
  <si>
    <t>１号評議員</t>
    <rPh sb="1" eb="2">
      <t>ゴウ</t>
    </rPh>
    <rPh sb="2" eb="5">
      <t>ヒョウギイン</t>
    </rPh>
    <phoneticPr fontId="2"/>
  </si>
  <si>
    <t>２号評議員
（卒業生）</t>
    <rPh sb="1" eb="2">
      <t>ゴウ</t>
    </rPh>
    <rPh sb="2" eb="5">
      <t>ヒョウギイン</t>
    </rPh>
    <rPh sb="7" eb="10">
      <t>ソツギョウセイ</t>
    </rPh>
    <phoneticPr fontId="2"/>
  </si>
  <si>
    <t>３号評議員
（寄付行為の規定）</t>
    <rPh sb="1" eb="2">
      <t>ゴウ</t>
    </rPh>
    <rPh sb="2" eb="5">
      <t>ヒョウギイン</t>
    </rPh>
    <rPh sb="7" eb="11">
      <t>キフコウイ</t>
    </rPh>
    <rPh sb="12" eb="14">
      <t>キテイ</t>
    </rPh>
    <phoneticPr fontId="2"/>
  </si>
  <si>
    <t>役員数</t>
    <rPh sb="0" eb="3">
      <t>ヤクインスウ</t>
    </rPh>
    <phoneticPr fontId="2"/>
  </si>
  <si>
    <t>役員以外の教職員数</t>
    <rPh sb="0" eb="2">
      <t>ヤクイン</t>
    </rPh>
    <rPh sb="2" eb="4">
      <t>イガイ</t>
    </rPh>
    <rPh sb="5" eb="9">
      <t>キョウショクインスウ</t>
    </rPh>
    <phoneticPr fontId="2"/>
  </si>
  <si>
    <r>
      <rPr>
        <u/>
        <sz val="11"/>
        <rFont val="ＭＳ Ｐゴシック"/>
        <family val="3"/>
        <charset val="128"/>
      </rPr>
      <t>評議員総数のうち</t>
    </r>
    <r>
      <rPr>
        <sz val="11"/>
        <rFont val="ＭＳ Ｐゴシック"/>
        <family val="3"/>
        <charset val="128"/>
      </rPr>
      <t>非常勤の人数</t>
    </r>
    <rPh sb="8" eb="11">
      <t>ヒジョウキン</t>
    </rPh>
    <rPh sb="12" eb="14">
      <t>ニンズウ</t>
    </rPh>
    <phoneticPr fontId="2"/>
  </si>
  <si>
    <r>
      <t>日当等の</t>
    </r>
    <r>
      <rPr>
        <b/>
        <sz val="11"/>
        <rFont val="ＭＳ Ｐゴシック"/>
        <family val="3"/>
        <charset val="128"/>
      </rPr>
      <t>報酬あり</t>
    </r>
    <r>
      <rPr>
        <sz val="11"/>
        <rFont val="ＭＳ Ｐゴシック"/>
        <family val="3"/>
        <charset val="128"/>
      </rPr>
      <t xml:space="preserve">
（交通費除く）</t>
    </r>
    <rPh sb="0" eb="3">
      <t>ニットウトウ</t>
    </rPh>
    <rPh sb="4" eb="6">
      <t>ホウシュウ</t>
    </rPh>
    <rPh sb="10" eb="13">
      <t>コウツウヒ</t>
    </rPh>
    <rPh sb="13" eb="14">
      <t>ノゾ</t>
    </rPh>
    <phoneticPr fontId="2"/>
  </si>
  <si>
    <r>
      <t>日当等の</t>
    </r>
    <r>
      <rPr>
        <b/>
        <sz val="11"/>
        <rFont val="ＭＳ Ｐゴシック"/>
        <family val="3"/>
        <charset val="128"/>
      </rPr>
      <t>報酬なし</t>
    </r>
    <r>
      <rPr>
        <sz val="11"/>
        <rFont val="ＭＳ Ｐゴシック"/>
        <family val="3"/>
        <charset val="128"/>
      </rPr>
      <t xml:space="preserve">
（交通費除く）</t>
    </r>
    <rPh sb="0" eb="3">
      <t>ニットウトウ</t>
    </rPh>
    <rPh sb="4" eb="6">
      <t>ホウシュウ</t>
    </rPh>
    <rPh sb="10" eb="13">
      <t>コウツウヒ</t>
    </rPh>
    <rPh sb="13" eb="14">
      <t>ノゾ</t>
    </rPh>
    <phoneticPr fontId="2"/>
  </si>
  <si>
    <t>（3）監事の人数構成</t>
    <rPh sb="3" eb="5">
      <t>カンジ</t>
    </rPh>
    <rPh sb="6" eb="8">
      <t>ニンズウ</t>
    </rPh>
    <rPh sb="8" eb="10">
      <t>コウセイ</t>
    </rPh>
    <phoneticPr fontId="2"/>
  </si>
  <si>
    <t>常勤の監事</t>
    <rPh sb="0" eb="2">
      <t>ジョウキン</t>
    </rPh>
    <rPh sb="3" eb="5">
      <t>カンジ</t>
    </rPh>
    <phoneticPr fontId="2"/>
  </si>
  <si>
    <t>非常勤の監事</t>
    <phoneticPr fontId="2"/>
  </si>
  <si>
    <t>監事総数
（常勤＋非常勤）</t>
    <rPh sb="0" eb="2">
      <t>カンジ</t>
    </rPh>
    <rPh sb="2" eb="4">
      <t>ソウスウ</t>
    </rPh>
    <rPh sb="6" eb="8">
      <t>ジョウキン</t>
    </rPh>
    <rPh sb="9" eb="12">
      <t>ヒジョウキン</t>
    </rPh>
    <phoneticPr fontId="2"/>
  </si>
  <si>
    <r>
      <t>日当等の</t>
    </r>
    <r>
      <rPr>
        <b/>
        <sz val="11"/>
        <rFont val="ＭＳ Ｐゴシック"/>
        <family val="3"/>
        <charset val="128"/>
      </rPr>
      <t>報酬あり</t>
    </r>
    <r>
      <rPr>
        <sz val="11"/>
        <rFont val="ＭＳ Ｐゴシック"/>
        <family val="3"/>
        <charset val="128"/>
      </rPr>
      <t xml:space="preserve">
（交通費除く）</t>
    </r>
    <rPh sb="0" eb="2">
      <t>ニットウ</t>
    </rPh>
    <rPh sb="2" eb="3">
      <t>トウ</t>
    </rPh>
    <rPh sb="4" eb="6">
      <t>ホウシュウ</t>
    </rPh>
    <rPh sb="10" eb="13">
      <t>コウツウヒ</t>
    </rPh>
    <rPh sb="13" eb="14">
      <t>ノゾ</t>
    </rPh>
    <phoneticPr fontId="2"/>
  </si>
  <si>
    <r>
      <t>日当等の</t>
    </r>
    <r>
      <rPr>
        <b/>
        <sz val="11"/>
        <rFont val="ＭＳ Ｐゴシック"/>
        <family val="3"/>
        <charset val="128"/>
      </rPr>
      <t>報酬なし</t>
    </r>
    <r>
      <rPr>
        <sz val="11"/>
        <rFont val="ＭＳ Ｐゴシック"/>
        <family val="3"/>
        <charset val="128"/>
      </rPr>
      <t xml:space="preserve">
（交通費除く）</t>
    </r>
    <rPh sb="0" eb="2">
      <t>ニットウ</t>
    </rPh>
    <rPh sb="2" eb="3">
      <t>トウ</t>
    </rPh>
    <rPh sb="4" eb="6">
      <t>ホウシュウ</t>
    </rPh>
    <rPh sb="10" eb="13">
      <t>コウツウヒ</t>
    </rPh>
    <rPh sb="13" eb="14">
      <t>ノゾ</t>
    </rPh>
    <phoneticPr fontId="2"/>
  </si>
  <si>
    <r>
      <t>↓代表校・高校・中等教育学校の列をコピペする。ただし、代表校が</t>
    </r>
    <r>
      <rPr>
        <b/>
        <sz val="11"/>
        <color rgb="FFFF0000"/>
        <rFont val="ＭＳ ゴシック"/>
        <family val="3"/>
        <charset val="128"/>
      </rPr>
      <t>「定時単独校」だけ</t>
    </r>
    <r>
      <rPr>
        <b/>
        <sz val="11"/>
        <rFont val="ＭＳ ゴシック"/>
        <family val="3"/>
        <charset val="128"/>
      </rPr>
      <t>貼り付ける。</t>
    </r>
    <rPh sb="1" eb="4">
      <t>ダイヒョウコウ</t>
    </rPh>
    <rPh sb="5" eb="7">
      <t>コウコウ</t>
    </rPh>
    <rPh sb="8" eb="14">
      <t>チュウトウキョウイクガッコウ</t>
    </rPh>
    <rPh sb="15" eb="16">
      <t>レツ</t>
    </rPh>
    <rPh sb="27" eb="30">
      <t>ダイヒョウコウ</t>
    </rPh>
    <rPh sb="32" eb="34">
      <t>テイジ</t>
    </rPh>
    <rPh sb="34" eb="37">
      <t>タンドクコウ</t>
    </rPh>
    <rPh sb="40" eb="41">
      <t>ハ</t>
    </rPh>
    <rPh sb="42" eb="43">
      <t>ツ</t>
    </rPh>
    <phoneticPr fontId="2"/>
  </si>
  <si>
    <r>
      <t>1法人1校の高校コード
※</t>
    </r>
    <r>
      <rPr>
        <u/>
        <sz val="16"/>
        <rFont val="HGS創英角ｺﾞｼｯｸUB"/>
        <family val="3"/>
        <charset val="128"/>
      </rPr>
      <t xml:space="preserve">学校名簿データより
</t>
    </r>
    <r>
      <rPr>
        <u/>
        <sz val="16"/>
        <color rgb="FFFF0000"/>
        <rFont val="HGS創英角ｺﾞｼｯｸUB"/>
        <family val="3"/>
        <charset val="128"/>
      </rPr>
      <t>「定時単独校」のみ</t>
    </r>
    <r>
      <rPr>
        <u/>
        <sz val="16"/>
        <rFont val="HGS創英角ｺﾞｼｯｸUB"/>
        <family val="3"/>
        <charset val="128"/>
      </rPr>
      <t>コピペ</t>
    </r>
    <rPh sb="1" eb="3">
      <t>ホウジン</t>
    </rPh>
    <rPh sb="4" eb="5">
      <t>コウ</t>
    </rPh>
    <rPh sb="6" eb="8">
      <t>コウコウ</t>
    </rPh>
    <rPh sb="13" eb="15">
      <t>ガッコウ</t>
    </rPh>
    <rPh sb="15" eb="17">
      <t>メイボ</t>
    </rPh>
    <rPh sb="24" eb="26">
      <t>テイジ</t>
    </rPh>
    <rPh sb="26" eb="29">
      <t>タンドクコウ</t>
    </rPh>
    <phoneticPr fontId="32"/>
  </si>
  <si>
    <t>北海道芸術高等学校</t>
  </si>
  <si>
    <t>創進学園高等学校</t>
  </si>
  <si>
    <t>日々輝学園高等学校</t>
  </si>
  <si>
    <t>中央国際高等学校</t>
  </si>
  <si>
    <t>ヒューマンキャンパスのぞみ高等学校【新設】</t>
  </si>
  <si>
    <t>AOIKE高等学校</t>
  </si>
  <si>
    <t>コードアカデミー高等学校</t>
  </si>
  <si>
    <t>さくら国際高等学校</t>
  </si>
  <si>
    <t>緑誠蘭高等学校</t>
  </si>
  <si>
    <t>ステップ高等学校【新設】</t>
  </si>
  <si>
    <t>清凌高等学校</t>
  </si>
  <si>
    <t>西濃桃李高等学校</t>
  </si>
  <si>
    <t>一志学園高等学校</t>
  </si>
  <si>
    <t>代々木高等学校</t>
  </si>
  <si>
    <t>京都芸術大学附属高等学校</t>
  </si>
  <si>
    <t>神須学園高等学校</t>
  </si>
  <si>
    <t>英風高等学校</t>
  </si>
  <si>
    <t>東朋学園高等学校</t>
  </si>
  <si>
    <t>関西文化芸術高等学校</t>
  </si>
  <si>
    <t>日本教育学院高等学校</t>
  </si>
  <si>
    <t>滋慶学園高等学校</t>
  </si>
  <si>
    <t>ワオ高等学校</t>
  </si>
  <si>
    <t>村上学園高等学校</t>
  </si>
  <si>
    <t>RITA学園高等学校</t>
  </si>
  <si>
    <t>穴吹学園高等学校</t>
  </si>
  <si>
    <t>瑞穂MSC高等学校</t>
  </si>
  <si>
    <t>茨城県</t>
    <rPh sb="0" eb="2">
      <t>イバラキ</t>
    </rPh>
    <rPh sb="2" eb="3">
      <t>ケン</t>
    </rPh>
    <phoneticPr fontId="2"/>
  </si>
  <si>
    <t>日本ウェルネス高等学校</t>
    <phoneticPr fontId="2"/>
  </si>
  <si>
    <t>※旧漢字・新漢字の違い、アルファベットを含む学校のアルファベットの全角、半角。</t>
    <rPh sb="1" eb="4">
      <t>キュウカンジ</t>
    </rPh>
    <rPh sb="5" eb="6">
      <t>シン</t>
    </rPh>
    <rPh sb="6" eb="8">
      <t>カンジ</t>
    </rPh>
    <rPh sb="9" eb="10">
      <t>チガ</t>
    </rPh>
    <rPh sb="20" eb="21">
      <t>フク</t>
    </rPh>
    <rPh sb="22" eb="24">
      <t>ガッコウ</t>
    </rPh>
    <rPh sb="33" eb="35">
      <t>ゼンカク</t>
    </rPh>
    <rPh sb="36" eb="38">
      <t>ハンカク</t>
    </rPh>
    <phoneticPr fontId="2"/>
  </si>
  <si>
    <t>ＥＩＫＯデジタル・クリエイティブ高等学校</t>
    <rPh sb="16" eb="20">
      <t>コウトウガッコウ</t>
    </rPh>
    <phoneticPr fontId="2"/>
  </si>
  <si>
    <t>NHK学園高等学校</t>
    <phoneticPr fontId="2"/>
  </si>
  <si>
    <t>ＡＯＩＫＥ高等学校</t>
    <rPh sb="5" eb="7">
      <t>コウトウ</t>
    </rPh>
    <rPh sb="7" eb="9">
      <t>ガッコウ</t>
    </rPh>
    <phoneticPr fontId="2"/>
  </si>
  <si>
    <t>ID学園高等学校</t>
    <rPh sb="2" eb="4">
      <t>ガクエン</t>
    </rPh>
    <rPh sb="4" eb="6">
      <t>コウトウ</t>
    </rPh>
    <rPh sb="6" eb="8">
      <t>ガッコウ</t>
    </rPh>
    <phoneticPr fontId="2"/>
  </si>
  <si>
    <t>YMCA学院高等学校</t>
    <phoneticPr fontId="2"/>
  </si>
  <si>
    <t>ＲＩＴＡ学園高等学校</t>
    <rPh sb="4" eb="6">
      <t>ガクエン</t>
    </rPh>
    <rPh sb="6" eb="8">
      <t>コウトウ</t>
    </rPh>
    <rPh sb="8" eb="10">
      <t>ガッコウ</t>
    </rPh>
    <phoneticPr fontId="2"/>
  </si>
  <si>
    <t>福岡</t>
    <phoneticPr fontId="2"/>
  </si>
  <si>
    <t>瑞穂ＭＳＣ高等学校</t>
    <rPh sb="0" eb="2">
      <t>ミズホ</t>
    </rPh>
    <rPh sb="5" eb="9">
      <t>コウトウガッコウ</t>
    </rPh>
    <phoneticPr fontId="2"/>
  </si>
  <si>
    <t>N高等学校</t>
    <rPh sb="1" eb="3">
      <t>コウトウ</t>
    </rPh>
    <rPh sb="3" eb="5">
      <t>ガッコウ</t>
    </rPh>
    <phoneticPr fontId="2"/>
  </si>
  <si>
    <r>
      <t>↓代表校・高校・中等教育学校の列をコピペする。ただし、代表校が</t>
    </r>
    <r>
      <rPr>
        <b/>
        <sz val="11"/>
        <color rgb="FFFF0000"/>
        <rFont val="ＭＳ ゴシック"/>
        <family val="3"/>
        <charset val="128"/>
      </rPr>
      <t>「通信制単独校」だけ</t>
    </r>
    <r>
      <rPr>
        <b/>
        <sz val="11"/>
        <rFont val="ＭＳ ゴシック"/>
        <family val="3"/>
        <charset val="128"/>
      </rPr>
      <t>貼り付ける。</t>
    </r>
    <rPh sb="1" eb="4">
      <t>ダイヒョウコウ</t>
    </rPh>
    <rPh sb="5" eb="7">
      <t>コウコウ</t>
    </rPh>
    <rPh sb="8" eb="14">
      <t>チュウトウキョウイクガッコウ</t>
    </rPh>
    <rPh sb="15" eb="16">
      <t>レツ</t>
    </rPh>
    <rPh sb="27" eb="30">
      <t>ダイヒョウコウ</t>
    </rPh>
    <rPh sb="32" eb="35">
      <t>ツウシンセイ</t>
    </rPh>
    <rPh sb="35" eb="37">
      <t>タンドク</t>
    </rPh>
    <rPh sb="37" eb="38">
      <t>コウ</t>
    </rPh>
    <rPh sb="41" eb="42">
      <t>ハ</t>
    </rPh>
    <rPh sb="43" eb="44">
      <t>ツ</t>
    </rPh>
    <phoneticPr fontId="2"/>
  </si>
  <si>
    <t>高校（全課程）・中等教育学校コード</t>
    <rPh sb="0" eb="2">
      <t>コウコウ</t>
    </rPh>
    <rPh sb="3" eb="6">
      <t>ゼンカテイ</t>
    </rPh>
    <rPh sb="8" eb="12">
      <t>チュウトウキョウイク</t>
    </rPh>
    <rPh sb="12" eb="14">
      <t>ガッコウ</t>
    </rPh>
    <phoneticPr fontId="32"/>
  </si>
  <si>
    <t>都道府県</t>
    <rPh sb="0" eb="4">
      <t>トドウフケン</t>
    </rPh>
    <phoneticPr fontId="2"/>
  </si>
  <si>
    <t>学校名</t>
    <rPh sb="0" eb="3">
      <t>ガッコウメイ</t>
    </rPh>
    <phoneticPr fontId="2"/>
  </si>
  <si>
    <t>コピペは、AHの列を起点にする。</t>
    <rPh sb="8" eb="9">
      <t>レツ</t>
    </rPh>
    <rPh sb="10" eb="12">
      <t>キテン</t>
    </rPh>
    <phoneticPr fontId="2"/>
  </si>
  <si>
    <t>※以下は、高校（全日制）、中等教育学校、高校（定時制）、高校（通信制）、高校（専攻科）で共通。必要に応じて関数のみ修正。</t>
    <rPh sb="1" eb="3">
      <t>イカ</t>
    </rPh>
    <rPh sb="5" eb="7">
      <t>コウコウ</t>
    </rPh>
    <rPh sb="8" eb="11">
      <t>ゼンニチセイ</t>
    </rPh>
    <rPh sb="13" eb="19">
      <t>チュウトウキョウイクガッコウ</t>
    </rPh>
    <rPh sb="20" eb="22">
      <t>コウコウ</t>
    </rPh>
    <rPh sb="23" eb="26">
      <t>テイジセイ</t>
    </rPh>
    <rPh sb="28" eb="30">
      <t>コウコウ</t>
    </rPh>
    <rPh sb="31" eb="34">
      <t>ツウシンセイ</t>
    </rPh>
    <rPh sb="36" eb="38">
      <t>コウコウ</t>
    </rPh>
    <rPh sb="39" eb="42">
      <t>センコウカ</t>
    </rPh>
    <rPh sb="44" eb="46">
      <t>キョウツウ</t>
    </rPh>
    <rPh sb="47" eb="49">
      <t>ヒツヨウ</t>
    </rPh>
    <rPh sb="50" eb="51">
      <t>オウ</t>
    </rPh>
    <rPh sb="57" eb="59">
      <t>シュウセイ</t>
    </rPh>
    <phoneticPr fontId="2"/>
  </si>
  <si>
    <t>福井南高等学校</t>
    <phoneticPr fontId="32"/>
  </si>
  <si>
    <r>
      <t>1法人1校の高校コード
※</t>
    </r>
    <r>
      <rPr>
        <u/>
        <sz val="16"/>
        <rFont val="HGS創英角ｺﾞｼｯｸUB"/>
        <family val="3"/>
        <charset val="128"/>
      </rPr>
      <t xml:space="preserve">学校名簿データより
</t>
    </r>
    <r>
      <rPr>
        <u/>
        <sz val="16"/>
        <color rgb="FFFF0000"/>
        <rFont val="HGS創英角ｺﾞｼｯｸUB"/>
        <family val="3"/>
        <charset val="128"/>
      </rPr>
      <t>「通信単独校」のみ</t>
    </r>
    <r>
      <rPr>
        <u/>
        <sz val="16"/>
        <rFont val="HGS創英角ｺﾞｼｯｸUB"/>
        <family val="3"/>
        <charset val="128"/>
      </rPr>
      <t>コピペ</t>
    </r>
    <rPh sb="1" eb="3">
      <t>ホウジン</t>
    </rPh>
    <rPh sb="4" eb="5">
      <t>コウ</t>
    </rPh>
    <rPh sb="6" eb="8">
      <t>コウコウ</t>
    </rPh>
    <rPh sb="13" eb="15">
      <t>ガッコウ</t>
    </rPh>
    <rPh sb="15" eb="17">
      <t>メイボ</t>
    </rPh>
    <rPh sb="24" eb="26">
      <t>ツウシン</t>
    </rPh>
    <rPh sb="26" eb="29">
      <t>タンドクコウ</t>
    </rPh>
    <phoneticPr fontId="32"/>
  </si>
  <si>
    <r>
      <rPr>
        <b/>
        <sz val="9"/>
        <color rgb="FF007CA8"/>
        <rFont val="ＭＳ Ｐゴシック"/>
        <family val="3"/>
        <charset val="128"/>
      </rPr>
      <t>①のうち</t>
    </r>
    <r>
      <rPr>
        <sz val="9"/>
        <color theme="1"/>
        <rFont val="ＭＳ Ｐゴシック"/>
        <family val="3"/>
        <charset val="128"/>
      </rPr>
      <t xml:space="preserve">
</t>
    </r>
    <r>
      <rPr>
        <b/>
        <u/>
        <sz val="9"/>
        <color theme="1"/>
        <rFont val="ＭＳ Ｐゴシック"/>
        <family val="3"/>
        <charset val="128"/>
      </rPr>
      <t>1981年6月【以降】</t>
    </r>
    <r>
      <rPr>
        <u/>
        <sz val="9"/>
        <color theme="1"/>
        <rFont val="ＭＳ Ｐゴシック"/>
        <family val="3"/>
        <charset val="128"/>
      </rPr>
      <t xml:space="preserve">
</t>
    </r>
    <r>
      <rPr>
        <sz val="9"/>
        <color theme="1"/>
        <rFont val="ＭＳ Ｐゴシック"/>
        <family val="3"/>
        <charset val="128"/>
      </rPr>
      <t xml:space="preserve">に建築確認した
</t>
    </r>
    <r>
      <rPr>
        <b/>
        <sz val="9"/>
        <color theme="1"/>
        <rFont val="ＭＳ Ｐゴシック"/>
        <family val="3"/>
        <charset val="128"/>
      </rPr>
      <t>全ての
建物面積</t>
    </r>
    <r>
      <rPr>
        <sz val="9"/>
        <color theme="1"/>
        <rFont val="ＭＳ Ｐゴシック"/>
        <family val="3"/>
        <charset val="128"/>
      </rPr>
      <t xml:space="preserve">
</t>
    </r>
    <r>
      <rPr>
        <b/>
        <sz val="9"/>
        <color rgb="FFFF0000"/>
        <rFont val="ＭＳ Ｐゴシック"/>
        <family val="3"/>
        <charset val="128"/>
      </rPr>
      <t>③</t>
    </r>
    <r>
      <rPr>
        <sz val="9"/>
        <color theme="1"/>
        <rFont val="ＭＳ Ｐゴシック"/>
        <family val="3"/>
        <charset val="128"/>
      </rPr>
      <t xml:space="preserve">
（注５）</t>
    </r>
    <rPh sb="9" eb="10">
      <t>ネン</t>
    </rPh>
    <rPh sb="11" eb="12">
      <t>ガツ</t>
    </rPh>
    <rPh sb="13" eb="15">
      <t>イコウ</t>
    </rPh>
    <rPh sb="18" eb="20">
      <t>ケンチク</t>
    </rPh>
    <rPh sb="20" eb="22">
      <t>カクニン</t>
    </rPh>
    <rPh sb="25" eb="26">
      <t>ゼン</t>
    </rPh>
    <rPh sb="29" eb="31">
      <t>タテモノ</t>
    </rPh>
    <rPh sb="31" eb="33">
      <t>メンセキ</t>
    </rPh>
    <rPh sb="37" eb="38">
      <t>チュウ</t>
    </rPh>
    <phoneticPr fontId="2"/>
  </si>
  <si>
    <t>令和５年度　私立中学高等学校実態調査</t>
    <rPh sb="6" eb="8">
      <t>シリツ</t>
    </rPh>
    <rPh sb="8" eb="10">
      <t>チュウガク</t>
    </rPh>
    <rPh sb="10" eb="12">
      <t>コウトウ</t>
    </rPh>
    <rPh sb="12" eb="14">
      <t>ガッコウ</t>
    </rPh>
    <rPh sb="14" eb="16">
      <t>ジッタイ</t>
    </rPh>
    <rPh sb="16" eb="18">
      <t>チョウサ</t>
    </rPh>
    <phoneticPr fontId="2"/>
  </si>
  <si>
    <t>－令和５年５月１日現在－</t>
    <rPh sb="5" eb="7">
      <t>ツイタチ</t>
    </rPh>
    <rPh sb="7" eb="9">
      <t>ゲンザイ</t>
    </rPh>
    <phoneticPr fontId="2"/>
  </si>
  <si>
    <t>「入学試験日」は、令和５年度入学者に対して実施された入学試験日の第１日目を記入してください。内部推薦入試は推薦入試に含めません。</t>
  </si>
  <si>
    <t>令和５年３月
卒業者数</t>
    <rPh sb="5" eb="6">
      <t>ガツ</t>
    </rPh>
    <rPh sb="7" eb="8">
      <t>ソツ</t>
    </rPh>
    <rPh sb="8" eb="11">
      <t>ギョウシャスウ</t>
    </rPh>
    <rPh sb="10" eb="11">
      <t>スウ</t>
    </rPh>
    <phoneticPr fontId="2"/>
  </si>
  <si>
    <t>３．令和５年度の学校建物面積について</t>
  </si>
  <si>
    <t>Ⅵ．令和４年度　本務教職員の人件費支出内訳</t>
    <rPh sb="10" eb="13">
      <t>キョウショクイン</t>
    </rPh>
    <rPh sb="14" eb="17">
      <t>ジンケンヒ</t>
    </rPh>
    <rPh sb="17" eb="19">
      <t>シシュツ</t>
    </rPh>
    <rPh sb="19" eb="21">
      <t>ウチワケ</t>
    </rPh>
    <phoneticPr fontId="2"/>
  </si>
  <si>
    <t>Ⅶ．令和４年度　事業活動収支内訳　（令和４年度決算）</t>
    <rPh sb="8" eb="10">
      <t>ジギョウ</t>
    </rPh>
    <rPh sb="10" eb="12">
      <t>カツドウ</t>
    </rPh>
    <rPh sb="12" eb="14">
      <t>シュウシ</t>
    </rPh>
    <rPh sb="14" eb="16">
      <t>ウチワケ</t>
    </rPh>
    <rPh sb="23" eb="25">
      <t>ケッサン</t>
    </rPh>
    <phoneticPr fontId="2"/>
  </si>
  <si>
    <t>Ⅷ．令和４年度　資金収支内訳　（令和４年度決算）</t>
    <rPh sb="8" eb="10">
      <t>シキン</t>
    </rPh>
    <rPh sb="10" eb="12">
      <t>シュウシ</t>
    </rPh>
    <rPh sb="12" eb="14">
      <t>ウチワケ</t>
    </rPh>
    <rPh sb="21" eb="23">
      <t>ケッサン</t>
    </rPh>
    <phoneticPr fontId="2"/>
  </si>
  <si>
    <t>１．令和４年度中における中途退学・転学者と通信制高校への転編入者について</t>
    <rPh sb="17" eb="18">
      <t>テン</t>
    </rPh>
    <rPh sb="18" eb="20">
      <t>ガクシャ</t>
    </rPh>
    <rPh sb="21" eb="24">
      <t>ツウシンセイ</t>
    </rPh>
    <rPh sb="24" eb="26">
      <t>コウコウ</t>
    </rPh>
    <rPh sb="28" eb="29">
      <t>テン</t>
    </rPh>
    <rPh sb="29" eb="31">
      <t>ヘンニュウ</t>
    </rPh>
    <phoneticPr fontId="2"/>
  </si>
  <si>
    <t>令和４年
４月１日現在
在籍生徒数　　　　　　　　　　　</t>
    <rPh sb="6" eb="7">
      <t>ガツ</t>
    </rPh>
    <rPh sb="12" eb="14">
      <t>ザイセキ</t>
    </rPh>
    <phoneticPr fontId="8"/>
  </si>
  <si>
    <t>うち令和４年度中の中途退学・転学者</t>
    <rPh sb="14" eb="15">
      <t>テン</t>
    </rPh>
    <rPh sb="15" eb="17">
      <t>ガクシャ</t>
    </rPh>
    <phoneticPr fontId="2"/>
  </si>
  <si>
    <t>－令和５年５月１日現在－</t>
    <rPh sb="5" eb="8">
      <t>ニチゲンザイ</t>
    </rPh>
    <phoneticPr fontId="2"/>
  </si>
  <si>
    <t>１．令和４年度中における中途退学・転学者について</t>
    <rPh sb="17" eb="18">
      <t>テン</t>
    </rPh>
    <rPh sb="18" eb="20">
      <t>ガクシャ</t>
    </rPh>
    <phoneticPr fontId="2"/>
  </si>
  <si>
    <t>Ⅵ．令和５年度の専攻科建物面積について</t>
    <rPh sb="8" eb="10">
      <t>センコウ</t>
    </rPh>
    <rPh sb="10" eb="11">
      <t>カ</t>
    </rPh>
    <phoneticPr fontId="2"/>
  </si>
  <si>
    <r>
      <rPr>
        <b/>
        <sz val="9"/>
        <color rgb="FFFF0000"/>
        <rFont val="ＭＳ Ｐゴシック"/>
        <family val="3"/>
        <charset val="128"/>
      </rPr>
      <t>③のうち</t>
    </r>
    <r>
      <rPr>
        <sz val="9"/>
        <color theme="1"/>
        <rFont val="ＭＳ Ｐゴシック"/>
        <family val="3"/>
        <charset val="128"/>
      </rPr>
      <t xml:space="preserve">
</t>
    </r>
    <r>
      <rPr>
        <u/>
        <sz val="9"/>
        <color theme="1"/>
        <rFont val="ＭＳ Ｐゴシック"/>
        <family val="3"/>
        <charset val="128"/>
      </rPr>
      <t xml:space="preserve">1994年～2023年
</t>
    </r>
    <r>
      <rPr>
        <sz val="9"/>
        <color theme="1"/>
        <rFont val="ＭＳ Ｐゴシック"/>
        <family val="3"/>
        <charset val="128"/>
      </rPr>
      <t>建築の建物面積</t>
    </r>
    <rPh sb="9" eb="10">
      <t>ネン</t>
    </rPh>
    <rPh sb="15" eb="16">
      <t>ネン</t>
    </rPh>
    <rPh sb="17" eb="19">
      <t>ケンチク</t>
    </rPh>
    <rPh sb="20" eb="22">
      <t>タテモノ</t>
    </rPh>
    <rPh sb="22" eb="24">
      <t>メンセキ</t>
    </rPh>
    <phoneticPr fontId="32"/>
  </si>
  <si>
    <t>４.私立学校のガバナンスについて</t>
    <rPh sb="2" eb="6">
      <t>シリツガッコウ</t>
    </rPh>
    <phoneticPr fontId="2"/>
  </si>
  <si>
    <r>
      <t>2.看護（５年一貫）：高校の看護科入学からの５年一貫課程の</t>
    </r>
    <r>
      <rPr>
        <u/>
        <sz val="10"/>
        <rFont val="ＭＳ Ｐゴシック"/>
        <family val="3"/>
        <charset val="128"/>
      </rPr>
      <t>４、５年生</t>
    </r>
    <r>
      <rPr>
        <sz val="10"/>
        <rFont val="ＭＳ Ｐゴシック"/>
        <family val="3"/>
        <charset val="128"/>
      </rPr>
      <t>。</t>
    </r>
    <rPh sb="2" eb="4">
      <t>カンゴ</t>
    </rPh>
    <rPh sb="6" eb="7">
      <t>ネン</t>
    </rPh>
    <rPh sb="7" eb="9">
      <t>イッカン</t>
    </rPh>
    <rPh sb="11" eb="13">
      <t>コウコウ</t>
    </rPh>
    <rPh sb="14" eb="17">
      <t>カンゴカ</t>
    </rPh>
    <rPh sb="17" eb="19">
      <t>ニュウガク</t>
    </rPh>
    <rPh sb="23" eb="24">
      <t>ネン</t>
    </rPh>
    <rPh sb="24" eb="26">
      <t>イッカン</t>
    </rPh>
    <rPh sb="26" eb="28">
      <t>カテイ</t>
    </rPh>
    <rPh sb="32" eb="34">
      <t>ネンセイ</t>
    </rPh>
    <phoneticPr fontId="2"/>
  </si>
  <si>
    <r>
      <t>1.看護（２年課程）：高校の</t>
    </r>
    <r>
      <rPr>
        <u/>
        <sz val="10"/>
        <rFont val="ＭＳ Ｐゴシック"/>
        <family val="3"/>
        <charset val="128"/>
      </rPr>
      <t>准看護師課程卒業生を対象</t>
    </r>
    <r>
      <rPr>
        <sz val="10"/>
        <rFont val="ＭＳ Ｐゴシック"/>
        <family val="3"/>
        <charset val="128"/>
      </rPr>
      <t>とした２年課程の</t>
    </r>
    <r>
      <rPr>
        <u/>
        <sz val="10"/>
        <rFont val="ＭＳ Ｐゴシック"/>
        <family val="3"/>
        <charset val="128"/>
      </rPr>
      <t>１、２年生</t>
    </r>
    <r>
      <rPr>
        <sz val="10"/>
        <rFont val="ＭＳ Ｐゴシック"/>
        <family val="3"/>
        <charset val="128"/>
      </rPr>
      <t>。</t>
    </r>
    <rPh sb="2" eb="4">
      <t>カンゴ</t>
    </rPh>
    <rPh sb="6" eb="7">
      <t>ネン</t>
    </rPh>
    <rPh sb="7" eb="9">
      <t>カテイ</t>
    </rPh>
    <rPh sb="11" eb="13">
      <t>コウコウ</t>
    </rPh>
    <rPh sb="14" eb="17">
      <t>ジュンカンゴ</t>
    </rPh>
    <rPh sb="17" eb="18">
      <t>シ</t>
    </rPh>
    <rPh sb="18" eb="20">
      <t>カテイ</t>
    </rPh>
    <rPh sb="20" eb="23">
      <t>ソツギョウセイ</t>
    </rPh>
    <rPh sb="24" eb="26">
      <t>タイショウ</t>
    </rPh>
    <rPh sb="30" eb="31">
      <t>ネン</t>
    </rPh>
    <rPh sb="31" eb="33">
      <t>カテイ</t>
    </rPh>
    <rPh sb="37" eb="39">
      <t>ネンセイ</t>
    </rPh>
    <phoneticPr fontId="2"/>
  </si>
  <si>
    <t>（注）1</t>
    <phoneticPr fontId="2"/>
  </si>
  <si>
    <r>
      <rPr>
        <b/>
        <sz val="9"/>
        <color theme="1"/>
        <rFont val="ＭＳ Ｐゴシック"/>
        <family val="3"/>
        <charset val="128"/>
      </rPr>
      <t>非常勤、嘱託、派遣、契約、業務委託教員、特別免許状の教員</t>
    </r>
    <r>
      <rPr>
        <sz val="9"/>
        <color theme="1"/>
        <rFont val="ＭＳ Ｐゴシック"/>
        <family val="3"/>
        <charset val="128"/>
      </rPr>
      <t>は兼務者の教員（教諭、講師等）になります。（ただし臨時に雇用されている者と区別できる常勤的非常勤教員（学校基本調査〔文部科学省〕と同様の扱い）は本務者に含めてください。）</t>
    </r>
    <phoneticPr fontId="32"/>
  </si>
  <si>
    <r>
      <rPr>
        <b/>
        <sz val="9"/>
        <color theme="1"/>
        <rFont val="ＭＳ Ｐゴシック"/>
        <family val="3"/>
        <charset val="128"/>
      </rPr>
      <t>司書教諭</t>
    </r>
    <r>
      <rPr>
        <sz val="9"/>
        <color theme="1"/>
        <rFont val="ＭＳ Ｐゴシック"/>
        <family val="3"/>
        <charset val="128"/>
      </rPr>
      <t>は、学校図書館法の規定による有資格者で、学校図書館の専門的業務に従事する者として発令を受けている教員数を記入してください。</t>
    </r>
    <rPh sb="0" eb="2">
      <t>シショ</t>
    </rPh>
    <rPh sb="2" eb="4">
      <t>キョウユ</t>
    </rPh>
    <rPh sb="6" eb="8">
      <t>ガッコウ</t>
    </rPh>
    <rPh sb="8" eb="11">
      <t>トショカン</t>
    </rPh>
    <rPh sb="11" eb="12">
      <t>ホウ</t>
    </rPh>
    <rPh sb="13" eb="15">
      <t>キテイ</t>
    </rPh>
    <rPh sb="18" eb="19">
      <t>ユウ</t>
    </rPh>
    <rPh sb="19" eb="22">
      <t>シカクシャ</t>
    </rPh>
    <rPh sb="24" eb="26">
      <t>ガッコウ</t>
    </rPh>
    <rPh sb="26" eb="29">
      <t>トショカン</t>
    </rPh>
    <rPh sb="30" eb="33">
      <t>センモンテキ</t>
    </rPh>
    <rPh sb="33" eb="35">
      <t>ギョウム</t>
    </rPh>
    <rPh sb="36" eb="38">
      <t>ジュウジ</t>
    </rPh>
    <rPh sb="40" eb="41">
      <t>モノ</t>
    </rPh>
    <rPh sb="44" eb="46">
      <t>ハツレイ</t>
    </rPh>
    <rPh sb="47" eb="48">
      <t>ウ</t>
    </rPh>
    <rPh sb="52" eb="55">
      <t>キョウインスウ</t>
    </rPh>
    <rPh sb="56" eb="58">
      <t>キニュウ</t>
    </rPh>
    <phoneticPr fontId="2"/>
  </si>
  <si>
    <t>学校図書館
事務員</t>
    <rPh sb="0" eb="2">
      <t>ガッコウ</t>
    </rPh>
    <rPh sb="2" eb="5">
      <t>トショカン</t>
    </rPh>
    <rPh sb="6" eb="9">
      <t>ジムイン</t>
    </rPh>
    <phoneticPr fontId="2"/>
  </si>
  <si>
    <t>ICT支援員</t>
    <rPh sb="3" eb="6">
      <t>シエンイン</t>
    </rPh>
    <phoneticPr fontId="32"/>
  </si>
  <si>
    <t>看護師等
養護職員</t>
    <rPh sb="0" eb="4">
      <t>カンゴシトウ</t>
    </rPh>
    <rPh sb="5" eb="7">
      <t>ヨウゴ</t>
    </rPh>
    <phoneticPr fontId="2"/>
  </si>
  <si>
    <t>カウンセラー</t>
    <phoneticPr fontId="32"/>
  </si>
  <si>
    <t>警備員</t>
    <rPh sb="0" eb="2">
      <t>ケイビ</t>
    </rPh>
    <rPh sb="2" eb="3">
      <t>イン</t>
    </rPh>
    <phoneticPr fontId="2"/>
  </si>
  <si>
    <t>その他</t>
    <phoneticPr fontId="32"/>
  </si>
  <si>
    <r>
      <rPr>
        <b/>
        <sz val="9"/>
        <color theme="1"/>
        <rFont val="ＭＳ Ｐゴシック"/>
        <family val="3"/>
        <charset val="128"/>
      </rPr>
      <t>非常勤、嘱託、派遣、契約、業務委託職員</t>
    </r>
    <r>
      <rPr>
        <sz val="9"/>
        <color theme="1"/>
        <rFont val="ＭＳ Ｐゴシック"/>
        <family val="3"/>
        <charset val="128"/>
      </rPr>
      <t>は兼務者になります（ただし、臨時に雇用されている者と区別できる常勤的非常勤職員（学校基本調査〔文部科学省〕と同様の扱い）は本務者に含めてください）。</t>
    </r>
    <rPh sb="20" eb="22">
      <t>ケンム</t>
    </rPh>
    <rPh sb="22" eb="23">
      <t>シャ</t>
    </rPh>
    <rPh sb="33" eb="35">
      <t>リンジ</t>
    </rPh>
    <rPh sb="36" eb="38">
      <t>コヨウ</t>
    </rPh>
    <rPh sb="43" eb="44">
      <t>モノ</t>
    </rPh>
    <rPh sb="45" eb="47">
      <t>クベツ</t>
    </rPh>
    <rPh sb="50" eb="53">
      <t>ジョウキンテキ</t>
    </rPh>
    <rPh sb="53" eb="56">
      <t>ヒジョウキン</t>
    </rPh>
    <rPh sb="56" eb="58">
      <t>ショクイン</t>
    </rPh>
    <rPh sb="59" eb="61">
      <t>ガッコウ</t>
    </rPh>
    <rPh sb="61" eb="63">
      <t>キホン</t>
    </rPh>
    <rPh sb="63" eb="65">
      <t>チョウサ</t>
    </rPh>
    <rPh sb="66" eb="68">
      <t>モンブ</t>
    </rPh>
    <rPh sb="68" eb="71">
      <t>カガクショウ</t>
    </rPh>
    <rPh sb="73" eb="75">
      <t>ドウヨウ</t>
    </rPh>
    <rPh sb="76" eb="77">
      <t>アツカ</t>
    </rPh>
    <rPh sb="80" eb="82">
      <t>ホンム</t>
    </rPh>
    <rPh sb="82" eb="83">
      <t>シャ</t>
    </rPh>
    <rPh sb="84" eb="85">
      <t>フク</t>
    </rPh>
    <phoneticPr fontId="2"/>
  </si>
  <si>
    <r>
      <rPr>
        <b/>
        <sz val="9"/>
        <color theme="1"/>
        <rFont val="ＭＳ Ｐゴシック"/>
        <family val="3"/>
        <charset val="128"/>
      </rPr>
      <t>ＡＬＴ</t>
    </r>
    <r>
      <rPr>
        <sz val="9"/>
        <color theme="1"/>
        <rFont val="ＭＳ Ｐゴシック"/>
        <family val="3"/>
        <charset val="128"/>
      </rPr>
      <t>は兼務者の実習助手になります。</t>
    </r>
    <phoneticPr fontId="32"/>
  </si>
  <si>
    <r>
      <rPr>
        <b/>
        <sz val="9"/>
        <color theme="1"/>
        <rFont val="ＭＳ Ｐゴシック"/>
        <family val="3"/>
        <charset val="128"/>
      </rPr>
      <t>ＩＣＴ支援員</t>
    </r>
    <r>
      <rPr>
        <sz val="9"/>
        <color theme="1"/>
        <rFont val="ＭＳ Ｐゴシック"/>
        <family val="3"/>
        <charset val="128"/>
      </rPr>
      <t>は、ＩＣＴ機器の操作支援、機器等の準備・片付け、障害時のトラブル対応、校内研修、ＩＣＴ整備計画の設計、マニュアル作成等を行うＩＣＴ専門の外部人材のことで、教員がこれらの業務を兼務している場合は、人数に含みません。</t>
    </r>
    <phoneticPr fontId="32"/>
  </si>
  <si>
    <t>該当する番号を四角枠内で選択してください（セルを選択し▼をクリック）。</t>
    <rPh sb="0" eb="2">
      <t>ガイトウ</t>
    </rPh>
    <rPh sb="4" eb="6">
      <t>バンゴウ</t>
    </rPh>
    <rPh sb="7" eb="9">
      <t>シカク</t>
    </rPh>
    <rPh sb="9" eb="10">
      <t>ワク</t>
    </rPh>
    <rPh sb="10" eb="11">
      <t>ナイ</t>
    </rPh>
    <rPh sb="12" eb="14">
      <t>センタク</t>
    </rPh>
    <phoneticPr fontId="2"/>
  </si>
  <si>
    <t>内部入学者がある場合は、「入学定員」「入学志願者数」「合格者数」「入学者数」に内部入学者数を含めてください。</t>
    <phoneticPr fontId="32"/>
  </si>
  <si>
    <t>区　分</t>
    <phoneticPr fontId="2"/>
  </si>
  <si>
    <r>
      <t>学則上、男子のみの学級は「男」、女子のみの学級は「女」、共学の学級は「共」の欄に学級数を記入してください。</t>
    </r>
    <r>
      <rPr>
        <b/>
        <sz val="9"/>
        <rFont val="ＭＳ Ｐゴシック"/>
        <family val="3"/>
        <charset val="128"/>
      </rPr>
      <t>男子生徒のみ又は女子生徒のみの学級であっても、学則上共学となっている学級は、共学欄に記入してください。</t>
    </r>
    <phoneticPr fontId="32"/>
  </si>
  <si>
    <r>
      <rPr>
        <sz val="9"/>
        <color theme="1"/>
        <rFont val="ＭＳ Ｐゴシック"/>
        <family val="3"/>
        <charset val="128"/>
      </rPr>
      <t>「</t>
    </r>
    <r>
      <rPr>
        <b/>
        <sz val="9"/>
        <color theme="1"/>
        <rFont val="ＭＳ Ｐゴシック"/>
        <family val="3"/>
        <charset val="128"/>
      </rPr>
      <t>Ａ．入学検定料</t>
    </r>
    <r>
      <rPr>
        <sz val="9"/>
        <color theme="1"/>
        <rFont val="ＭＳ Ｐゴシック"/>
        <family val="3"/>
        <charset val="128"/>
      </rPr>
      <t>」が、１回受験、複数回受験など複数設定されている場合には、申込者が最も多い金額を記入してください。</t>
    </r>
    <rPh sb="3" eb="5">
      <t>ニュウガク</t>
    </rPh>
    <phoneticPr fontId="2"/>
  </si>
  <si>
    <r>
      <t>「</t>
    </r>
    <r>
      <rPr>
        <b/>
        <sz val="9"/>
        <color theme="1"/>
        <rFont val="ＭＳ Ｐゴシック"/>
        <family val="3"/>
        <charset val="128"/>
      </rPr>
      <t>E．授業料</t>
    </r>
    <r>
      <rPr>
        <sz val="9"/>
        <color theme="1"/>
        <rFont val="ＭＳ Ｐゴシック"/>
        <family val="3"/>
        <charset val="128"/>
      </rPr>
      <t>」は、就学支援金等を差し引かない金額を記入してください。</t>
    </r>
    <phoneticPr fontId="32"/>
  </si>
  <si>
    <r>
      <t>「</t>
    </r>
    <r>
      <rPr>
        <b/>
        <sz val="9"/>
        <color theme="1"/>
        <rFont val="ＭＳ Ｐゴシック"/>
        <family val="3"/>
        <charset val="128"/>
      </rPr>
      <t>H．寄付金</t>
    </r>
    <r>
      <rPr>
        <sz val="9"/>
        <color theme="1"/>
        <rFont val="ＭＳ Ｐゴシック"/>
        <family val="3"/>
        <charset val="128"/>
      </rPr>
      <t>」は、任意の場合、納付しない人も含めた一人当たり平均（大まかな額）を従来の実態を勘案して記入してください。</t>
    </r>
    <rPh sb="9" eb="11">
      <t>ニンイ</t>
    </rPh>
    <rPh sb="12" eb="14">
      <t>バアイ</t>
    </rPh>
    <phoneticPr fontId="2"/>
  </si>
  <si>
    <r>
      <t>「</t>
    </r>
    <r>
      <rPr>
        <b/>
        <sz val="9"/>
        <color theme="1"/>
        <rFont val="ＭＳ Ｐゴシック"/>
        <family val="3"/>
        <charset val="128"/>
      </rPr>
      <t>寄宿舎費</t>
    </r>
    <r>
      <rPr>
        <sz val="9"/>
        <color theme="1"/>
        <rFont val="ＭＳ Ｐゴシック"/>
        <family val="3"/>
        <charset val="128"/>
      </rPr>
      <t>」には、入寮・食費等、寄宿にかかる全ての費用を含めてください。また、運営を業務委託している場合は、０円とせず入寮者が業者に納付する金額を記入してください。男女間等で寄宿舎費に差がある場合は、高い方の金額を記入してください。</t>
    </r>
    <rPh sb="39" eb="41">
      <t>ウンエイ</t>
    </rPh>
    <rPh sb="42" eb="44">
      <t>ギョウム</t>
    </rPh>
    <rPh sb="44" eb="46">
      <t>イタク</t>
    </rPh>
    <rPh sb="50" eb="52">
      <t>バアイ</t>
    </rPh>
    <rPh sb="55" eb="56">
      <t>エン</t>
    </rPh>
    <rPh sb="59" eb="62">
      <t>ニュウリョウシャ</t>
    </rPh>
    <rPh sb="63" eb="65">
      <t>ギョウシャ</t>
    </rPh>
    <rPh sb="66" eb="68">
      <t>ノウフ</t>
    </rPh>
    <rPh sb="70" eb="72">
      <t>キンガク</t>
    </rPh>
    <rPh sb="73" eb="75">
      <t>キニュウ</t>
    </rPh>
    <rPh sb="82" eb="85">
      <t>ダンジョカン</t>
    </rPh>
    <rPh sb="85" eb="86">
      <t>トウ</t>
    </rPh>
    <rPh sb="87" eb="90">
      <t>キシュクシャ</t>
    </rPh>
    <rPh sb="90" eb="91">
      <t>ヒ</t>
    </rPh>
    <rPh sb="92" eb="93">
      <t>サ</t>
    </rPh>
    <rPh sb="96" eb="98">
      <t>バアイ</t>
    </rPh>
    <rPh sb="100" eb="101">
      <t>タカ</t>
    </rPh>
    <rPh sb="102" eb="103">
      <t>ホウ</t>
    </rPh>
    <rPh sb="104" eb="106">
      <t>キンガク</t>
    </rPh>
    <rPh sb="107" eb="109">
      <t>キニュウ</t>
    </rPh>
    <phoneticPr fontId="2"/>
  </si>
  <si>
    <t>（注）1</t>
    <rPh sb="1" eb="2">
      <t>チュウ</t>
    </rPh>
    <phoneticPr fontId="2"/>
  </si>
  <si>
    <r>
      <t>金額は</t>
    </r>
    <r>
      <rPr>
        <b/>
        <sz val="9"/>
        <color rgb="FFFF0000"/>
        <rFont val="ＭＳ Ｐゴシック"/>
        <family val="3"/>
        <charset val="128"/>
      </rPr>
      <t>千円単位</t>
    </r>
    <r>
      <rPr>
        <sz val="9"/>
        <color theme="1"/>
        <rFont val="ＭＳ Ｐゴシック"/>
        <family val="3"/>
        <charset val="128"/>
      </rPr>
      <t>（千円未満四捨五入）で記入し、内訳と計を必ず一致させてください。ただし、</t>
    </r>
    <r>
      <rPr>
        <b/>
        <sz val="9"/>
        <color theme="1"/>
        <rFont val="ＭＳ Ｐゴシック"/>
        <family val="3"/>
        <charset val="128"/>
      </rPr>
      <t>四捨五入により内訳と計が一致しない場合は、</t>
    </r>
    <r>
      <rPr>
        <b/>
        <u/>
        <sz val="9"/>
        <color theme="1"/>
        <rFont val="ＭＳ Ｐゴシック"/>
        <family val="3"/>
        <charset val="128"/>
      </rPr>
      <t>計に合うように</t>
    </r>
    <r>
      <rPr>
        <b/>
        <sz val="9"/>
        <color theme="1"/>
        <rFont val="ＭＳ Ｐゴシック"/>
        <family val="3"/>
        <charset val="128"/>
      </rPr>
      <t>内訳を調整してください。</t>
    </r>
    <rPh sb="8" eb="10">
      <t>センエン</t>
    </rPh>
    <rPh sb="10" eb="12">
      <t>ミマン</t>
    </rPh>
    <rPh sb="12" eb="16">
      <t>シシャゴニュウ</t>
    </rPh>
    <rPh sb="18" eb="20">
      <t>キニュウ</t>
    </rPh>
    <rPh sb="43" eb="47">
      <t>シシャゴニュウ</t>
    </rPh>
    <rPh sb="50" eb="52">
      <t>ウチワケ</t>
    </rPh>
    <rPh sb="53" eb="54">
      <t>ケイ</t>
    </rPh>
    <rPh sb="55" eb="57">
      <t>イッチ</t>
    </rPh>
    <rPh sb="60" eb="62">
      <t>バアイ</t>
    </rPh>
    <rPh sb="64" eb="65">
      <t>ケイ</t>
    </rPh>
    <rPh sb="66" eb="67">
      <t>ア</t>
    </rPh>
    <rPh sb="71" eb="73">
      <t>ウチワケ</t>
    </rPh>
    <rPh sb="74" eb="76">
      <t>チョウセイ</t>
    </rPh>
    <phoneticPr fontId="32"/>
  </si>
  <si>
    <r>
      <t>金額は</t>
    </r>
    <r>
      <rPr>
        <b/>
        <sz val="9"/>
        <color rgb="FFFF0000"/>
        <rFont val="ＭＳ Ｐゴシック"/>
        <family val="3"/>
        <charset val="128"/>
      </rPr>
      <t>千円単位</t>
    </r>
    <r>
      <rPr>
        <sz val="9"/>
        <color theme="1"/>
        <rFont val="ＭＳ Ｐゴシック"/>
        <family val="3"/>
        <charset val="128"/>
      </rPr>
      <t>（千円未満は四捨五入）で記入し、内訳と計を必ず一致させてください。ただし、</t>
    </r>
    <r>
      <rPr>
        <b/>
        <sz val="9"/>
        <color theme="1"/>
        <rFont val="ＭＳ Ｐゴシック"/>
        <family val="3"/>
        <charset val="128"/>
      </rPr>
      <t>四捨五入により内訳と計が一致しない場合は、</t>
    </r>
    <r>
      <rPr>
        <b/>
        <u/>
        <sz val="9"/>
        <color theme="1"/>
        <rFont val="ＭＳ Ｐゴシック"/>
        <family val="3"/>
        <charset val="128"/>
      </rPr>
      <t>事業活動収入計、事業活動支出計に合うように</t>
    </r>
    <r>
      <rPr>
        <b/>
        <sz val="9"/>
        <color theme="1"/>
        <rFont val="ＭＳ Ｐゴシック"/>
        <family val="3"/>
        <charset val="128"/>
      </rPr>
      <t>内訳を調整してください。</t>
    </r>
    <rPh sb="8" eb="10">
      <t>センエン</t>
    </rPh>
    <rPh sb="10" eb="12">
      <t>ミマン</t>
    </rPh>
    <rPh sb="13" eb="17">
      <t>シシャゴニュウ</t>
    </rPh>
    <rPh sb="19" eb="21">
      <t>キニュウ</t>
    </rPh>
    <rPh sb="44" eb="48">
      <t>シシャゴニュウ</t>
    </rPh>
    <rPh sb="51" eb="53">
      <t>ウチワケ</t>
    </rPh>
    <rPh sb="54" eb="55">
      <t>ケイ</t>
    </rPh>
    <rPh sb="56" eb="58">
      <t>イッチ</t>
    </rPh>
    <rPh sb="61" eb="63">
      <t>バアイ</t>
    </rPh>
    <rPh sb="65" eb="67">
      <t>ジギョウ</t>
    </rPh>
    <rPh sb="67" eb="69">
      <t>カツドウ</t>
    </rPh>
    <rPh sb="69" eb="71">
      <t>シュウニュウ</t>
    </rPh>
    <rPh sb="71" eb="72">
      <t>ケイ</t>
    </rPh>
    <rPh sb="73" eb="75">
      <t>ジギョウ</t>
    </rPh>
    <rPh sb="75" eb="77">
      <t>カツドウ</t>
    </rPh>
    <rPh sb="77" eb="79">
      <t>シシュツ</t>
    </rPh>
    <rPh sb="79" eb="80">
      <t>ケイ</t>
    </rPh>
    <rPh sb="81" eb="82">
      <t>ア</t>
    </rPh>
    <rPh sb="86" eb="88">
      <t>ウチワケ</t>
    </rPh>
    <rPh sb="89" eb="91">
      <t>チョウセイ</t>
    </rPh>
    <phoneticPr fontId="32"/>
  </si>
  <si>
    <r>
      <t>金額は</t>
    </r>
    <r>
      <rPr>
        <b/>
        <sz val="9"/>
        <color rgb="FFFF0000"/>
        <rFont val="ＭＳ Ｐゴシック"/>
        <family val="3"/>
        <charset val="128"/>
      </rPr>
      <t>千円単位</t>
    </r>
    <r>
      <rPr>
        <sz val="9"/>
        <color theme="1"/>
        <rFont val="ＭＳ Ｐゴシック"/>
        <family val="3"/>
        <charset val="128"/>
      </rPr>
      <t>（千円未満は四捨五入）で記入し、内訳と計を必ず一致させてください。ただし、</t>
    </r>
    <r>
      <rPr>
        <b/>
        <sz val="9"/>
        <color theme="1"/>
        <rFont val="ＭＳ Ｐゴシック"/>
        <family val="3"/>
        <charset val="128"/>
      </rPr>
      <t>四捨五入により内訳と計が一致しない場合は、</t>
    </r>
    <r>
      <rPr>
        <b/>
        <u/>
        <sz val="9"/>
        <color theme="1"/>
        <rFont val="ＭＳ Ｐゴシック"/>
        <family val="3"/>
        <charset val="128"/>
      </rPr>
      <t>計に合うように</t>
    </r>
    <r>
      <rPr>
        <b/>
        <sz val="9"/>
        <color theme="1"/>
        <rFont val="ＭＳ Ｐゴシック"/>
        <family val="3"/>
        <charset val="128"/>
      </rPr>
      <t>内訳を調整してください。</t>
    </r>
    <phoneticPr fontId="32"/>
  </si>
  <si>
    <t>２．卒業生の大学・短大進学状況について</t>
    <phoneticPr fontId="2"/>
  </si>
  <si>
    <t>（注）</t>
    <rPh sb="1" eb="2">
      <t>チュウ</t>
    </rPh>
    <phoneticPr fontId="2"/>
  </si>
  <si>
    <t>大学・短大への進学者数については、大学・短大と同様に卒業時に「学士」「短期大学士」の学位が取得できる学校（防衛大学校、気象大学校など）、海外の大学も含めてください。
専門学校、専攻科等への進学者は「大学・短大への進学者数」に含めません。</t>
    <phoneticPr fontId="2"/>
  </si>
  <si>
    <t>学校建物面積 （建物の各階の延床面積）を記入してください（㎡の小数点以下は自動的に四捨五入されます）。</t>
    <rPh sb="15" eb="16">
      <t>ユカ</t>
    </rPh>
    <rPh sb="20" eb="22">
      <t>キニュウ</t>
    </rPh>
    <rPh sb="37" eb="39">
      <t>ジドウ</t>
    </rPh>
    <rPh sb="39" eb="40">
      <t>テキ</t>
    </rPh>
    <rPh sb="41" eb="45">
      <t>シシャゴニュウ</t>
    </rPh>
    <phoneticPr fontId="32"/>
  </si>
  <si>
    <t>定時制課程の専有部分のみ記入してください（全ての建物面積が全日制等との共有である場合は「０」と記入してください）。</t>
    <rPh sb="0" eb="3">
      <t>テイジセイ</t>
    </rPh>
    <rPh sb="3" eb="5">
      <t>カテイ</t>
    </rPh>
    <rPh sb="6" eb="8">
      <t>センユウ</t>
    </rPh>
    <rPh sb="8" eb="10">
      <t>ブブン</t>
    </rPh>
    <rPh sb="12" eb="14">
      <t>キニュウ</t>
    </rPh>
    <rPh sb="21" eb="22">
      <t>スベ</t>
    </rPh>
    <rPh sb="24" eb="26">
      <t>タテモノ</t>
    </rPh>
    <rPh sb="26" eb="28">
      <t>メンセキ</t>
    </rPh>
    <rPh sb="29" eb="32">
      <t>ゼンニチセイ</t>
    </rPh>
    <rPh sb="32" eb="33">
      <t>トウ</t>
    </rPh>
    <rPh sb="35" eb="37">
      <t>キョウユウ</t>
    </rPh>
    <rPh sb="40" eb="42">
      <t>バアイ</t>
    </rPh>
    <rPh sb="47" eb="49">
      <t>キニュウ</t>
    </rPh>
    <phoneticPr fontId="2"/>
  </si>
  <si>
    <r>
      <t xml:space="preserve"> </t>
    </r>
    <r>
      <rPr>
        <b/>
        <sz val="10"/>
        <color rgb="FF00B050"/>
        <rFont val="ＭＳ Ｐゴシック"/>
        <family val="3"/>
        <charset val="128"/>
      </rPr>
      <t>②</t>
    </r>
    <r>
      <rPr>
        <sz val="10"/>
        <color theme="1"/>
        <rFont val="ＭＳ Ｐゴシック"/>
        <family val="3"/>
        <charset val="128"/>
      </rPr>
      <t>1981年5月以前
（耐震性あり）
+</t>
    </r>
    <r>
      <rPr>
        <b/>
        <sz val="10"/>
        <color rgb="FFFF0000"/>
        <rFont val="ＭＳ Ｐゴシック"/>
        <family val="3"/>
        <charset val="128"/>
      </rPr>
      <t>③</t>
    </r>
    <r>
      <rPr>
        <sz val="10"/>
        <color theme="1"/>
        <rFont val="ＭＳ Ｐゴシック"/>
        <family val="3"/>
        <charset val="128"/>
      </rPr>
      <t xml:space="preserve">1981年6月以降
 </t>
    </r>
    <r>
      <rPr>
        <b/>
        <sz val="10"/>
        <color rgb="FF007CA8"/>
        <rFont val="ＭＳ Ｐゴシック"/>
        <family val="3"/>
        <charset val="128"/>
      </rPr>
      <t>①</t>
    </r>
    <r>
      <rPr>
        <sz val="10"/>
        <color rgb="FF007CA8"/>
        <rFont val="ＭＳ Ｐゴシック"/>
        <family val="3"/>
        <charset val="128"/>
      </rPr>
      <t>総建物面積　</t>
    </r>
    <rPh sb="6" eb="7">
      <t>ネン</t>
    </rPh>
    <rPh sb="8" eb="9">
      <t>ガツ</t>
    </rPh>
    <rPh sb="9" eb="11">
      <t>イゼン</t>
    </rPh>
    <rPh sb="13" eb="15">
      <t>タイシン</t>
    </rPh>
    <rPh sb="15" eb="16">
      <t>セイ</t>
    </rPh>
    <rPh sb="26" eb="27">
      <t>ネン</t>
    </rPh>
    <rPh sb="28" eb="29">
      <t>ガツ</t>
    </rPh>
    <rPh sb="29" eb="31">
      <t>イコウ</t>
    </rPh>
    <rPh sb="34" eb="35">
      <t>ソウ</t>
    </rPh>
    <rPh sb="35" eb="37">
      <t>タテモノ</t>
    </rPh>
    <rPh sb="37" eb="39">
      <t>メンセキ</t>
    </rPh>
    <phoneticPr fontId="2"/>
  </si>
  <si>
    <t>校舎等の増改築・改造等に伴い一時的に借用している建物及び仮設校舎は除きます。また、今年の５月１日時点で使用していない建物（建築中、取り壊し予定等）は建物面積から除きます。ただし、日常的に使用している借用校舎は含みます。</t>
    <rPh sb="41" eb="43">
      <t>コトシ</t>
    </rPh>
    <rPh sb="51" eb="53">
      <t>シヨウ</t>
    </rPh>
    <phoneticPr fontId="2"/>
  </si>
  <si>
    <t>屋内運動場（講堂含）には、屋内プールを含みます。</t>
    <rPh sb="0" eb="2">
      <t>オクナイ</t>
    </rPh>
    <rPh sb="2" eb="5">
      <t>ウンドウジョウ</t>
    </rPh>
    <rPh sb="6" eb="8">
      <t>コウドウ</t>
    </rPh>
    <rPh sb="8" eb="9">
      <t>フク</t>
    </rPh>
    <rPh sb="13" eb="15">
      <t>オクナイ</t>
    </rPh>
    <rPh sb="19" eb="20">
      <t>フク</t>
    </rPh>
    <phoneticPr fontId="32"/>
  </si>
  <si>
    <r>
      <rPr>
        <b/>
        <u/>
        <sz val="10"/>
        <color theme="1"/>
        <rFont val="ＭＳ Ｐゴシック"/>
        <family val="3"/>
        <charset val="128"/>
      </rPr>
      <t>1981年（昭和56年）5月以前</t>
    </r>
    <r>
      <rPr>
        <sz val="10"/>
        <color theme="1"/>
        <rFont val="ＭＳ Ｐ明朝"/>
        <family val="1"/>
        <charset val="128"/>
      </rPr>
      <t>に建築確認された建物は、</t>
    </r>
    <r>
      <rPr>
        <b/>
        <u/>
        <sz val="10"/>
        <color theme="1"/>
        <rFont val="ＭＳ Ｐゴシック"/>
        <family val="3"/>
        <charset val="128"/>
      </rPr>
      <t>旧耐震基準</t>
    </r>
    <r>
      <rPr>
        <sz val="10"/>
        <color theme="1"/>
        <rFont val="ＭＳ Ｐ明朝"/>
        <family val="1"/>
        <charset val="128"/>
      </rPr>
      <t>が適用されるため基本的には非耐震建物ですが「既に</t>
    </r>
    <r>
      <rPr>
        <b/>
        <sz val="10"/>
        <color theme="1"/>
        <rFont val="ＭＳ Ｐゴシック"/>
        <family val="3"/>
        <charset val="128"/>
      </rPr>
      <t>耐震工事を実施済み</t>
    </r>
    <r>
      <rPr>
        <sz val="10"/>
        <color theme="1"/>
        <rFont val="ＭＳ Ｐ明朝"/>
        <family val="1"/>
        <charset val="128"/>
      </rPr>
      <t>」または「</t>
    </r>
    <r>
      <rPr>
        <b/>
        <sz val="10"/>
        <color theme="1"/>
        <rFont val="ＭＳ Ｐゴシック"/>
        <family val="3"/>
        <charset val="128"/>
      </rPr>
      <t>耐震検査等で耐震性を確認済み</t>
    </r>
    <r>
      <rPr>
        <sz val="10"/>
        <color theme="1"/>
        <rFont val="ＭＳ Ｐゴシック"/>
        <family val="3"/>
        <charset val="128"/>
      </rPr>
      <t>」</t>
    </r>
    <r>
      <rPr>
        <b/>
        <sz val="10"/>
        <color theme="1"/>
        <rFont val="ＭＳ Ｐゴシック"/>
        <family val="3"/>
        <charset val="128"/>
      </rPr>
      <t>の場合は耐震性のある建物面積</t>
    </r>
    <r>
      <rPr>
        <sz val="10"/>
        <color theme="1"/>
        <rFont val="ＭＳ Ｐ明朝"/>
        <family val="1"/>
        <charset val="128"/>
      </rPr>
      <t>になります。</t>
    </r>
    <rPh sb="6" eb="8">
      <t>ショウワ</t>
    </rPh>
    <rPh sb="10" eb="11">
      <t>ネン</t>
    </rPh>
    <rPh sb="13" eb="14">
      <t>ガツ</t>
    </rPh>
    <rPh sb="14" eb="16">
      <t>イゼン</t>
    </rPh>
    <rPh sb="17" eb="19">
      <t>ケンチク</t>
    </rPh>
    <rPh sb="19" eb="21">
      <t>カクニン</t>
    </rPh>
    <rPh sb="24" eb="26">
      <t>タテモノ</t>
    </rPh>
    <rPh sb="28" eb="29">
      <t>キュウ</t>
    </rPh>
    <rPh sb="29" eb="31">
      <t>タイシン</t>
    </rPh>
    <rPh sb="31" eb="33">
      <t>キジュン</t>
    </rPh>
    <rPh sb="34" eb="36">
      <t>テキヨウ</t>
    </rPh>
    <rPh sb="41" eb="44">
      <t>キホンテキ</t>
    </rPh>
    <rPh sb="46" eb="47">
      <t>ヒ</t>
    </rPh>
    <rPh sb="47" eb="49">
      <t>タイシン</t>
    </rPh>
    <rPh sb="49" eb="51">
      <t>タテモノ</t>
    </rPh>
    <rPh sb="55" eb="56">
      <t>スデ</t>
    </rPh>
    <rPh sb="57" eb="59">
      <t>タイシン</t>
    </rPh>
    <rPh sb="59" eb="61">
      <t>コウジ</t>
    </rPh>
    <rPh sb="62" eb="64">
      <t>ジッシ</t>
    </rPh>
    <rPh sb="71" eb="73">
      <t>タイシン</t>
    </rPh>
    <rPh sb="73" eb="75">
      <t>ケンサ</t>
    </rPh>
    <rPh sb="77" eb="80">
      <t>タイシンセイ</t>
    </rPh>
    <rPh sb="81" eb="83">
      <t>カクニン</t>
    </rPh>
    <rPh sb="83" eb="84">
      <t>ズミ</t>
    </rPh>
    <rPh sb="87" eb="89">
      <t>バアイ</t>
    </rPh>
    <rPh sb="90" eb="93">
      <t>タイシンセイ</t>
    </rPh>
    <rPh sb="96" eb="98">
      <t>タテモノ</t>
    </rPh>
    <rPh sb="98" eb="100">
      <t>メンセキ</t>
    </rPh>
    <phoneticPr fontId="32"/>
  </si>
  <si>
    <r>
      <rPr>
        <b/>
        <u/>
        <sz val="10"/>
        <color theme="1"/>
        <rFont val="ＭＳ Ｐゴシック"/>
        <family val="3"/>
        <charset val="128"/>
      </rPr>
      <t>1981年（昭和56年）6月以降</t>
    </r>
    <r>
      <rPr>
        <sz val="10"/>
        <color theme="1"/>
        <rFont val="ＭＳ Ｐ明朝"/>
        <family val="1"/>
        <charset val="128"/>
      </rPr>
      <t>に建築確認された建物は、</t>
    </r>
    <r>
      <rPr>
        <b/>
        <u/>
        <sz val="10"/>
        <color theme="1"/>
        <rFont val="ＭＳ Ｐゴシック"/>
        <family val="3"/>
        <charset val="128"/>
      </rPr>
      <t>新耐震基準</t>
    </r>
    <r>
      <rPr>
        <sz val="10"/>
        <color theme="1"/>
        <rFont val="ＭＳ Ｐ明朝"/>
        <family val="1"/>
        <charset val="128"/>
      </rPr>
      <t>が適用されるため、</t>
    </r>
    <r>
      <rPr>
        <b/>
        <sz val="10"/>
        <color theme="1"/>
        <rFont val="ＭＳ Ｐゴシック"/>
        <family val="3"/>
        <charset val="128"/>
      </rPr>
      <t>全て耐震性のある建物面積</t>
    </r>
    <r>
      <rPr>
        <sz val="10"/>
        <color theme="1"/>
        <rFont val="ＭＳ Ｐ明朝"/>
        <family val="1"/>
        <charset val="128"/>
      </rPr>
      <t>になります。</t>
    </r>
    <rPh sb="4" eb="5">
      <t>ネン</t>
    </rPh>
    <rPh sb="6" eb="8">
      <t>ショウワ</t>
    </rPh>
    <rPh sb="10" eb="11">
      <t>ネン</t>
    </rPh>
    <rPh sb="13" eb="14">
      <t>ガツ</t>
    </rPh>
    <rPh sb="14" eb="16">
      <t>イコウ</t>
    </rPh>
    <rPh sb="17" eb="19">
      <t>ケンチク</t>
    </rPh>
    <rPh sb="19" eb="21">
      <t>カクニン</t>
    </rPh>
    <rPh sb="24" eb="26">
      <t>タテモノ</t>
    </rPh>
    <rPh sb="28" eb="29">
      <t>シン</t>
    </rPh>
    <rPh sb="29" eb="31">
      <t>タイシン</t>
    </rPh>
    <rPh sb="31" eb="33">
      <t>キジュン</t>
    </rPh>
    <rPh sb="34" eb="36">
      <t>テキヨウ</t>
    </rPh>
    <rPh sb="42" eb="43">
      <t>スベ</t>
    </rPh>
    <rPh sb="44" eb="47">
      <t>タイシンセイ</t>
    </rPh>
    <rPh sb="50" eb="52">
      <t>タテモノ</t>
    </rPh>
    <rPh sb="52" eb="54">
      <t>メンセキ</t>
    </rPh>
    <phoneticPr fontId="32"/>
  </si>
  <si>
    <t>直近30年の建物面積は、1994年（平成6年）～2023年（令和5年）の間に建築された建物面積を指します。</t>
    <rPh sb="0" eb="2">
      <t>チョッキン</t>
    </rPh>
    <rPh sb="4" eb="5">
      <t>ネン</t>
    </rPh>
    <rPh sb="6" eb="8">
      <t>タテモノ</t>
    </rPh>
    <rPh sb="8" eb="10">
      <t>メンセキ</t>
    </rPh>
    <rPh sb="16" eb="17">
      <t>ネン</t>
    </rPh>
    <rPh sb="18" eb="20">
      <t>ヘイセイ</t>
    </rPh>
    <rPh sb="21" eb="22">
      <t>ネン</t>
    </rPh>
    <rPh sb="28" eb="29">
      <t>ネン</t>
    </rPh>
    <rPh sb="36" eb="37">
      <t>アイダ</t>
    </rPh>
    <rPh sb="38" eb="40">
      <t>ケンチク</t>
    </rPh>
    <rPh sb="43" eb="45">
      <t>タテモノ</t>
    </rPh>
    <rPh sb="45" eb="47">
      <t>メンセキ</t>
    </rPh>
    <rPh sb="48" eb="49">
      <t>サ</t>
    </rPh>
    <phoneticPr fontId="32"/>
  </si>
  <si>
    <r>
      <t>　　　　生徒数　</t>
    </r>
    <r>
      <rPr>
        <b/>
        <sz val="10"/>
        <color rgb="FFFF0000"/>
        <rFont val="ＭＳ Ｐゴシック"/>
        <family val="3"/>
        <charset val="128"/>
      </rPr>
      <t>※転編入含む</t>
    </r>
    <rPh sb="4" eb="5">
      <t>ショウ</t>
    </rPh>
    <rPh sb="5" eb="6">
      <t>ト</t>
    </rPh>
    <rPh sb="6" eb="7">
      <t>カズ</t>
    </rPh>
    <phoneticPr fontId="2"/>
  </si>
  <si>
    <r>
      <rPr>
        <b/>
        <sz val="9"/>
        <color rgb="FFFF0000"/>
        <rFont val="ＭＳ Ｐゴシック"/>
        <family val="3"/>
        <charset val="128"/>
      </rPr>
      <t>全学年分</t>
    </r>
    <r>
      <rPr>
        <sz val="9"/>
        <color theme="1"/>
        <rFont val="ＭＳ Ｐゴシック"/>
        <family val="3"/>
        <charset val="128"/>
      </rPr>
      <t>の
学則定員
（×１年生のみ）</t>
    </r>
    <rPh sb="0" eb="4">
      <t>ゼンガクネンブン</t>
    </rPh>
    <rPh sb="6" eb="8">
      <t>ガクソク</t>
    </rPh>
    <rPh sb="8" eb="10">
      <t>テイイン</t>
    </rPh>
    <rPh sb="14" eb="16">
      <t>ネンセイ</t>
    </rPh>
    <phoneticPr fontId="2"/>
  </si>
  <si>
    <t>入学者数</t>
    <rPh sb="0" eb="2">
      <t>ニュウガク</t>
    </rPh>
    <rPh sb="2" eb="3">
      <t>シャ</t>
    </rPh>
    <rPh sb="3" eb="4">
      <t>スウ</t>
    </rPh>
    <phoneticPr fontId="2"/>
  </si>
  <si>
    <r>
      <t>「全学年分の学則定員」は、１年生から３年生（もしくは４年生）までの</t>
    </r>
    <r>
      <rPr>
        <b/>
        <sz val="9"/>
        <color theme="1"/>
        <rFont val="ＭＳ Ｐゴシック"/>
        <family val="3"/>
        <charset val="128"/>
      </rPr>
      <t>全学年分の学則定員</t>
    </r>
    <r>
      <rPr>
        <sz val="9"/>
        <color theme="1"/>
        <rFont val="ＭＳ Ｐゴシック"/>
        <family val="3"/>
        <charset val="128"/>
      </rPr>
      <t>の合計を記入してください。</t>
    </r>
    <rPh sb="1" eb="5">
      <t>ゼンガクネンブン</t>
    </rPh>
    <rPh sb="14" eb="16">
      <t>ネンセイ</t>
    </rPh>
    <rPh sb="19" eb="21">
      <t>ネンセイ</t>
    </rPh>
    <rPh sb="27" eb="29">
      <t>ネンセイ</t>
    </rPh>
    <rPh sb="33" eb="37">
      <t>ゼンガクネンブン</t>
    </rPh>
    <rPh sb="38" eb="40">
      <t>ガクソク</t>
    </rPh>
    <rPh sb="40" eb="42">
      <t>テイイン</t>
    </rPh>
    <rPh sb="43" eb="45">
      <t>ゴウケイ</t>
    </rPh>
    <rPh sb="46" eb="48">
      <t>キニュウ</t>
    </rPh>
    <phoneticPr fontId="2"/>
  </si>
  <si>
    <r>
      <t>「</t>
    </r>
    <r>
      <rPr>
        <b/>
        <sz val="9"/>
        <color theme="1"/>
        <rFont val="ＭＳ Ｐゴシック"/>
        <family val="3"/>
        <charset val="128"/>
      </rPr>
      <t>E．授業料</t>
    </r>
    <r>
      <rPr>
        <sz val="9"/>
        <color theme="1"/>
        <rFont val="ＭＳ Ｐゴシック"/>
        <family val="3"/>
        <charset val="128"/>
      </rPr>
      <t>」は、就学支援金等を差し引かない金額を記入してください。</t>
    </r>
    <r>
      <rPr>
        <b/>
        <sz val="9"/>
        <color theme="1"/>
        <rFont val="ＭＳ Ｐゴシック"/>
        <family val="3"/>
        <charset val="128"/>
      </rPr>
      <t>１単位当りの授業料が設定されている場合は記入不要</t>
    </r>
    <r>
      <rPr>
        <sz val="9"/>
        <color theme="1"/>
        <rFont val="ＭＳ Ｐゴシック"/>
        <family val="3"/>
        <charset val="128"/>
      </rPr>
      <t>です。</t>
    </r>
    <rPh sb="35" eb="37">
      <t>タンイ</t>
    </rPh>
    <rPh sb="37" eb="38">
      <t>アタ</t>
    </rPh>
    <rPh sb="40" eb="43">
      <t>ジュギョウリョウ</t>
    </rPh>
    <rPh sb="44" eb="46">
      <t>セッテイ</t>
    </rPh>
    <rPh sb="51" eb="53">
      <t>バアイ</t>
    </rPh>
    <rPh sb="54" eb="56">
      <t>キニュウ</t>
    </rPh>
    <rPh sb="56" eb="58">
      <t>フヨウ</t>
    </rPh>
    <phoneticPr fontId="2"/>
  </si>
  <si>
    <r>
      <rPr>
        <b/>
        <sz val="9"/>
        <color theme="1"/>
        <rFont val="ＭＳ Ｐゴシック"/>
        <family val="3"/>
        <charset val="128"/>
      </rPr>
      <t>非常勤、嘱託、派遣、契約、業務委託教員、特別免許状の教員</t>
    </r>
    <r>
      <rPr>
        <sz val="9"/>
        <color theme="1"/>
        <rFont val="ＭＳ Ｐゴシック"/>
        <family val="3"/>
        <charset val="128"/>
      </rPr>
      <t>は兼務者の教員（教諭、講師等）になります。ただし臨時に雇用されている者と区別できる常勤的非常勤教員（学校基本調査〔文部科学省〕と同様の扱い）は本務者に含めてください。</t>
    </r>
    <phoneticPr fontId="2"/>
  </si>
  <si>
    <r>
      <rPr>
        <b/>
        <sz val="9"/>
        <color theme="1"/>
        <rFont val="ＭＳ Ｐゴシック"/>
        <family val="3"/>
        <charset val="128"/>
      </rPr>
      <t>非常勤、嘱託、派遣、契約、業務委託職員</t>
    </r>
    <r>
      <rPr>
        <sz val="9"/>
        <color theme="1"/>
        <rFont val="ＭＳ Ｐゴシック"/>
        <family val="3"/>
        <charset val="128"/>
      </rPr>
      <t>は兼務者になります。（ただし、臨時に雇用されている者と区別できる常勤的非常勤職員（学校基本調査〔文部科学省〕と同様の扱い）は本務者に含めてください。）</t>
    </r>
    <rPh sb="20" eb="22">
      <t>ケンム</t>
    </rPh>
    <rPh sb="22" eb="23">
      <t>シャ</t>
    </rPh>
    <rPh sb="34" eb="36">
      <t>リンジ</t>
    </rPh>
    <rPh sb="37" eb="39">
      <t>コヨウ</t>
    </rPh>
    <rPh sb="44" eb="45">
      <t>モノ</t>
    </rPh>
    <rPh sb="46" eb="48">
      <t>クベツ</t>
    </rPh>
    <rPh sb="51" eb="54">
      <t>ジョウキンテキ</t>
    </rPh>
    <rPh sb="54" eb="57">
      <t>ヒジョウキン</t>
    </rPh>
    <rPh sb="57" eb="59">
      <t>ショクイン</t>
    </rPh>
    <rPh sb="60" eb="62">
      <t>ガッコウ</t>
    </rPh>
    <rPh sb="62" eb="64">
      <t>キホン</t>
    </rPh>
    <rPh sb="64" eb="66">
      <t>チョウサ</t>
    </rPh>
    <rPh sb="67" eb="69">
      <t>モンブ</t>
    </rPh>
    <rPh sb="69" eb="72">
      <t>カガクショウ</t>
    </rPh>
    <rPh sb="74" eb="76">
      <t>ドウヨウ</t>
    </rPh>
    <rPh sb="77" eb="78">
      <t>アツカ</t>
    </rPh>
    <rPh sb="81" eb="83">
      <t>ホンム</t>
    </rPh>
    <rPh sb="83" eb="84">
      <t>シャ</t>
    </rPh>
    <rPh sb="85" eb="86">
      <t>フク</t>
    </rPh>
    <phoneticPr fontId="2"/>
  </si>
  <si>
    <r>
      <t>金額は</t>
    </r>
    <r>
      <rPr>
        <b/>
        <sz val="9"/>
        <color rgb="FFFF0000"/>
        <rFont val="ＭＳ Ｐゴシック"/>
        <family val="3"/>
        <charset val="128"/>
      </rPr>
      <t>千円単位</t>
    </r>
    <r>
      <rPr>
        <sz val="9"/>
        <color theme="1"/>
        <rFont val="ＭＳ Ｐゴシック"/>
        <family val="3"/>
        <charset val="128"/>
      </rPr>
      <t>（千円未満は四捨五入）で記入し、内訳と計を必ず一致させてください。ただし、</t>
    </r>
    <r>
      <rPr>
        <b/>
        <sz val="9"/>
        <color theme="1"/>
        <rFont val="ＭＳ Ｐゴシック"/>
        <family val="3"/>
        <charset val="128"/>
      </rPr>
      <t>四捨五入により内訳と計が一致しない場合は、</t>
    </r>
    <r>
      <rPr>
        <b/>
        <u/>
        <sz val="9"/>
        <color theme="1"/>
        <rFont val="ＭＳ Ｐゴシック"/>
        <family val="3"/>
        <charset val="128"/>
      </rPr>
      <t>計に合うように</t>
    </r>
    <r>
      <rPr>
        <b/>
        <sz val="9"/>
        <color theme="1"/>
        <rFont val="ＭＳ Ｐゴシック"/>
        <family val="3"/>
        <charset val="128"/>
      </rPr>
      <t>内訳を調整してください。</t>
    </r>
    <phoneticPr fontId="2"/>
  </si>
  <si>
    <t>(注)1</t>
    <phoneticPr fontId="32"/>
  </si>
  <si>
    <t>該当する番号を四角枠内で選択してください（セルを選択し▼をクリック）。</t>
    <rPh sb="0" eb="2">
      <t>ガイトウ</t>
    </rPh>
    <rPh sb="4" eb="6">
      <t>バンゴウ</t>
    </rPh>
    <rPh sb="7" eb="9">
      <t>シカク</t>
    </rPh>
    <rPh sb="9" eb="11">
      <t>ワクナイ</t>
    </rPh>
    <rPh sb="12" eb="14">
      <t>センタク</t>
    </rPh>
    <rPh sb="24" eb="26">
      <t>センタク</t>
    </rPh>
    <phoneticPr fontId="2"/>
  </si>
  <si>
    <t>「入学試験日」は、令和４年度入学者に対して実施された入学試験日の第１日目を記入してください。
内部推薦入試は推薦入試に含めません。</t>
    <rPh sb="26" eb="28">
      <t>ニュウガク</t>
    </rPh>
    <rPh sb="28" eb="31">
      <t>シケンビ</t>
    </rPh>
    <rPh sb="32" eb="33">
      <t>ダイ</t>
    </rPh>
    <rPh sb="35" eb="36">
      <t>メ</t>
    </rPh>
    <rPh sb="37" eb="39">
      <t>キニュウ</t>
    </rPh>
    <phoneticPr fontId="2"/>
  </si>
  <si>
    <t>内部入学者（本科からの入学者）がいる場合は、「入学定員」「入学志願者数」「合格者数」「入学者数」に内部入学者数を含めてください。</t>
    <phoneticPr fontId="2"/>
  </si>
  <si>
    <t>「学則定員」を学年ごとに定めていない場合は、全体の学則定員を修業年限で割った値を「１年生の学則定員」に記入してください。</t>
    <phoneticPr fontId="2"/>
  </si>
  <si>
    <r>
      <t>「</t>
    </r>
    <r>
      <rPr>
        <b/>
        <sz val="9"/>
        <color theme="1"/>
        <rFont val="ＭＳ Ｐゴシック"/>
        <family val="3"/>
        <charset val="128"/>
      </rPr>
      <t>E．授業料</t>
    </r>
    <r>
      <rPr>
        <sz val="9"/>
        <color theme="1"/>
        <rFont val="ＭＳ Ｐゴシック"/>
        <family val="3"/>
        <charset val="128"/>
      </rPr>
      <t>」は、就学支援金等を差し引かない金額を記入してください。</t>
    </r>
    <phoneticPr fontId="2"/>
  </si>
  <si>
    <t>非常勤、嘱託、派遣、契約、業務委託教員、特別免許状の教員は兼務者の教員（教諭、講師等）になります。ただし臨時に雇用されている者と区別できる常勤的非常勤教員（学校基本調査〔文部科学省〕と同様の扱い）は本務者に含めてください。</t>
    <phoneticPr fontId="2"/>
  </si>
  <si>
    <t>校舎等の増改築・改造等に伴い一時的に借用している建物及び仮設校舎は除きます。また、今年の５月１日時点で使用していない建物（建築中、取り壊し予定等）は建物面積から除きます。ただし日常的に使用している借用校舎は含みます。</t>
    <rPh sb="41" eb="43">
      <t>コトシ</t>
    </rPh>
    <rPh sb="51" eb="53">
      <t>シヨウ</t>
    </rPh>
    <phoneticPr fontId="2"/>
  </si>
  <si>
    <r>
      <rPr>
        <b/>
        <u/>
        <sz val="10"/>
        <color theme="1"/>
        <rFont val="ＭＳ Ｐゴシック"/>
        <family val="3"/>
        <charset val="128"/>
      </rPr>
      <t>1981年（昭和56年）5月以前</t>
    </r>
    <r>
      <rPr>
        <sz val="10"/>
        <color theme="1"/>
        <rFont val="ＭＳ Ｐゴシック"/>
        <family val="3"/>
        <charset val="128"/>
      </rPr>
      <t>に建築確認された建物は、</t>
    </r>
    <r>
      <rPr>
        <b/>
        <u/>
        <sz val="10"/>
        <color theme="1"/>
        <rFont val="ＭＳ Ｐゴシック"/>
        <family val="3"/>
        <charset val="128"/>
      </rPr>
      <t>旧耐震基準</t>
    </r>
    <r>
      <rPr>
        <sz val="10"/>
        <color theme="1"/>
        <rFont val="ＭＳ Ｐゴシック"/>
        <family val="3"/>
        <charset val="128"/>
      </rPr>
      <t>が適用されるため基本的には非耐震建物ですが「既に</t>
    </r>
    <r>
      <rPr>
        <b/>
        <sz val="10"/>
        <color theme="1"/>
        <rFont val="ＭＳ Ｐゴシック"/>
        <family val="3"/>
        <charset val="128"/>
      </rPr>
      <t>耐震工事を実施済み</t>
    </r>
    <r>
      <rPr>
        <sz val="10"/>
        <color theme="1"/>
        <rFont val="ＭＳ Ｐゴシック"/>
        <family val="3"/>
        <charset val="128"/>
      </rPr>
      <t>」または「</t>
    </r>
    <r>
      <rPr>
        <b/>
        <sz val="10"/>
        <color theme="1"/>
        <rFont val="ＭＳ Ｐゴシック"/>
        <family val="3"/>
        <charset val="128"/>
      </rPr>
      <t>耐震検査等で耐震性を確認済み</t>
    </r>
    <r>
      <rPr>
        <sz val="10"/>
        <color theme="1"/>
        <rFont val="ＭＳ Ｐゴシック"/>
        <family val="3"/>
        <charset val="128"/>
      </rPr>
      <t>」</t>
    </r>
    <r>
      <rPr>
        <b/>
        <sz val="10"/>
        <color theme="1"/>
        <rFont val="ＭＳ Ｐゴシック"/>
        <family val="3"/>
        <charset val="128"/>
      </rPr>
      <t>の場合は耐震性のある建物面積</t>
    </r>
    <r>
      <rPr>
        <sz val="10"/>
        <color theme="1"/>
        <rFont val="ＭＳ Ｐゴシック"/>
        <family val="3"/>
        <charset val="128"/>
      </rPr>
      <t>になります。</t>
    </r>
    <rPh sb="6" eb="8">
      <t>ショウワ</t>
    </rPh>
    <rPh sb="10" eb="11">
      <t>ネン</t>
    </rPh>
    <rPh sb="13" eb="14">
      <t>ガツ</t>
    </rPh>
    <rPh sb="14" eb="16">
      <t>イゼン</t>
    </rPh>
    <rPh sb="17" eb="19">
      <t>ケンチク</t>
    </rPh>
    <rPh sb="19" eb="21">
      <t>カクニン</t>
    </rPh>
    <rPh sb="24" eb="26">
      <t>タテモノ</t>
    </rPh>
    <rPh sb="28" eb="29">
      <t>キュウ</t>
    </rPh>
    <rPh sb="29" eb="31">
      <t>タイシン</t>
    </rPh>
    <rPh sb="31" eb="33">
      <t>キジュン</t>
    </rPh>
    <rPh sb="34" eb="36">
      <t>テキヨウ</t>
    </rPh>
    <rPh sb="41" eb="44">
      <t>キホンテキ</t>
    </rPh>
    <rPh sb="46" eb="47">
      <t>ヒ</t>
    </rPh>
    <rPh sb="47" eb="49">
      <t>タイシン</t>
    </rPh>
    <rPh sb="49" eb="51">
      <t>タテモノ</t>
    </rPh>
    <rPh sb="55" eb="56">
      <t>スデ</t>
    </rPh>
    <rPh sb="57" eb="59">
      <t>タイシン</t>
    </rPh>
    <rPh sb="59" eb="61">
      <t>コウジ</t>
    </rPh>
    <rPh sb="62" eb="64">
      <t>ジッシ</t>
    </rPh>
    <rPh sb="71" eb="73">
      <t>タイシン</t>
    </rPh>
    <rPh sb="73" eb="75">
      <t>ケンサ</t>
    </rPh>
    <rPh sb="77" eb="80">
      <t>タイシンセイ</t>
    </rPh>
    <rPh sb="81" eb="83">
      <t>カクニン</t>
    </rPh>
    <rPh sb="83" eb="84">
      <t>ズミ</t>
    </rPh>
    <rPh sb="87" eb="89">
      <t>バアイ</t>
    </rPh>
    <rPh sb="90" eb="93">
      <t>タイシンセイ</t>
    </rPh>
    <rPh sb="96" eb="98">
      <t>タテモノ</t>
    </rPh>
    <rPh sb="98" eb="100">
      <t>メンセキ</t>
    </rPh>
    <phoneticPr fontId="32"/>
  </si>
  <si>
    <r>
      <rPr>
        <b/>
        <u/>
        <sz val="10"/>
        <color theme="1"/>
        <rFont val="ＭＳ Ｐゴシック"/>
        <family val="3"/>
        <charset val="128"/>
      </rPr>
      <t>1981年（昭和56年）6月以降</t>
    </r>
    <r>
      <rPr>
        <sz val="10"/>
        <color theme="1"/>
        <rFont val="ＭＳ Ｐゴシック"/>
        <family val="3"/>
        <charset val="128"/>
      </rPr>
      <t>に建築確認された建物は、</t>
    </r>
    <r>
      <rPr>
        <b/>
        <u/>
        <sz val="10"/>
        <color theme="1"/>
        <rFont val="ＭＳ Ｐゴシック"/>
        <family val="3"/>
        <charset val="128"/>
      </rPr>
      <t>新耐震基準</t>
    </r>
    <r>
      <rPr>
        <sz val="10"/>
        <color theme="1"/>
        <rFont val="ＭＳ Ｐゴシック"/>
        <family val="3"/>
        <charset val="128"/>
      </rPr>
      <t>が適用されるため、</t>
    </r>
    <r>
      <rPr>
        <b/>
        <sz val="10"/>
        <color theme="1"/>
        <rFont val="ＭＳ Ｐゴシック"/>
        <family val="3"/>
        <charset val="128"/>
      </rPr>
      <t>全て耐震性のある建物面積</t>
    </r>
    <r>
      <rPr>
        <sz val="10"/>
        <color theme="1"/>
        <rFont val="ＭＳ Ｐゴシック"/>
        <family val="3"/>
        <charset val="128"/>
      </rPr>
      <t>になります。</t>
    </r>
    <rPh sb="4" eb="5">
      <t>ネン</t>
    </rPh>
    <rPh sb="6" eb="8">
      <t>ショウワ</t>
    </rPh>
    <rPh sb="10" eb="11">
      <t>ネン</t>
    </rPh>
    <rPh sb="13" eb="14">
      <t>ガツ</t>
    </rPh>
    <rPh sb="14" eb="16">
      <t>イコウ</t>
    </rPh>
    <rPh sb="17" eb="19">
      <t>ケンチク</t>
    </rPh>
    <rPh sb="19" eb="21">
      <t>カクニン</t>
    </rPh>
    <rPh sb="24" eb="26">
      <t>タテモノ</t>
    </rPh>
    <rPh sb="28" eb="29">
      <t>シン</t>
    </rPh>
    <rPh sb="29" eb="31">
      <t>タイシン</t>
    </rPh>
    <rPh sb="31" eb="33">
      <t>キジュン</t>
    </rPh>
    <rPh sb="34" eb="36">
      <t>テキヨウ</t>
    </rPh>
    <rPh sb="42" eb="43">
      <t>スベ</t>
    </rPh>
    <rPh sb="44" eb="47">
      <t>タイシンセイ</t>
    </rPh>
    <rPh sb="50" eb="52">
      <t>タテモノ</t>
    </rPh>
    <rPh sb="52" eb="54">
      <t>メンセキ</t>
    </rPh>
    <phoneticPr fontId="32"/>
  </si>
  <si>
    <t>選択して下さい↓</t>
  </si>
  <si>
    <t>調査対象は非木造２階建以上又は非木造延床面積２００㎡以上の建物です。</t>
    <rPh sb="0" eb="2">
      <t>チョウサ</t>
    </rPh>
    <rPh sb="2" eb="4">
      <t>タイショウ</t>
    </rPh>
    <rPh sb="5" eb="8">
      <t>ヒモクゾウ</t>
    </rPh>
    <rPh sb="9" eb="10">
      <t>カイ</t>
    </rPh>
    <rPh sb="10" eb="11">
      <t>タ</t>
    </rPh>
    <rPh sb="11" eb="13">
      <t>イジョウ</t>
    </rPh>
    <rPh sb="13" eb="14">
      <t>マタ</t>
    </rPh>
    <rPh sb="18" eb="19">
      <t>ノ</t>
    </rPh>
    <rPh sb="19" eb="20">
      <t>ユカ</t>
    </rPh>
    <rPh sb="20" eb="22">
      <t>メンセキ</t>
    </rPh>
    <rPh sb="26" eb="28">
      <t>イジョウ</t>
    </rPh>
    <rPh sb="29" eb="31">
      <t>タテモノ</t>
    </rPh>
    <phoneticPr fontId="2"/>
  </si>
  <si>
    <t>所定福利費には、共済組合掛金、雇用保険料、退職金社（財）団負担金等を含めてください。退職者への退職金は含めません。</t>
    <phoneticPr fontId="2"/>
  </si>
  <si>
    <t>平均勤続年数、平均年齢は年度末（3月31日）時点のもので、整数で記入してください（1年未満四捨五入）。</t>
    <phoneticPr fontId="32"/>
  </si>
  <si>
    <t>全日制・定時制・通信制課程・専攻科間で人件費の分離が困難な場合は全日制の調査票に合算して記載しても構いません。</t>
    <rPh sb="0" eb="3">
      <t>ゼンニチセイ</t>
    </rPh>
    <rPh sb="6" eb="7">
      <t>セイ</t>
    </rPh>
    <rPh sb="13" eb="14">
      <t>カン</t>
    </rPh>
    <rPh sb="15" eb="18">
      <t>ジンケンヒ</t>
    </rPh>
    <rPh sb="19" eb="21">
      <t>ブンリ</t>
    </rPh>
    <rPh sb="28" eb="31">
      <t>ゼンニチセイ</t>
    </rPh>
    <rPh sb="32" eb="35">
      <t>チョウサヒョウ</t>
    </rPh>
    <rPh sb="40" eb="42">
      <t>ガッサン</t>
    </rPh>
    <rPh sb="45" eb="46">
      <t>カマ</t>
    </rPh>
    <phoneticPr fontId="2"/>
  </si>
  <si>
    <t>法人本部との資金の貸借等は、金額に含める必要はありません。</t>
    <rPh sb="0" eb="2">
      <t>ホウジン</t>
    </rPh>
    <rPh sb="2" eb="4">
      <t>ホンブ</t>
    </rPh>
    <rPh sb="6" eb="8">
      <t>シキン</t>
    </rPh>
    <rPh sb="9" eb="11">
      <t>タイシャク</t>
    </rPh>
    <rPh sb="11" eb="12">
      <t>トウ</t>
    </rPh>
    <rPh sb="14" eb="16">
      <t>キンガク</t>
    </rPh>
    <rPh sb="17" eb="18">
      <t>フク</t>
    </rPh>
    <rPh sb="20" eb="22">
      <t>ヒツヨウ</t>
    </rPh>
    <phoneticPr fontId="2"/>
  </si>
  <si>
    <t>調査票の内訳に無い科目（学校側で独自に設けている科目など）については、記入せず、合計にも含めなくて構いません。</t>
    <phoneticPr fontId="2"/>
  </si>
  <si>
    <t>全日制・定時制・通信制課程・専攻科間で人件費の分離が困難な場合は全日制の調査票に合算して記載しても構いません。</t>
    <phoneticPr fontId="2"/>
  </si>
  <si>
    <t>↓高等学校を「高校」に置換した列（「高校」と回答した場合の対策）</t>
    <rPh sb="1" eb="5">
      <t>コウトウガッコウ</t>
    </rPh>
    <rPh sb="7" eb="9">
      <t>コウコウ</t>
    </rPh>
    <rPh sb="11" eb="13">
      <t>チカン</t>
    </rPh>
    <rPh sb="15" eb="16">
      <t>レツ</t>
    </rPh>
    <rPh sb="18" eb="20">
      <t>コウコウ</t>
    </rPh>
    <rPh sb="22" eb="24">
      <t>カイトウ</t>
    </rPh>
    <rPh sb="26" eb="28">
      <t>バアイ</t>
    </rPh>
    <rPh sb="29" eb="31">
      <t>タイサク</t>
    </rPh>
    <phoneticPr fontId="2"/>
  </si>
  <si>
    <t>札幌大谷高校</t>
  </si>
  <si>
    <t>立命館慶祥高校</t>
  </si>
  <si>
    <t>札幌光星高校</t>
  </si>
  <si>
    <t>札幌山の手高校</t>
  </si>
  <si>
    <t>札幌静修高校</t>
  </si>
  <si>
    <t>北海学園札幌高校</t>
  </si>
  <si>
    <t>札幌第一高校</t>
  </si>
  <si>
    <t>札幌北斗高校</t>
  </si>
  <si>
    <t>藤女子高校</t>
  </si>
  <si>
    <t>北海道文教大学附属高校</t>
    <rPh sb="7" eb="9">
      <t>フゾク</t>
    </rPh>
    <phoneticPr fontId="2"/>
  </si>
  <si>
    <t>北海高校</t>
  </si>
  <si>
    <t>北星学園女子高校</t>
  </si>
  <si>
    <t>北星学園大学附属高校</t>
  </si>
  <si>
    <t>北海道科学大学高校</t>
    <rPh sb="3" eb="5">
      <t>カガク</t>
    </rPh>
    <rPh sb="5" eb="7">
      <t>ダイガク</t>
    </rPh>
    <phoneticPr fontId="2"/>
  </si>
  <si>
    <t>小樽明峰高校</t>
  </si>
  <si>
    <t>小樽双葉高校</t>
    <rPh sb="1" eb="2">
      <t>タル</t>
    </rPh>
    <phoneticPr fontId="2"/>
  </si>
  <si>
    <t>北照高校</t>
  </si>
  <si>
    <t>遺愛女子高校</t>
  </si>
  <si>
    <t>清尚学院高校</t>
  </si>
  <si>
    <t>函館大谷高校</t>
  </si>
  <si>
    <t>函館大妻高校</t>
  </si>
  <si>
    <t>函館白百合学園高校</t>
  </si>
  <si>
    <t>函館大学付属柏稜高校</t>
  </si>
  <si>
    <t>函館大学付属有斗高校</t>
  </si>
  <si>
    <t>函館ラ・サール高校</t>
  </si>
  <si>
    <t>旭川龍谷高校</t>
  </si>
  <si>
    <t>旭川実業高校</t>
  </si>
  <si>
    <t>旭川志峯高校</t>
    <rPh sb="2" eb="3">
      <t>ココロザシ</t>
    </rPh>
    <rPh sb="3" eb="4">
      <t>ミネ</t>
    </rPh>
    <phoneticPr fontId="2"/>
  </si>
  <si>
    <t>旭川藤星高校</t>
    <rPh sb="3" eb="4">
      <t>ホシ</t>
    </rPh>
    <phoneticPr fontId="2"/>
  </si>
  <si>
    <t>北海道大谷室蘭高校</t>
    <rPh sb="0" eb="3">
      <t>ホッカイドウ</t>
    </rPh>
    <rPh sb="5" eb="7">
      <t>ムロラン</t>
    </rPh>
    <phoneticPr fontId="2"/>
  </si>
  <si>
    <t>海星学院高校</t>
  </si>
  <si>
    <t>帯広大谷高校</t>
  </si>
  <si>
    <t>白樺学園高校</t>
  </si>
  <si>
    <t>帯広北高校</t>
  </si>
  <si>
    <t>酪農学園大学附属とわの森三愛高校</t>
    <rPh sb="0" eb="2">
      <t>ラクノウ</t>
    </rPh>
    <rPh sb="2" eb="4">
      <t>ガクエン</t>
    </rPh>
    <rPh sb="4" eb="6">
      <t>ダイガク</t>
    </rPh>
    <rPh sb="6" eb="8">
      <t>フゾク</t>
    </rPh>
    <phoneticPr fontId="2"/>
  </si>
  <si>
    <t>苫小牧中央高校</t>
  </si>
  <si>
    <t>北見藤高校</t>
  </si>
  <si>
    <t>札幌新陽高校</t>
  </si>
  <si>
    <t>札幌龍谷学園高校</t>
  </si>
  <si>
    <t>稚内大谷高校</t>
  </si>
  <si>
    <t>札幌聖心女子学院高校</t>
  </si>
  <si>
    <t>札幌創成高校</t>
  </si>
  <si>
    <t>駒澤大学附属苫小牧高校</t>
  </si>
  <si>
    <t>武修館高校</t>
  </si>
  <si>
    <t>北海道栄高校</t>
  </si>
  <si>
    <t>東海大学付属札幌高校</t>
    <rPh sb="6" eb="8">
      <t>サッポロ</t>
    </rPh>
    <phoneticPr fontId="2"/>
  </si>
  <si>
    <t>北星学園余市高校</t>
  </si>
  <si>
    <t>札幌日本大学高校</t>
  </si>
  <si>
    <t>北嶺高校</t>
  </si>
  <si>
    <t>旭川明成高校</t>
  </si>
  <si>
    <t>クラーク記念国際高校</t>
  </si>
  <si>
    <t>池上学院高校</t>
  </si>
  <si>
    <t>星槎国際高校</t>
  </si>
  <si>
    <t>北海道芸術高校</t>
    <rPh sb="0" eb="3">
      <t>ホッカイドウ</t>
    </rPh>
    <rPh sb="3" eb="5">
      <t>ゲイジュツ</t>
    </rPh>
    <phoneticPr fontId="2"/>
  </si>
  <si>
    <t>東奥学園高校</t>
  </si>
  <si>
    <t>青森山田高校</t>
  </si>
  <si>
    <t>青森明の星高校</t>
  </si>
  <si>
    <t>東奥義塾高校</t>
  </si>
  <si>
    <t>弘前学院聖愛高校</t>
  </si>
  <si>
    <t>柴田学園大学附属柴田学園高校</t>
    <rPh sb="2" eb="4">
      <t>ガクエン</t>
    </rPh>
    <rPh sb="4" eb="6">
      <t>ダイガク</t>
    </rPh>
    <rPh sb="6" eb="8">
      <t>フゾク</t>
    </rPh>
    <rPh sb="8" eb="12">
      <t>シバタガクエン</t>
    </rPh>
    <phoneticPr fontId="2"/>
  </si>
  <si>
    <t>千葉学園高校</t>
  </si>
  <si>
    <t>八戸聖ウルスラ学院高校</t>
  </si>
  <si>
    <t>八戸学院光星高校</t>
    <rPh sb="0" eb="2">
      <t>ハチノヘ</t>
    </rPh>
    <rPh sb="2" eb="4">
      <t>ガクイン</t>
    </rPh>
    <phoneticPr fontId="2"/>
  </si>
  <si>
    <t>八戸工業大学第一高校</t>
  </si>
  <si>
    <t>八戸工業大学第二高校</t>
  </si>
  <si>
    <t>五所川原第一高校</t>
  </si>
  <si>
    <t>五所川原商業高校</t>
  </si>
  <si>
    <t>弘前東高校</t>
  </si>
  <si>
    <t>八戸学院野辺地西高校</t>
    <rPh sb="0" eb="2">
      <t>ハチノヘ</t>
    </rPh>
    <rPh sb="2" eb="4">
      <t>ガクイン</t>
    </rPh>
    <phoneticPr fontId="2"/>
  </si>
  <si>
    <t>松風塾高校</t>
  </si>
  <si>
    <t>向陵高校</t>
  </si>
  <si>
    <t>岩手高校</t>
  </si>
  <si>
    <t>岩手女子高校</t>
  </si>
  <si>
    <t>江南義塾盛岡高校</t>
  </si>
  <si>
    <t>盛岡大学附属高校</t>
  </si>
  <si>
    <t>盛岡スコーレ高校</t>
  </si>
  <si>
    <t>盛岡白百合学園高校</t>
  </si>
  <si>
    <t>一関修紅高校</t>
  </si>
  <si>
    <t>一関学院高校</t>
  </si>
  <si>
    <t>水沢第一高校</t>
  </si>
  <si>
    <t>専修大学北上高校</t>
  </si>
  <si>
    <t>盛岡中央高校</t>
  </si>
  <si>
    <t>花巻東高校</t>
  </si>
  <si>
    <t>盛岡誠桜高校</t>
    <rPh sb="2" eb="3">
      <t>セイ</t>
    </rPh>
    <rPh sb="3" eb="4">
      <t>サクラ</t>
    </rPh>
    <phoneticPr fontId="2"/>
  </si>
  <si>
    <t>尚絅学院高校</t>
  </si>
  <si>
    <t>聖和学園高校</t>
  </si>
  <si>
    <t>聖ウルスラ学院英智高校</t>
  </si>
  <si>
    <t>仙台白百合学園高校</t>
  </si>
  <si>
    <t>東北学院高校</t>
  </si>
  <si>
    <t>東北高校</t>
  </si>
  <si>
    <t>常盤木学園高校</t>
  </si>
  <si>
    <t>仙台大学附属明成高校</t>
    <rPh sb="0" eb="2">
      <t>センダイ</t>
    </rPh>
    <rPh sb="2" eb="4">
      <t>ダイガク</t>
    </rPh>
    <rPh sb="4" eb="6">
      <t>フゾク</t>
    </rPh>
    <phoneticPr fontId="2"/>
  </si>
  <si>
    <t>東北生活文化大学高校</t>
  </si>
  <si>
    <t>宮城学院高校</t>
  </si>
  <si>
    <t>仙台育英学園高校</t>
  </si>
  <si>
    <t>仙台城南高校</t>
    <rPh sb="0" eb="2">
      <t>センダイ</t>
    </rPh>
    <rPh sb="2" eb="4">
      <t>ジョウナン</t>
    </rPh>
    <phoneticPr fontId="2"/>
  </si>
  <si>
    <t>聖ドミニコ学院高校</t>
  </si>
  <si>
    <t>大崎中央高校</t>
  </si>
  <si>
    <t>古川学園高校</t>
  </si>
  <si>
    <t>東北学院榴ケ岡高校</t>
  </si>
  <si>
    <t>東陵高校</t>
  </si>
  <si>
    <t>西山学院高校</t>
  </si>
  <si>
    <t>日本ウェルネス宮城高校</t>
    <rPh sb="0" eb="2">
      <t>ニホン</t>
    </rPh>
    <rPh sb="7" eb="9">
      <t>ミヤギ</t>
    </rPh>
    <phoneticPr fontId="2"/>
  </si>
  <si>
    <t>飛鳥未来きずな高校</t>
    <rPh sb="0" eb="2">
      <t>アスカ</t>
    </rPh>
    <rPh sb="2" eb="4">
      <t>ミライ</t>
    </rPh>
    <phoneticPr fontId="2"/>
  </si>
  <si>
    <t>ノースアジア大学明桜高校</t>
    <rPh sb="6" eb="8">
      <t>ダイガク</t>
    </rPh>
    <phoneticPr fontId="2"/>
  </si>
  <si>
    <t>秋田令和高校</t>
    <rPh sb="2" eb="4">
      <t>レイワ</t>
    </rPh>
    <phoneticPr fontId="2"/>
  </si>
  <si>
    <t>国学館高校</t>
  </si>
  <si>
    <t>聖霊女子短期大学付属高校</t>
  </si>
  <si>
    <t>秋田修英高校</t>
  </si>
  <si>
    <t>東北文教大学山形城北高校</t>
    <rPh sb="0" eb="2">
      <t>トウホク</t>
    </rPh>
    <rPh sb="2" eb="4">
      <t>ブンキョウ</t>
    </rPh>
    <rPh sb="4" eb="6">
      <t>ダイガク</t>
    </rPh>
    <phoneticPr fontId="2"/>
  </si>
  <si>
    <t>山形学院高校</t>
  </si>
  <si>
    <t>日本大学山形高校</t>
  </si>
  <si>
    <t>山形明正高校</t>
  </si>
  <si>
    <t>創学館高校</t>
    <rPh sb="0" eb="1">
      <t>ソウ</t>
    </rPh>
    <rPh sb="1" eb="2">
      <t>ガク</t>
    </rPh>
    <rPh sb="2" eb="3">
      <t>カン</t>
    </rPh>
    <phoneticPr fontId="2"/>
  </si>
  <si>
    <t>惺山高校</t>
    <rPh sb="0" eb="1">
      <t>セイ</t>
    </rPh>
    <rPh sb="1" eb="2">
      <t>ザン</t>
    </rPh>
    <phoneticPr fontId="2"/>
  </si>
  <si>
    <t>米沢中央高校</t>
  </si>
  <si>
    <t>九里学園高校</t>
  </si>
  <si>
    <t>基督教独立学園高校</t>
  </si>
  <si>
    <t>羽黒高校</t>
  </si>
  <si>
    <t>東海大学山形高校</t>
  </si>
  <si>
    <t>新庄東高校</t>
  </si>
  <si>
    <t>鶴岡東高校</t>
  </si>
  <si>
    <t>和順館高校</t>
  </si>
  <si>
    <t>酒田南高校</t>
  </si>
  <si>
    <t>桜の聖母学院高校</t>
  </si>
  <si>
    <t>福島高校</t>
  </si>
  <si>
    <t>福島成蹊高校</t>
  </si>
  <si>
    <t>福島東稜高校</t>
  </si>
  <si>
    <t>会津若松ザベリオ学園高校</t>
  </si>
  <si>
    <t>会津北嶺高校</t>
    <rPh sb="0" eb="2">
      <t>アイヅ</t>
    </rPh>
    <rPh sb="2" eb="4">
      <t>ホクレイ</t>
    </rPh>
    <phoneticPr fontId="2"/>
  </si>
  <si>
    <t>郡山女子大学附属高校</t>
  </si>
  <si>
    <t>磐城緑蔭高校</t>
  </si>
  <si>
    <t>福島県磐城第一高校</t>
  </si>
  <si>
    <t>学校法人石川高校</t>
  </si>
  <si>
    <t>聖光学院高校</t>
  </si>
  <si>
    <t>帝京安積高校</t>
  </si>
  <si>
    <t>尚志高校</t>
  </si>
  <si>
    <t>日本大学東北高校</t>
  </si>
  <si>
    <t>仁愛高校</t>
  </si>
  <si>
    <t>東日本国際大学附属昌平高校</t>
  </si>
  <si>
    <t>いわき秀英高校</t>
  </si>
  <si>
    <t>福島南高校</t>
  </si>
  <si>
    <t>新潟青陵高校</t>
  </si>
  <si>
    <t>新潟明訓高校</t>
  </si>
  <si>
    <t>北越高校</t>
  </si>
  <si>
    <t>新発田中央高校</t>
  </si>
  <si>
    <t>上越高校</t>
  </si>
  <si>
    <t>関根学園高校</t>
  </si>
  <si>
    <t>中越高校</t>
  </si>
  <si>
    <t>帝京長岡高校</t>
  </si>
  <si>
    <t>新潟産業大学附属高校</t>
  </si>
  <si>
    <t>加茂暁星高校</t>
  </si>
  <si>
    <t>新潟清心女子高校</t>
  </si>
  <si>
    <t>敬和学園高校</t>
  </si>
  <si>
    <t>新潟第一高校</t>
  </si>
  <si>
    <t>東京学館新潟高校</t>
  </si>
  <si>
    <t>日本文理高校</t>
  </si>
  <si>
    <t>開志学園高校</t>
  </si>
  <si>
    <t>創進学園高校</t>
    <rPh sb="0" eb="1">
      <t>ソウ</t>
    </rPh>
    <rPh sb="1" eb="2">
      <t>シン</t>
    </rPh>
    <rPh sb="2" eb="4">
      <t>ガクエン</t>
    </rPh>
    <phoneticPr fontId="2"/>
  </si>
  <si>
    <t>長岡英智高校</t>
    <rPh sb="0" eb="2">
      <t>ナガオカ</t>
    </rPh>
    <phoneticPr fontId="2"/>
  </si>
  <si>
    <t>開志国際高校</t>
    <rPh sb="2" eb="4">
      <t>コクサイ</t>
    </rPh>
    <phoneticPr fontId="2"/>
  </si>
  <si>
    <t>茨城高校</t>
  </si>
  <si>
    <t>大成女子高校</t>
  </si>
  <si>
    <t>常磐大学高校</t>
  </si>
  <si>
    <t>水戸女子高校</t>
  </si>
  <si>
    <t>水戸啓明高校</t>
    <rPh sb="2" eb="3">
      <t>ケイ</t>
    </rPh>
    <rPh sb="3" eb="4">
      <t>メイ</t>
    </rPh>
    <phoneticPr fontId="2"/>
  </si>
  <si>
    <t>つくば国際大学高校</t>
  </si>
  <si>
    <t>霞ヶ浦高校</t>
  </si>
  <si>
    <t>土浦日本大学高校</t>
  </si>
  <si>
    <t>茨城キリスト教学園高校</t>
  </si>
  <si>
    <t>明秀学園日立高校</t>
  </si>
  <si>
    <t>水城高校</t>
  </si>
  <si>
    <t>東洋大学附属牛久高校</t>
  </si>
  <si>
    <t>愛国学園大学附属龍ケ崎高校</t>
  </si>
  <si>
    <t>清真学園高校</t>
  </si>
  <si>
    <t>江戸川学園取手高校</t>
  </si>
  <si>
    <t>茗溪学園高校</t>
  </si>
  <si>
    <t>常総学院高校</t>
  </si>
  <si>
    <t>聖徳大学附属取手聖徳女子高校</t>
  </si>
  <si>
    <t>水戸葵陵高校</t>
  </si>
  <si>
    <t>鹿島学園高校</t>
  </si>
  <si>
    <t>つくば秀英高校</t>
  </si>
  <si>
    <t>翔洋学園高校</t>
  </si>
  <si>
    <t>岩瀬日本大学高校</t>
  </si>
  <si>
    <t>つくば開成高校</t>
  </si>
  <si>
    <t>晃陽学園高校</t>
  </si>
  <si>
    <t>水戸平成学園高校</t>
  </si>
  <si>
    <t>つくば国際大学東風高校</t>
  </si>
  <si>
    <t>青丘学院つくば高校</t>
    <rPh sb="0" eb="1">
      <t>アオ</t>
    </rPh>
    <rPh sb="1" eb="2">
      <t>オカ</t>
    </rPh>
    <rPh sb="2" eb="4">
      <t>ガクイン</t>
    </rPh>
    <phoneticPr fontId="2"/>
  </si>
  <si>
    <t>EIKOデジタル・クリエイティブ高校</t>
    <phoneticPr fontId="2"/>
  </si>
  <si>
    <t>Ｓ高校</t>
    <phoneticPr fontId="2"/>
  </si>
  <si>
    <t>日本ウェルネス高校</t>
    <rPh sb="0" eb="2">
      <t>ニホン</t>
    </rPh>
    <phoneticPr fontId="2"/>
  </si>
  <si>
    <t>白鷗大学足利高校</t>
  </si>
  <si>
    <t>文星芸術大学附属高校</t>
  </si>
  <si>
    <t>宇都宮文星女子高校</t>
  </si>
  <si>
    <t>宇都宮短期大学附属高校</t>
  </si>
  <si>
    <t>星の杜高校</t>
    <rPh sb="0" eb="1">
      <t>ホシ</t>
    </rPh>
    <rPh sb="2" eb="3">
      <t>モリ</t>
    </rPh>
    <phoneticPr fontId="2"/>
  </si>
  <si>
    <t>青藍泰斗高校</t>
  </si>
  <si>
    <t>國學院大學栃木高校</t>
  </si>
  <si>
    <t>作新学院高校</t>
  </si>
  <si>
    <t>佐野清澄高校</t>
  </si>
  <si>
    <t>足利短期大学附属高校</t>
  </si>
  <si>
    <t>矢板中央高校</t>
  </si>
  <si>
    <t>佐野日本大学高校</t>
  </si>
  <si>
    <t>足利大学附属高校</t>
  </si>
  <si>
    <t>幸福の科学学園高校</t>
  </si>
  <si>
    <t>日々輝学園高校</t>
    <rPh sb="0" eb="3">
      <t>ヒビキ</t>
    </rPh>
    <rPh sb="3" eb="5">
      <t>ガクエン</t>
    </rPh>
    <phoneticPr fontId="2"/>
  </si>
  <si>
    <t>共愛学園高校</t>
  </si>
  <si>
    <t>前橋育英高校</t>
  </si>
  <si>
    <t>桐生第一高校</t>
  </si>
  <si>
    <t>樹徳高校</t>
  </si>
  <si>
    <t>高崎商科大学附属高校</t>
  </si>
  <si>
    <t>東京農業大学第二高校</t>
  </si>
  <si>
    <t>常磐高校</t>
  </si>
  <si>
    <t>関東学園大学附属高校</t>
  </si>
  <si>
    <t>新島学園高校</t>
  </si>
  <si>
    <t>高崎健康福祉大学高崎高校</t>
  </si>
  <si>
    <t>明和県央高校</t>
  </si>
  <si>
    <t>浦和麗明高校</t>
    <rPh sb="0" eb="2">
      <t>ウラワ</t>
    </rPh>
    <rPh sb="2" eb="4">
      <t>レイメイ</t>
    </rPh>
    <phoneticPr fontId="2"/>
  </si>
  <si>
    <t>叡明高校</t>
    <rPh sb="0" eb="1">
      <t>サトシ</t>
    </rPh>
    <rPh sb="1" eb="2">
      <t>メイ</t>
    </rPh>
    <phoneticPr fontId="2"/>
  </si>
  <si>
    <t>浦和実業学園高校</t>
  </si>
  <si>
    <t>青山学院大学系属浦和ルーテル学院高校</t>
    <rPh sb="0" eb="2">
      <t>アオヤマ</t>
    </rPh>
    <rPh sb="2" eb="4">
      <t>ガクイン</t>
    </rPh>
    <rPh sb="4" eb="6">
      <t>ダイガク</t>
    </rPh>
    <rPh sb="6" eb="7">
      <t>ケイ</t>
    </rPh>
    <rPh sb="7" eb="8">
      <t>ゾク</t>
    </rPh>
    <phoneticPr fontId="2"/>
  </si>
  <si>
    <t>大宮開成高校</t>
  </si>
  <si>
    <t>山村学園高校</t>
  </si>
  <si>
    <t>東邦音楽大学附属東邦第二高校</t>
  </si>
  <si>
    <t>正智深谷高校</t>
  </si>
  <si>
    <t>東京成徳大学深谷高校</t>
  </si>
  <si>
    <t>武南高校</t>
  </si>
  <si>
    <t>聖望学園高校</t>
  </si>
  <si>
    <t>本庄第一高校</t>
  </si>
  <si>
    <t>本庄東高校</t>
  </si>
  <si>
    <t>淑徳与野高校</t>
  </si>
  <si>
    <t>武蔵越生高校</t>
  </si>
  <si>
    <t>狭山ヶ丘高校</t>
  </si>
  <si>
    <t>山村国際高校</t>
  </si>
  <si>
    <t>慶應義塾志木高校</t>
  </si>
  <si>
    <t>細田学園高校</t>
  </si>
  <si>
    <t>立教新座高校</t>
  </si>
  <si>
    <t>星野高校</t>
  </si>
  <si>
    <t>浦和明の星女子高校</t>
  </si>
  <si>
    <t>大妻嵐山高校</t>
  </si>
  <si>
    <t>城西大学付属川越高校</t>
  </si>
  <si>
    <t>埼玉栄高校</t>
  </si>
  <si>
    <t>武蔵野音楽大学附属高校</t>
  </si>
  <si>
    <t>浦和学院高校</t>
  </si>
  <si>
    <t>栄東高校</t>
  </si>
  <si>
    <t>秀明高校</t>
  </si>
  <si>
    <t>昌平高校</t>
  </si>
  <si>
    <t>獨協埼玉高校</t>
  </si>
  <si>
    <t>春日部共栄高校</t>
  </si>
  <si>
    <t>城北埼玉高校</t>
  </si>
  <si>
    <t>西武台高校</t>
  </si>
  <si>
    <t>秀明英光高校</t>
  </si>
  <si>
    <t>西武学園文理高校</t>
  </si>
  <si>
    <t>花咲徳栄高校</t>
  </si>
  <si>
    <t>秋草学園高校</t>
  </si>
  <si>
    <t>開智高校</t>
  </si>
  <si>
    <t>川越東高校</t>
  </si>
  <si>
    <t>埼玉平成高校</t>
  </si>
  <si>
    <t>東野高校</t>
  </si>
  <si>
    <t>東京農業大学第三高校</t>
  </si>
  <si>
    <t>自由の森学園高校</t>
  </si>
  <si>
    <t>国際学院高校</t>
  </si>
  <si>
    <t>栄北高校</t>
  </si>
  <si>
    <t>武蔵野星城高校</t>
  </si>
  <si>
    <t>大川学園高校</t>
  </si>
  <si>
    <t>開智未来高校</t>
  </si>
  <si>
    <t>志学会高校</t>
  </si>
  <si>
    <t>霞ヶ関高校</t>
  </si>
  <si>
    <t>松栄学園高校</t>
  </si>
  <si>
    <t>松栄学園高校大宮分校</t>
  </si>
  <si>
    <t>松栄学園高校越谷分校</t>
  </si>
  <si>
    <t>清和学園高校</t>
  </si>
  <si>
    <t>わせがく夢育高校</t>
    <rPh sb="4" eb="6">
      <t>ユメイク</t>
    </rPh>
    <phoneticPr fontId="2"/>
  </si>
  <si>
    <t>千葉英和高校</t>
  </si>
  <si>
    <t>千葉敬愛高校</t>
  </si>
  <si>
    <t>敬愛学園高校</t>
  </si>
  <si>
    <t>千葉経済大学附属高校</t>
  </si>
  <si>
    <t>千葉明徳高校</t>
  </si>
  <si>
    <t>市川高校</t>
  </si>
  <si>
    <t>昭和学院高校</t>
  </si>
  <si>
    <t>千葉商科大学付属高校</t>
  </si>
  <si>
    <t>日出学園高校</t>
  </si>
  <si>
    <t>和洋国府台女子高校</t>
  </si>
  <si>
    <t>千葉萌陽高校</t>
  </si>
  <si>
    <t>千葉県安房西高校</t>
  </si>
  <si>
    <t>日本体育大学柏高校</t>
    <rPh sb="0" eb="2">
      <t>ニホン</t>
    </rPh>
    <rPh sb="2" eb="4">
      <t>タイイク</t>
    </rPh>
    <rPh sb="4" eb="6">
      <t>ダイガク</t>
    </rPh>
    <rPh sb="6" eb="7">
      <t>カシワ</t>
    </rPh>
    <phoneticPr fontId="2"/>
  </si>
  <si>
    <t>麗澤高校</t>
  </si>
  <si>
    <t>専修大学松戸高校</t>
  </si>
  <si>
    <t>東邦大学付属東邦高校</t>
  </si>
  <si>
    <t>成田高校</t>
  </si>
  <si>
    <t>東葉高校</t>
  </si>
  <si>
    <t>敬愛大学八日市場高校</t>
  </si>
  <si>
    <t>千葉学芸高校</t>
  </si>
  <si>
    <t>鴨川令徳高校</t>
    <rPh sb="0" eb="2">
      <t>カモガワ</t>
    </rPh>
    <rPh sb="2" eb="3">
      <t>レイ</t>
    </rPh>
    <rPh sb="3" eb="4">
      <t>トク</t>
    </rPh>
    <phoneticPr fontId="2"/>
  </si>
  <si>
    <t>千葉黎明高校</t>
  </si>
  <si>
    <t>茂原北陵高校</t>
  </si>
  <si>
    <t>日本大学習志野高校</t>
  </si>
  <si>
    <t>我孫子二階堂高校</t>
  </si>
  <si>
    <t>千葉日本大学第一高校</t>
  </si>
  <si>
    <t>二松学舎大学附属柏高校</t>
    <rPh sb="2" eb="3">
      <t>ガク</t>
    </rPh>
    <rPh sb="3" eb="4">
      <t>シャ</t>
    </rPh>
    <phoneticPr fontId="2"/>
  </si>
  <si>
    <t>中央学院高校</t>
  </si>
  <si>
    <t>東海大学付属市原望洋高校</t>
    <rPh sb="6" eb="8">
      <t>イチハラ</t>
    </rPh>
    <phoneticPr fontId="2"/>
  </si>
  <si>
    <t>拓殖大学紅陵高校</t>
  </si>
  <si>
    <t>不二女子高校</t>
  </si>
  <si>
    <t>八千代松陰高校</t>
  </si>
  <si>
    <t>横芝敬愛高校</t>
  </si>
  <si>
    <t>東海大学付属浦安高校</t>
  </si>
  <si>
    <t>暁星国際高校</t>
  </si>
  <si>
    <t>東京学館高校</t>
  </si>
  <si>
    <t>植草学園大学附属高校</t>
  </si>
  <si>
    <t>千葉聖心高校</t>
  </si>
  <si>
    <t>愛国学園大学附属四街道高校</t>
  </si>
  <si>
    <t>芝浦工業大学柏高校</t>
  </si>
  <si>
    <t>東京学館浦安高校</t>
  </si>
  <si>
    <t>秀明大学学校教師学部附属秀明八千代高校</t>
    <rPh sb="0" eb="2">
      <t>シュウメイ</t>
    </rPh>
    <rPh sb="2" eb="4">
      <t>ダイガク</t>
    </rPh>
    <rPh sb="4" eb="6">
      <t>ガッコウ</t>
    </rPh>
    <rPh sb="6" eb="8">
      <t>キョウシ</t>
    </rPh>
    <rPh sb="8" eb="10">
      <t>ガクブ</t>
    </rPh>
    <rPh sb="10" eb="12">
      <t>フゾク</t>
    </rPh>
    <phoneticPr fontId="2"/>
  </si>
  <si>
    <t>昭和学院秀英高校</t>
  </si>
  <si>
    <t>渋谷教育学園幕張高校</t>
  </si>
  <si>
    <t>光英VERITAS高校</t>
    <rPh sb="0" eb="1">
      <t>ヒカリ</t>
    </rPh>
    <rPh sb="1" eb="2">
      <t>エイ</t>
    </rPh>
    <phoneticPr fontId="2"/>
  </si>
  <si>
    <t>市原中央高校</t>
  </si>
  <si>
    <t>流通経済大学付属柏高校</t>
  </si>
  <si>
    <t>東京学館船橋高校</t>
  </si>
  <si>
    <t>西武台千葉高校</t>
  </si>
  <si>
    <t>翔凜高校</t>
    <rPh sb="0" eb="1">
      <t>ショウ</t>
    </rPh>
    <rPh sb="1" eb="2">
      <t>リン</t>
    </rPh>
    <phoneticPr fontId="2"/>
  </si>
  <si>
    <t>桜林高校</t>
  </si>
  <si>
    <t>明聖高校</t>
  </si>
  <si>
    <t>木更津総合高校</t>
  </si>
  <si>
    <t>わせがく高校</t>
  </si>
  <si>
    <t>中山学園高校</t>
  </si>
  <si>
    <t>あずさ第一高校</t>
  </si>
  <si>
    <t>中央国際高校</t>
    <rPh sb="0" eb="2">
      <t>チュウオウ</t>
    </rPh>
    <rPh sb="2" eb="4">
      <t>コクサイ</t>
    </rPh>
    <phoneticPr fontId="2"/>
  </si>
  <si>
    <t>ヒューマンキャンパスのぞみ高校</t>
  </si>
  <si>
    <t>千葉科学大学附属高校</t>
  </si>
  <si>
    <t>フェリス女学院高校</t>
  </si>
  <si>
    <t>横浜雙葉高校</t>
  </si>
  <si>
    <t>横浜共立学園高校</t>
  </si>
  <si>
    <t>横浜女学院高校</t>
  </si>
  <si>
    <t>中央大学附属横浜高校</t>
    <rPh sb="4" eb="6">
      <t>フゾク</t>
    </rPh>
    <phoneticPr fontId="2"/>
  </si>
  <si>
    <t>関東学院高校</t>
  </si>
  <si>
    <t>青山学院横浜英和高校</t>
    <rPh sb="0" eb="2">
      <t>アオヤマ</t>
    </rPh>
    <rPh sb="2" eb="4">
      <t>ガクイン</t>
    </rPh>
    <phoneticPr fontId="2"/>
  </si>
  <si>
    <t>横浜清風高校</t>
  </si>
  <si>
    <t>浅野高校</t>
  </si>
  <si>
    <t>神奈川学園高校</t>
  </si>
  <si>
    <t>横浜創英高校</t>
  </si>
  <si>
    <t>白鵬女子高校</t>
  </si>
  <si>
    <t>橘学苑高校</t>
  </si>
  <si>
    <t>鶴見大学附属高校</t>
  </si>
  <si>
    <t>聖ヨゼフ学園高校</t>
  </si>
  <si>
    <t>法政大学国際高校</t>
    <rPh sb="4" eb="6">
      <t>コクサイ</t>
    </rPh>
    <phoneticPr fontId="2"/>
  </si>
  <si>
    <t>横浜商科大学高校</t>
  </si>
  <si>
    <t>英理女子学院高校</t>
    <rPh sb="0" eb="2">
      <t>エイリ</t>
    </rPh>
    <rPh sb="2" eb="4">
      <t>ジョシ</t>
    </rPh>
    <rPh sb="4" eb="6">
      <t>ガクイン</t>
    </rPh>
    <phoneticPr fontId="2"/>
  </si>
  <si>
    <t>慶應義塾高校</t>
  </si>
  <si>
    <t>清心女子高校</t>
  </si>
  <si>
    <t>桐蔭学園高校</t>
  </si>
  <si>
    <t>日本大学高校</t>
  </si>
  <si>
    <t>武相高校</t>
  </si>
  <si>
    <t>横浜学園高校</t>
  </si>
  <si>
    <t>関東学院六浦高校</t>
  </si>
  <si>
    <t>横浜創学館高校</t>
  </si>
  <si>
    <t>横浜高校</t>
  </si>
  <si>
    <t>山手学院高校</t>
  </si>
  <si>
    <t>湘南学院高校</t>
  </si>
  <si>
    <t>三浦学苑高校</t>
  </si>
  <si>
    <t>緑ヶ丘女子高校</t>
  </si>
  <si>
    <t>横須賀学院高校</t>
  </si>
  <si>
    <t>大西学園高校</t>
  </si>
  <si>
    <t>カリタス女子高校</t>
  </si>
  <si>
    <t>洗足学園高校</t>
  </si>
  <si>
    <t>サレジオ学院高校</t>
  </si>
  <si>
    <t>法政大学第二高校</t>
  </si>
  <si>
    <t>日本女子大学附属高校</t>
  </si>
  <si>
    <t>平塚学園高校</t>
  </si>
  <si>
    <t>栄光学園高校</t>
  </si>
  <si>
    <t>鎌倉学園高校</t>
  </si>
  <si>
    <t>鎌倉女学院高校</t>
  </si>
  <si>
    <t>北鎌倉女子学園高校</t>
  </si>
  <si>
    <t>清泉女学院高校</t>
  </si>
  <si>
    <t>鵠沼高校</t>
  </si>
  <si>
    <t>湘南工科大学附属高校</t>
  </si>
  <si>
    <t>湘南学園高校</t>
  </si>
  <si>
    <t>湘南白百合学園高校</t>
  </si>
  <si>
    <t>日本大学藤沢高校</t>
  </si>
  <si>
    <t>藤嶺学園藤沢高校</t>
  </si>
  <si>
    <t>藤沢翔陵高校</t>
  </si>
  <si>
    <t>聖園女学院高校</t>
  </si>
  <si>
    <t>向上高校</t>
  </si>
  <si>
    <t>相洋高校</t>
  </si>
  <si>
    <t>旭丘高校</t>
  </si>
  <si>
    <t>アレセイア湘南高校</t>
  </si>
  <si>
    <t>聖和学院高校</t>
  </si>
  <si>
    <t>逗子開成高校</t>
  </si>
  <si>
    <t>光明学園相模原高校</t>
  </si>
  <si>
    <t>麻布大学附属高校</t>
  </si>
  <si>
    <t>東海大学付属相模高校</t>
  </si>
  <si>
    <t>聖セシリア女子高校</t>
  </si>
  <si>
    <t>立花学園高校</t>
  </si>
  <si>
    <t>函嶺白百合学園高校</t>
  </si>
  <si>
    <t>横浜隼人高校</t>
  </si>
  <si>
    <t>桐光学園高校</t>
  </si>
  <si>
    <t>神奈川大学附属高校</t>
  </si>
  <si>
    <t>横浜翠陵高校</t>
  </si>
  <si>
    <t>秀英高校</t>
  </si>
  <si>
    <t>柏木学園高校</t>
  </si>
  <si>
    <t>厚木中央高校</t>
  </si>
  <si>
    <t>星槎高校</t>
  </si>
  <si>
    <t>横浜富士見丘学園高校</t>
  </si>
  <si>
    <t>大妻高校</t>
  </si>
  <si>
    <t>神田女学園高校</t>
  </si>
  <si>
    <t>共立女子高校</t>
  </si>
  <si>
    <t>暁星高校</t>
  </si>
  <si>
    <t>錦城学園高校</t>
  </si>
  <si>
    <t>麴町学園女子高校</t>
  </si>
  <si>
    <t>女子学院高校</t>
  </si>
  <si>
    <t>白百合学園高校</t>
  </si>
  <si>
    <t>正則学園高校</t>
  </si>
  <si>
    <t>中央大学高校</t>
  </si>
  <si>
    <t>東京家政学院高校</t>
  </si>
  <si>
    <t>東洋高校</t>
  </si>
  <si>
    <t>二松学舎大学附属高校</t>
    <rPh sb="2" eb="3">
      <t>ガク</t>
    </rPh>
    <rPh sb="3" eb="4">
      <t>シャ</t>
    </rPh>
    <phoneticPr fontId="2"/>
  </si>
  <si>
    <t>雙葉高校</t>
  </si>
  <si>
    <t>三輪田学園高校</t>
  </si>
  <si>
    <t>和洋九段女子高校</t>
  </si>
  <si>
    <t>開智日本橋学園高校</t>
    <rPh sb="0" eb="2">
      <t>カイチ</t>
    </rPh>
    <rPh sb="2" eb="5">
      <t>ニホンバシ</t>
    </rPh>
    <rPh sb="5" eb="7">
      <t>ガクエン</t>
    </rPh>
    <phoneticPr fontId="2"/>
  </si>
  <si>
    <t>大原学園高校</t>
  </si>
  <si>
    <t>麻布高校</t>
  </si>
  <si>
    <t>慶應義塾女子高校</t>
  </si>
  <si>
    <t>芝高校</t>
  </si>
  <si>
    <t>広尾学園高校</t>
  </si>
  <si>
    <t>頌栄女子学院高校</t>
  </si>
  <si>
    <t>正則高校</t>
  </si>
  <si>
    <t>高輪高校</t>
  </si>
  <si>
    <t>東海大学付属高輪台高校</t>
  </si>
  <si>
    <t>芝国際高校</t>
    <rPh sb="0" eb="1">
      <t>シバ</t>
    </rPh>
    <rPh sb="1" eb="3">
      <t>コクサイ</t>
    </rPh>
    <phoneticPr fontId="2"/>
  </si>
  <si>
    <t>普連土学園高校</t>
  </si>
  <si>
    <t>明治学院高校</t>
  </si>
  <si>
    <t>山脇学園高校</t>
  </si>
  <si>
    <t>海城高校</t>
  </si>
  <si>
    <t>成女高校</t>
  </si>
  <si>
    <t>成城高校</t>
  </si>
  <si>
    <t>保善高校</t>
  </si>
  <si>
    <t>目白研心高校</t>
  </si>
  <si>
    <t>早稲田高校</t>
  </si>
  <si>
    <t>関東国際高校</t>
  </si>
  <si>
    <t>國學院高校</t>
  </si>
  <si>
    <t>実践女子学園高校</t>
  </si>
  <si>
    <t>渋谷教育学園渋谷高校</t>
  </si>
  <si>
    <t>東海大学付属望星高校</t>
  </si>
  <si>
    <t>東京女学館高校</t>
  </si>
  <si>
    <t>富士見丘高校</t>
  </si>
  <si>
    <t>晃華学園高校</t>
  </si>
  <si>
    <t>桐朋女子高校</t>
  </si>
  <si>
    <t>跡見学園高校</t>
  </si>
  <si>
    <t>郁文館高校</t>
  </si>
  <si>
    <t>郁文館グローバル高校</t>
  </si>
  <si>
    <t>桜蔭高校</t>
  </si>
  <si>
    <t>京華高校</t>
  </si>
  <si>
    <t>京華商業高校</t>
  </si>
  <si>
    <t>京華女子高校</t>
  </si>
  <si>
    <t>東洋大学京北高校</t>
    <rPh sb="0" eb="2">
      <t>トウヨウ</t>
    </rPh>
    <rPh sb="2" eb="4">
      <t>ダイガク</t>
    </rPh>
    <phoneticPr fontId="2"/>
  </si>
  <si>
    <t>駒込高校</t>
  </si>
  <si>
    <t>昭和第一高校</t>
  </si>
  <si>
    <t>貞静学園高校</t>
  </si>
  <si>
    <t>東京音楽大学付属高校</t>
  </si>
  <si>
    <t>東邦音楽大学附属東邦高校</t>
  </si>
  <si>
    <t>東洋女子高校</t>
  </si>
  <si>
    <t>獨協高校</t>
  </si>
  <si>
    <t>日本大学豊山高校</t>
  </si>
  <si>
    <t>文京学院大学女子高校</t>
  </si>
  <si>
    <t>広尾学園小石川高校</t>
    <rPh sb="0" eb="2">
      <t>ヒロオ</t>
    </rPh>
    <rPh sb="2" eb="4">
      <t>ガクエン</t>
    </rPh>
    <rPh sb="4" eb="7">
      <t>コイシカワ</t>
    </rPh>
    <phoneticPr fontId="2"/>
  </si>
  <si>
    <t>京北学園白山高校</t>
  </si>
  <si>
    <t>岩倉高校</t>
  </si>
  <si>
    <t>上野学園高校</t>
  </si>
  <si>
    <t>安部学院高校</t>
  </si>
  <si>
    <t>桜丘高校</t>
  </si>
  <si>
    <t>順天高校</t>
  </si>
  <si>
    <t>女子聖学院高校</t>
  </si>
  <si>
    <t>駿台学園高校</t>
  </si>
  <si>
    <t>聖学院高校</t>
  </si>
  <si>
    <t>サレジアン国際学園高校</t>
    <rPh sb="5" eb="7">
      <t>コクサイ</t>
    </rPh>
    <rPh sb="7" eb="9">
      <t>ガクエン</t>
    </rPh>
    <phoneticPr fontId="2"/>
  </si>
  <si>
    <t>成立学園高校</t>
  </si>
  <si>
    <t>瀧野川女子学園高校</t>
  </si>
  <si>
    <t>東京成徳大学高校</t>
  </si>
  <si>
    <t>武蔵野高校</t>
  </si>
  <si>
    <t>開成高校</t>
  </si>
  <si>
    <t>北豊島高校</t>
  </si>
  <si>
    <t>日本大学第一高校</t>
  </si>
  <si>
    <t>安田学園高校</t>
  </si>
  <si>
    <t>中村高校</t>
  </si>
  <si>
    <t>足立学園高校</t>
  </si>
  <si>
    <t>潤徳女子高校</t>
  </si>
  <si>
    <t>共栄学園高校</t>
  </si>
  <si>
    <t>修徳高校</t>
  </si>
  <si>
    <t>愛国高校</t>
  </si>
  <si>
    <t>江戸川女子高校</t>
  </si>
  <si>
    <t>関東第一高校</t>
  </si>
  <si>
    <t>中央学院大学中央高校</t>
  </si>
  <si>
    <t>かえつ有明高校</t>
  </si>
  <si>
    <t>立志舎高校</t>
  </si>
  <si>
    <t>芝浦工業大学附属高校</t>
    <rPh sb="6" eb="8">
      <t>フゾク</t>
    </rPh>
    <phoneticPr fontId="2"/>
  </si>
  <si>
    <t>品川翔英高校</t>
    <rPh sb="0" eb="2">
      <t>シナガワ</t>
    </rPh>
    <rPh sb="2" eb="4">
      <t>ショウエイ</t>
    </rPh>
    <phoneticPr fontId="2"/>
  </si>
  <si>
    <t>攻玉社高校</t>
  </si>
  <si>
    <t>青稜高校</t>
  </si>
  <si>
    <t>朋優学院高校</t>
  </si>
  <si>
    <t>品川学藝高校</t>
    <rPh sb="0" eb="2">
      <t>シナガワ</t>
    </rPh>
    <rPh sb="2" eb="3">
      <t>マナブ</t>
    </rPh>
    <rPh sb="3" eb="4">
      <t>ワザ</t>
    </rPh>
    <phoneticPr fontId="2"/>
  </si>
  <si>
    <t>品川エトワール女子高校</t>
  </si>
  <si>
    <t>立正大学付属立正高校</t>
    <rPh sb="0" eb="2">
      <t>リッショウ</t>
    </rPh>
    <rPh sb="2" eb="4">
      <t>ダイガク</t>
    </rPh>
    <rPh sb="4" eb="6">
      <t>フゾク</t>
    </rPh>
    <phoneticPr fontId="2"/>
  </si>
  <si>
    <t>文教大学付属高校</t>
  </si>
  <si>
    <t>自由ヶ丘学園高校</t>
  </si>
  <si>
    <t>トキワ松学園高校</t>
  </si>
  <si>
    <t>目黒日本大学高校</t>
    <rPh sb="0" eb="2">
      <t>メグロ</t>
    </rPh>
    <rPh sb="2" eb="4">
      <t>ニホン</t>
    </rPh>
    <rPh sb="4" eb="6">
      <t>ダイガク</t>
    </rPh>
    <phoneticPr fontId="2"/>
  </si>
  <si>
    <t>目黒学院高校</t>
  </si>
  <si>
    <t>多摩大学目黒高校</t>
  </si>
  <si>
    <t>八雲学園高校</t>
  </si>
  <si>
    <t>大森学園高校</t>
  </si>
  <si>
    <t>蒲田女子高校</t>
  </si>
  <si>
    <t>東京高校</t>
  </si>
  <si>
    <t>東京実業高校</t>
  </si>
  <si>
    <t>日本体育大学荏原高校</t>
    <rPh sb="0" eb="2">
      <t>ニホン</t>
    </rPh>
    <rPh sb="2" eb="4">
      <t>タイイク</t>
    </rPh>
    <rPh sb="4" eb="6">
      <t>ダイガク</t>
    </rPh>
    <phoneticPr fontId="2"/>
  </si>
  <si>
    <t>鷗友学園女子高校</t>
  </si>
  <si>
    <t>科学技術学園高校</t>
  </si>
  <si>
    <t>国本女子高校</t>
  </si>
  <si>
    <t>恵泉女学園高校</t>
  </si>
  <si>
    <t>佼成学園女子高校</t>
  </si>
  <si>
    <t>国士舘高校</t>
  </si>
  <si>
    <t>駒澤大学高校</t>
  </si>
  <si>
    <t>駒場学園高校</t>
  </si>
  <si>
    <t>駒場東邦高校</t>
  </si>
  <si>
    <t>松蔭大学附属松蔭高校</t>
    <rPh sb="0" eb="2">
      <t>ショウイン</t>
    </rPh>
    <rPh sb="2" eb="4">
      <t>ダイガク</t>
    </rPh>
    <rPh sb="4" eb="6">
      <t>フゾク</t>
    </rPh>
    <phoneticPr fontId="2"/>
  </si>
  <si>
    <t>昭和女子大学附属昭和高校</t>
  </si>
  <si>
    <t>成城学園高校</t>
  </si>
  <si>
    <t>下北沢成徳高校</t>
  </si>
  <si>
    <t>聖ドミニコ学園高校</t>
  </si>
  <si>
    <t>世田谷学園高校</t>
  </si>
  <si>
    <t>大東学園高校</t>
  </si>
  <si>
    <t>田園調布雙葉高校</t>
  </si>
  <si>
    <t>東京農業大学第一高校</t>
  </si>
  <si>
    <t>東京都市大学等々力高校</t>
  </si>
  <si>
    <t>日本女子体育大学附属二階堂高校</t>
  </si>
  <si>
    <t>日本学園高校</t>
  </si>
  <si>
    <t>日本大学櫻丘高校</t>
  </si>
  <si>
    <t>東京都市大学付属高校</t>
  </si>
  <si>
    <t>サレジアン国際学園世田谷高校</t>
    <rPh sb="5" eb="7">
      <t>コクサイ</t>
    </rPh>
    <rPh sb="7" eb="9">
      <t>ガクエン</t>
    </rPh>
    <rPh sb="9" eb="12">
      <t>セタガヤ</t>
    </rPh>
    <phoneticPr fontId="2"/>
  </si>
  <si>
    <t>三田国際学園高校</t>
    <rPh sb="0" eb="2">
      <t>ミタ</t>
    </rPh>
    <rPh sb="2" eb="4">
      <t>コクサイ</t>
    </rPh>
    <rPh sb="4" eb="6">
      <t>ガクエン</t>
    </rPh>
    <phoneticPr fontId="2"/>
  </si>
  <si>
    <t>日本工業大学駒場高校</t>
  </si>
  <si>
    <t>フェリシア高校</t>
  </si>
  <si>
    <t>日本大学第三高校</t>
  </si>
  <si>
    <t>和光高校</t>
  </si>
  <si>
    <t>大妻中野高校</t>
  </si>
  <si>
    <t>実践学園高校</t>
  </si>
  <si>
    <t>東亜学園高校</t>
  </si>
  <si>
    <t>新渡戸文化高校</t>
  </si>
  <si>
    <t>宝仙学園高校</t>
  </si>
  <si>
    <t>堀越高校</t>
  </si>
  <si>
    <t>明治大学付属中野高校</t>
  </si>
  <si>
    <t>杉並学院高校</t>
  </si>
  <si>
    <t>佼成学園高校</t>
  </si>
  <si>
    <t>國學院大學久我山高校</t>
  </si>
  <si>
    <t>女子美術大学付属高校</t>
  </si>
  <si>
    <t>専修大学附属高校</t>
  </si>
  <si>
    <t>中央大学杉並高校</t>
  </si>
  <si>
    <t>東京立正高校</t>
  </si>
  <si>
    <t>日本大学第二高校</t>
  </si>
  <si>
    <t>日本大学鶴ヶ丘高校</t>
  </si>
  <si>
    <t>文化学園大学杉並高校</t>
  </si>
  <si>
    <t>立教女学院高校</t>
  </si>
  <si>
    <t>川村高校</t>
  </si>
  <si>
    <t>十文字高校</t>
  </si>
  <si>
    <t>淑徳巣鴨高校</t>
  </si>
  <si>
    <t>城西大学附属城西高校</t>
  </si>
  <si>
    <t>昭和鉄道高校</t>
  </si>
  <si>
    <t>巣鴨高校</t>
  </si>
  <si>
    <t>豊島岡女子学園高校</t>
  </si>
  <si>
    <t>豊島学院高校</t>
  </si>
  <si>
    <t>豊南高校</t>
  </si>
  <si>
    <t>本郷高校</t>
  </si>
  <si>
    <t>立教池袋高校</t>
  </si>
  <si>
    <t>淑徳高校</t>
  </si>
  <si>
    <t>城北高校</t>
  </si>
  <si>
    <t>大東文化大学第一高校</t>
  </si>
  <si>
    <t>帝京高校</t>
  </si>
  <si>
    <t>東京家政大学附属女子高校</t>
  </si>
  <si>
    <t>日本大学豊山女子高校</t>
  </si>
  <si>
    <t>東京女子学院高校</t>
  </si>
  <si>
    <t>富士見高校</t>
  </si>
  <si>
    <t>武蔵高校</t>
  </si>
  <si>
    <t>東星学園高校</t>
  </si>
  <si>
    <t>巣鴨商業高校</t>
  </si>
  <si>
    <t>国華高校</t>
  </si>
  <si>
    <t>共立女子第二高校</t>
  </si>
  <si>
    <t>工学院大学附属高校</t>
  </si>
  <si>
    <t>聖パウロ学園高校</t>
  </si>
  <si>
    <t>帝京大学高校</t>
  </si>
  <si>
    <t>東京純心女子高校</t>
  </si>
  <si>
    <t>八王子学園八王子高校</t>
    <rPh sb="0" eb="3">
      <t>ハチオウジ</t>
    </rPh>
    <rPh sb="3" eb="5">
      <t>ガクエン</t>
    </rPh>
    <phoneticPr fontId="2"/>
  </si>
  <si>
    <t>八王子実践高校</t>
  </si>
  <si>
    <t>昭和第一学園高校</t>
  </si>
  <si>
    <t>立川女子高校</t>
  </si>
  <si>
    <t>明星高校</t>
  </si>
  <si>
    <t>啓明学園高校</t>
  </si>
  <si>
    <t>桜美林高校</t>
  </si>
  <si>
    <t>錦城高校</t>
  </si>
  <si>
    <t>白梅学園高校</t>
  </si>
  <si>
    <t>創価高校</t>
  </si>
  <si>
    <t>拓殖大学第一高校</t>
  </si>
  <si>
    <t>日本体育大学桜華高校</t>
    <rPh sb="0" eb="2">
      <t>ニホン</t>
    </rPh>
    <rPh sb="2" eb="4">
      <t>タイイク</t>
    </rPh>
    <rPh sb="4" eb="6">
      <t>ダイガク</t>
    </rPh>
    <phoneticPr fontId="2"/>
  </si>
  <si>
    <t>明治学院東村山高校</t>
  </si>
  <si>
    <t>明法高校</t>
  </si>
  <si>
    <t>国立音楽大学附属高校</t>
  </si>
  <si>
    <t>桐朋高校</t>
  </si>
  <si>
    <t>ＮＨＫ学園高校</t>
  </si>
  <si>
    <t>帝京八王子高校</t>
  </si>
  <si>
    <t>東海大学菅生高校</t>
  </si>
  <si>
    <t>明治大学付属中野八王子高校</t>
  </si>
  <si>
    <t>穎明館高校</t>
  </si>
  <si>
    <t>多摩大学附属聖ヶ丘高校</t>
  </si>
  <si>
    <t>大妻多摩高校</t>
  </si>
  <si>
    <t>駒沢学園女子高校</t>
  </si>
  <si>
    <t>聖徳学園高校</t>
  </si>
  <si>
    <t>吉祥女子高校</t>
  </si>
  <si>
    <t>成蹊高校</t>
  </si>
  <si>
    <t>藤村女子高校</t>
  </si>
  <si>
    <t>法政大学高校</t>
  </si>
  <si>
    <t>大成高校</t>
  </si>
  <si>
    <t>明星学園高校</t>
  </si>
  <si>
    <t>国際基督教大学高校</t>
  </si>
  <si>
    <t>中央大学附属高校</t>
  </si>
  <si>
    <t>武蔵野大学高校</t>
    <rPh sb="3" eb="5">
      <t>ダイガク</t>
    </rPh>
    <phoneticPr fontId="2"/>
  </si>
  <si>
    <t>文華女子高校</t>
  </si>
  <si>
    <t>東京電機大学高校</t>
  </si>
  <si>
    <t>明治大学付属明治高校</t>
  </si>
  <si>
    <t>龍谷富山高校</t>
  </si>
  <si>
    <t>富山第一高校</t>
  </si>
  <si>
    <t>不二越工業高校</t>
  </si>
  <si>
    <t>高朋高校</t>
  </si>
  <si>
    <t>高岡第一高校</t>
  </si>
  <si>
    <t>高岡向陵高校</t>
  </si>
  <si>
    <t>高岡龍谷高校</t>
  </si>
  <si>
    <t>富山国際大学付属高校</t>
  </si>
  <si>
    <t>新川高校</t>
  </si>
  <si>
    <t>片山学園高校</t>
  </si>
  <si>
    <t>金沢高校</t>
  </si>
  <si>
    <t>金沢学院大学附属高校</t>
    <rPh sb="4" eb="6">
      <t>ダイガク</t>
    </rPh>
    <rPh sb="6" eb="8">
      <t>フゾク</t>
    </rPh>
    <phoneticPr fontId="2"/>
  </si>
  <si>
    <t>遊学館高校</t>
  </si>
  <si>
    <t>金沢龍谷高校</t>
    <rPh sb="0" eb="2">
      <t>カナザワ</t>
    </rPh>
    <rPh sb="2" eb="4">
      <t>リュウコク</t>
    </rPh>
    <phoneticPr fontId="2"/>
  </si>
  <si>
    <t>北陸学院高校</t>
  </si>
  <si>
    <t>星稜高校</t>
  </si>
  <si>
    <t>小松大谷高校</t>
  </si>
  <si>
    <t>鵬学園高校</t>
  </si>
  <si>
    <t>日本航空高校石川</t>
  </si>
  <si>
    <t>叡明館高校</t>
  </si>
  <si>
    <t>北陸高校</t>
  </si>
  <si>
    <t>仁愛女子高校</t>
  </si>
  <si>
    <t>福井工業大学附属福井高校</t>
  </si>
  <si>
    <t>啓新高校</t>
  </si>
  <si>
    <t>敦賀気比高校</t>
  </si>
  <si>
    <t>福井南高校</t>
  </si>
  <si>
    <t>敦賀国際令和高校</t>
    <rPh sb="0" eb="2">
      <t>ツルガ</t>
    </rPh>
    <rPh sb="2" eb="4">
      <t>コクサイ</t>
    </rPh>
    <rPh sb="4" eb="6">
      <t>レイワ</t>
    </rPh>
    <phoneticPr fontId="2"/>
  </si>
  <si>
    <t>AOIKE高校</t>
    <phoneticPr fontId="2"/>
  </si>
  <si>
    <t>甲斐清和高校</t>
  </si>
  <si>
    <t>山梨英和高校</t>
  </si>
  <si>
    <t>山梨学院高校</t>
  </si>
  <si>
    <t>駿台甲府高校</t>
  </si>
  <si>
    <t>東海大学付属甲府高校</t>
    <rPh sb="4" eb="6">
      <t>フゾク</t>
    </rPh>
    <phoneticPr fontId="2"/>
  </si>
  <si>
    <t>身延山高校</t>
  </si>
  <si>
    <t>日本大学明誠高校</t>
  </si>
  <si>
    <t>日本航空高校</t>
  </si>
  <si>
    <t>帝京第三高校</t>
  </si>
  <si>
    <t>富士学苑高校</t>
  </si>
  <si>
    <t>自然学園高校</t>
  </si>
  <si>
    <t>長野清泉女学院高校</t>
  </si>
  <si>
    <t>長野女子高校</t>
  </si>
  <si>
    <t>長野日本大学高校</t>
  </si>
  <si>
    <t>文化学園長野高校</t>
  </si>
  <si>
    <t>松本国際高校</t>
    <rPh sb="0" eb="2">
      <t>マツモト</t>
    </rPh>
    <rPh sb="2" eb="4">
      <t>コクサイ</t>
    </rPh>
    <phoneticPr fontId="2"/>
  </si>
  <si>
    <t>松商学園高校</t>
  </si>
  <si>
    <t>上田西高校</t>
  </si>
  <si>
    <t>長野俊英高校</t>
  </si>
  <si>
    <t>飯田女子高校</t>
  </si>
  <si>
    <t>松本第一高校</t>
  </si>
  <si>
    <t>東京都市大学塩尻高校</t>
  </si>
  <si>
    <t>東海大学付属諏訪高校</t>
    <rPh sb="6" eb="8">
      <t>スワ</t>
    </rPh>
    <phoneticPr fontId="2"/>
  </si>
  <si>
    <t>佐久長聖高校</t>
  </si>
  <si>
    <t>伊那西高校</t>
  </si>
  <si>
    <t>エクセラン高校</t>
  </si>
  <si>
    <t>地球環境高校</t>
  </si>
  <si>
    <t>信濃むつみ高校</t>
  </si>
  <si>
    <t>コードアカデミー高校</t>
    <phoneticPr fontId="2"/>
  </si>
  <si>
    <t>さくら国際高校</t>
    <rPh sb="3" eb="5">
      <t>コクサイ</t>
    </rPh>
    <phoneticPr fontId="2"/>
  </si>
  <si>
    <t>つくば開成学園高校</t>
    <rPh sb="3" eb="5">
      <t>カイセイ</t>
    </rPh>
    <rPh sb="5" eb="7">
      <t>ガクエン</t>
    </rPh>
    <phoneticPr fontId="2"/>
  </si>
  <si>
    <t>日本ウェルネス長野高校</t>
    <rPh sb="0" eb="2">
      <t>ニホン</t>
    </rPh>
    <rPh sb="7" eb="9">
      <t>ナガノ</t>
    </rPh>
    <phoneticPr fontId="2"/>
  </si>
  <si>
    <t>ＩＤ学園高校</t>
    <rPh sb="2" eb="4">
      <t>ガクエン</t>
    </rPh>
    <phoneticPr fontId="2"/>
  </si>
  <si>
    <t>緑誠蘭高校</t>
    <rPh sb="0" eb="1">
      <t>ミドリ</t>
    </rPh>
    <rPh sb="1" eb="2">
      <t>マコト</t>
    </rPh>
    <rPh sb="2" eb="3">
      <t>ラン</t>
    </rPh>
    <phoneticPr fontId="2"/>
  </si>
  <si>
    <t>天龍興譲高校</t>
  </si>
  <si>
    <t>ステップ高校</t>
  </si>
  <si>
    <t>鶯谷高校</t>
  </si>
  <si>
    <t>富田高校</t>
  </si>
  <si>
    <t>済美高校</t>
  </si>
  <si>
    <t>岐阜東高校</t>
  </si>
  <si>
    <t>聖マリア女学院高校</t>
  </si>
  <si>
    <t>岐阜聖徳学園高校</t>
  </si>
  <si>
    <t>岐阜女子高校</t>
  </si>
  <si>
    <t>岐阜第一高校</t>
  </si>
  <si>
    <t>大垣日本大学高校</t>
  </si>
  <si>
    <t>多治見西高校</t>
  </si>
  <si>
    <t>麗澤瑞浪高校</t>
  </si>
  <si>
    <t>中京高校</t>
    <rPh sb="0" eb="2">
      <t>チュウキョウ</t>
    </rPh>
    <phoneticPr fontId="2"/>
  </si>
  <si>
    <t>高山西高校</t>
  </si>
  <si>
    <t>美濃加茂高校</t>
  </si>
  <si>
    <t>帝京大学可児高校</t>
  </si>
  <si>
    <t>城南高校</t>
  </si>
  <si>
    <t>ぎふ国際高校</t>
  </si>
  <si>
    <t>西濃学園高校</t>
    <phoneticPr fontId="2"/>
  </si>
  <si>
    <t>清凌高校</t>
    <rPh sb="0" eb="1">
      <t>セイ</t>
    </rPh>
    <rPh sb="1" eb="2">
      <t>タカシ</t>
    </rPh>
    <phoneticPr fontId="2"/>
  </si>
  <si>
    <t>啓晴高校</t>
    <rPh sb="0" eb="2">
      <t>ケイセイ</t>
    </rPh>
    <phoneticPr fontId="2"/>
  </si>
  <si>
    <t>西濃桃李高校</t>
    <rPh sb="0" eb="2">
      <t>セイノウ</t>
    </rPh>
    <rPh sb="2" eb="4">
      <t>トウリ</t>
    </rPh>
    <phoneticPr fontId="2"/>
  </si>
  <si>
    <t>御殿場西高校</t>
  </si>
  <si>
    <t>不二聖心女子学院高校</t>
  </si>
  <si>
    <t>知徳高校</t>
    <rPh sb="0" eb="1">
      <t>チ</t>
    </rPh>
    <rPh sb="1" eb="2">
      <t>トク</t>
    </rPh>
    <phoneticPr fontId="2"/>
  </si>
  <si>
    <t>日本大学三島高校</t>
  </si>
  <si>
    <t>沼津中央高校</t>
  </si>
  <si>
    <t>飛龍高校</t>
  </si>
  <si>
    <t>加藤学園高校</t>
  </si>
  <si>
    <t>星陵高校</t>
  </si>
  <si>
    <t>静岡県富士見高校</t>
  </si>
  <si>
    <t>清水国際高校</t>
  </si>
  <si>
    <t>静岡サレジオ高校</t>
  </si>
  <si>
    <t>東海大学付属静岡翔洋高校</t>
    <rPh sb="6" eb="8">
      <t>シズオカ</t>
    </rPh>
    <phoneticPr fontId="2"/>
  </si>
  <si>
    <t>静岡大成高校</t>
  </si>
  <si>
    <t>静岡英和女学院高校</t>
  </si>
  <si>
    <t>城南静岡高校</t>
  </si>
  <si>
    <t>静岡女子高校</t>
  </si>
  <si>
    <t>静岡雙葉高校</t>
  </si>
  <si>
    <t>常葉大学附属常葉高校</t>
    <rPh sb="2" eb="4">
      <t>ダイガク</t>
    </rPh>
    <rPh sb="4" eb="6">
      <t>フゾク</t>
    </rPh>
    <rPh sb="6" eb="8">
      <t>トコハ</t>
    </rPh>
    <phoneticPr fontId="2"/>
  </si>
  <si>
    <t>常葉大学附属橘高校</t>
  </si>
  <si>
    <t>静岡北高校</t>
  </si>
  <si>
    <t>静岡学園高校</t>
  </si>
  <si>
    <t>静岡聖光学院高校</t>
  </si>
  <si>
    <t>焼津高校</t>
  </si>
  <si>
    <t>静清高校</t>
  </si>
  <si>
    <t>藤枝順心高校</t>
  </si>
  <si>
    <t>島田樟誠高校</t>
  </si>
  <si>
    <t>常葉大学附属菊川高校</t>
    <rPh sb="2" eb="4">
      <t>ダイガク</t>
    </rPh>
    <rPh sb="4" eb="6">
      <t>フゾク</t>
    </rPh>
    <rPh sb="6" eb="8">
      <t>キクカワ</t>
    </rPh>
    <phoneticPr fontId="2"/>
  </si>
  <si>
    <t>磐田東高校</t>
  </si>
  <si>
    <t>浜松学院高校</t>
  </si>
  <si>
    <t>浜松修学舎高校</t>
    <rPh sb="0" eb="2">
      <t>ハママツ</t>
    </rPh>
    <rPh sb="2" eb="4">
      <t>シュウガク</t>
    </rPh>
    <rPh sb="4" eb="5">
      <t>シャ</t>
    </rPh>
    <phoneticPr fontId="2"/>
  </si>
  <si>
    <t>浜松開誠館高校</t>
  </si>
  <si>
    <t>浜松学芸高校</t>
  </si>
  <si>
    <t>静岡県西遠女子学園高校</t>
  </si>
  <si>
    <t>浜松聖星高校</t>
    <rPh sb="2" eb="3">
      <t>ヒジリ</t>
    </rPh>
    <rPh sb="3" eb="4">
      <t>ホシ</t>
    </rPh>
    <phoneticPr fontId="2"/>
  </si>
  <si>
    <t>浜松日体高校</t>
  </si>
  <si>
    <t>聖隷クリストファー高校</t>
  </si>
  <si>
    <t>誠恵高校</t>
  </si>
  <si>
    <t>加藤学園暁秀高校</t>
  </si>
  <si>
    <t>桐陽高校</t>
  </si>
  <si>
    <t>藤枝明誠高校</t>
  </si>
  <si>
    <t>オイスカ浜松国際高校</t>
    <rPh sb="4" eb="6">
      <t>ハママツ</t>
    </rPh>
    <rPh sb="6" eb="8">
      <t>コクサイ</t>
    </rPh>
    <phoneticPr fontId="2"/>
  </si>
  <si>
    <t>菊川南陵高校</t>
  </si>
  <si>
    <t>浜松啓陽高校</t>
  </si>
  <si>
    <t>キラリ高校</t>
  </si>
  <si>
    <t>愛知高校</t>
  </si>
  <si>
    <t>愛知淑徳高校</t>
  </si>
  <si>
    <t>啓明学館高校</t>
  </si>
  <si>
    <t>名古屋経済大学市邨高校</t>
  </si>
  <si>
    <t>名古屋経済大学高蔵高校</t>
  </si>
  <si>
    <t>名古屋大谷高校</t>
  </si>
  <si>
    <t>享栄高校</t>
  </si>
  <si>
    <t>金城学院高校</t>
  </si>
  <si>
    <t>椙山女学園高校</t>
  </si>
  <si>
    <t>大同大学大同高校</t>
  </si>
  <si>
    <t>日本福祉大学付属高校</t>
  </si>
  <si>
    <t>中京大学附属中京高校</t>
  </si>
  <si>
    <t>至学館高校</t>
  </si>
  <si>
    <t>東海高校</t>
  </si>
  <si>
    <t>東海学園高校</t>
  </si>
  <si>
    <t>愛知産業大学工業高校</t>
  </si>
  <si>
    <t>東邦高校</t>
  </si>
  <si>
    <t>同朋高校</t>
  </si>
  <si>
    <t>名古屋高校</t>
  </si>
  <si>
    <t>名古屋工業高校</t>
  </si>
  <si>
    <t>名古屋国際高校</t>
  </si>
  <si>
    <t>名古屋女子大学高校</t>
  </si>
  <si>
    <t>中部大学第一高校</t>
  </si>
  <si>
    <t>桜花学園高校</t>
  </si>
  <si>
    <t>愛知工業大学名電高校</t>
  </si>
  <si>
    <t>南山高校</t>
  </si>
  <si>
    <t>愛知みずほ大学瑞穂高校</t>
  </si>
  <si>
    <t>名城大学附属高校</t>
  </si>
  <si>
    <t>菊華高校</t>
  </si>
  <si>
    <t>修文学院高校</t>
    <rPh sb="2" eb="4">
      <t>ガクイン</t>
    </rPh>
    <phoneticPr fontId="2"/>
  </si>
  <si>
    <t>愛知啓成高校</t>
  </si>
  <si>
    <t>聖カピタニオ女子高校</t>
  </si>
  <si>
    <t>星城高校</t>
  </si>
  <si>
    <t>聖霊高校</t>
  </si>
  <si>
    <t>滝高校</t>
  </si>
  <si>
    <t>中部大学春日丘高校</t>
    <rPh sb="0" eb="2">
      <t>チュウブ</t>
    </rPh>
    <rPh sb="2" eb="4">
      <t>ダイガク</t>
    </rPh>
    <phoneticPr fontId="2"/>
  </si>
  <si>
    <t>清林館高校</t>
  </si>
  <si>
    <t>愛知黎明高校</t>
    <rPh sb="0" eb="2">
      <t>アイチ</t>
    </rPh>
    <rPh sb="2" eb="4">
      <t>レイメイ</t>
    </rPh>
    <phoneticPr fontId="2"/>
  </si>
  <si>
    <t>誠信高校</t>
  </si>
  <si>
    <t>安城学園高校</t>
  </si>
  <si>
    <t>岡崎城西高校</t>
  </si>
  <si>
    <t>人間環境大学附属岡崎高校</t>
    <rPh sb="0" eb="4">
      <t>ニンゲンカンキョウ</t>
    </rPh>
    <rPh sb="4" eb="6">
      <t>ダイガク</t>
    </rPh>
    <rPh sb="6" eb="8">
      <t>フゾク</t>
    </rPh>
    <phoneticPr fontId="2"/>
  </si>
  <si>
    <t>杜若高校</t>
  </si>
  <si>
    <t>豊川高校</t>
  </si>
  <si>
    <t>豊橋中央高校</t>
  </si>
  <si>
    <t>光ヶ丘女子高校</t>
  </si>
  <si>
    <t>藤ノ花女子高校</t>
  </si>
  <si>
    <t>愛知産業大学三河高校</t>
  </si>
  <si>
    <t>誉高校</t>
  </si>
  <si>
    <t>栄徳高校</t>
  </si>
  <si>
    <t>豊田大谷高校</t>
  </si>
  <si>
    <t>黄柳野高校</t>
  </si>
  <si>
    <t>暁高校</t>
  </si>
  <si>
    <t>海星高校</t>
  </si>
  <si>
    <t>四日市メリノール学院高校</t>
    <rPh sb="0" eb="3">
      <t>ヨッカイチ</t>
    </rPh>
    <phoneticPr fontId="2"/>
  </si>
  <si>
    <t>鈴鹿高校</t>
  </si>
  <si>
    <t>高田高校</t>
  </si>
  <si>
    <t>セントヨゼフ女子学園高校</t>
  </si>
  <si>
    <t>三重高校</t>
  </si>
  <si>
    <t>皇學館高校</t>
  </si>
  <si>
    <t>伊勢学園高校</t>
  </si>
  <si>
    <t>愛農学園農業高校</t>
  </si>
  <si>
    <t>桜丘高校</t>
    <rPh sb="0" eb="1">
      <t>サクラ</t>
    </rPh>
    <rPh sb="1" eb="2">
      <t>オカ</t>
    </rPh>
    <phoneticPr fontId="2"/>
  </si>
  <si>
    <t>青山高校</t>
    <rPh sb="0" eb="2">
      <t>アオヤマ</t>
    </rPh>
    <phoneticPr fontId="2"/>
  </si>
  <si>
    <t>津田学園高校</t>
  </si>
  <si>
    <t>大橋学園高校</t>
  </si>
  <si>
    <t>徳風高校</t>
  </si>
  <si>
    <t>英心高校</t>
  </si>
  <si>
    <t>英心高校桔梗が丘校</t>
    <rPh sb="4" eb="6">
      <t>キキョウ</t>
    </rPh>
    <rPh sb="7" eb="8">
      <t>オカ</t>
    </rPh>
    <rPh sb="8" eb="9">
      <t>コウ</t>
    </rPh>
    <phoneticPr fontId="2"/>
  </si>
  <si>
    <t>一志学園高校</t>
    <rPh sb="0" eb="1">
      <t>1</t>
    </rPh>
    <rPh sb="1" eb="2">
      <t>ココロザシ</t>
    </rPh>
    <rPh sb="2" eb="4">
      <t>ガクエン</t>
    </rPh>
    <phoneticPr fontId="2"/>
  </si>
  <si>
    <t>代々木高校</t>
    <rPh sb="0" eb="3">
      <t>ヨヨギ</t>
    </rPh>
    <phoneticPr fontId="2"/>
  </si>
  <si>
    <t>近江兄弟社高校</t>
  </si>
  <si>
    <t>近江高校</t>
  </si>
  <si>
    <t>滋賀短期大学附属高校</t>
  </si>
  <si>
    <t>比叡山高校</t>
  </si>
  <si>
    <t>綾羽高校</t>
  </si>
  <si>
    <t>滋賀学園高校</t>
  </si>
  <si>
    <t>光泉カトリック高校</t>
  </si>
  <si>
    <t>彦根総合高校</t>
  </si>
  <si>
    <t>立命館守山高校</t>
  </si>
  <si>
    <t>幸福の科学学園関西高校</t>
    <rPh sb="7" eb="9">
      <t>カンサイ</t>
    </rPh>
    <phoneticPr fontId="2"/>
  </si>
  <si>
    <t>司学館高校</t>
  </si>
  <si>
    <t>大谷高校</t>
  </si>
  <si>
    <t>京都先端科学大学附属高校</t>
    <rPh sb="2" eb="4">
      <t>センタン</t>
    </rPh>
    <rPh sb="4" eb="6">
      <t>カガク</t>
    </rPh>
    <rPh sb="6" eb="8">
      <t>ダイガク</t>
    </rPh>
    <rPh sb="8" eb="10">
      <t>フゾク</t>
    </rPh>
    <phoneticPr fontId="2"/>
  </si>
  <si>
    <t>京都外大西高校</t>
  </si>
  <si>
    <t>同志社高校</t>
  </si>
  <si>
    <t>花園高校</t>
  </si>
  <si>
    <t>東山高校</t>
  </si>
  <si>
    <t>龍谷大学付属平安高校</t>
  </si>
  <si>
    <t>洛星高校</t>
  </si>
  <si>
    <t>洛南高校</t>
  </si>
  <si>
    <t>立命館高校</t>
  </si>
  <si>
    <t>京都文教高校</t>
  </si>
  <si>
    <t>華頂女子高校</t>
  </si>
  <si>
    <t>京都女子高校</t>
  </si>
  <si>
    <t>京都橘高校</t>
  </si>
  <si>
    <t>京都光華高校</t>
  </si>
  <si>
    <t>京都産業大学附属高校</t>
  </si>
  <si>
    <t>京都精華学園高校</t>
    <rPh sb="4" eb="6">
      <t>ガクエン</t>
    </rPh>
    <phoneticPr fontId="2"/>
  </si>
  <si>
    <t>京都聖母学院高校</t>
  </si>
  <si>
    <t>同志社女子高校</t>
  </si>
  <si>
    <t>京都西山高校</t>
  </si>
  <si>
    <t>ノートルダム女学院高校</t>
  </si>
  <si>
    <t>平安女学院高校</t>
  </si>
  <si>
    <t>京都明徳高校</t>
  </si>
  <si>
    <t>洛陽総合高校</t>
  </si>
  <si>
    <t>福知山成美高校</t>
  </si>
  <si>
    <t>京都共栄学園高校</t>
  </si>
  <si>
    <t>立命館宇治高校</t>
  </si>
  <si>
    <t>京都聖カタリナ高校</t>
  </si>
  <si>
    <t>京都暁星高校</t>
  </si>
  <si>
    <t>日星高校</t>
  </si>
  <si>
    <t>福知山淑徳高校</t>
  </si>
  <si>
    <t>同志社国際高校</t>
  </si>
  <si>
    <t>京都廣学館高校</t>
    <rPh sb="2" eb="3">
      <t>コウ</t>
    </rPh>
    <rPh sb="3" eb="5">
      <t>ガッカン</t>
    </rPh>
    <phoneticPr fontId="2"/>
  </si>
  <si>
    <t>京都成章高校</t>
  </si>
  <si>
    <t>京都翔英高校</t>
  </si>
  <si>
    <t>京都美山高校</t>
  </si>
  <si>
    <t>京都両洋高校</t>
  </si>
  <si>
    <t>一燈園高校</t>
  </si>
  <si>
    <t>京都芸術高校</t>
  </si>
  <si>
    <t>京都国際高校</t>
  </si>
  <si>
    <t>京都つくば開成高校</t>
    <rPh sb="0" eb="2">
      <t>キョウト</t>
    </rPh>
    <rPh sb="5" eb="7">
      <t>カイセイ</t>
    </rPh>
    <phoneticPr fontId="2"/>
  </si>
  <si>
    <t>京都芸術大学附属高校</t>
    <rPh sb="0" eb="2">
      <t>キョウト</t>
    </rPh>
    <rPh sb="2" eb="4">
      <t>ゲイジュツ</t>
    </rPh>
    <rPh sb="4" eb="6">
      <t>ダイガク</t>
    </rPh>
    <rPh sb="6" eb="8">
      <t>フゾク</t>
    </rPh>
    <phoneticPr fontId="2"/>
  </si>
  <si>
    <t>追手門学院高校</t>
  </si>
  <si>
    <t>大阪女学院高校</t>
  </si>
  <si>
    <t>ヴェリタス城星学園高校</t>
  </si>
  <si>
    <t>相愛高校</t>
  </si>
  <si>
    <t>上宮高校</t>
  </si>
  <si>
    <t>大阪星光学院高校</t>
  </si>
  <si>
    <t>大阪夕陽丘学園高校</t>
  </si>
  <si>
    <t>興國高校</t>
  </si>
  <si>
    <t>四天王寺高校</t>
  </si>
  <si>
    <t>清風高校</t>
  </si>
  <si>
    <t>大阪高校</t>
  </si>
  <si>
    <t>大阪成蹊女子高校</t>
  </si>
  <si>
    <t>履正社高校</t>
  </si>
  <si>
    <t>関西大学北陽高校</t>
  </si>
  <si>
    <t>英真学園高校</t>
  </si>
  <si>
    <t>大阪信愛学院高校</t>
  </si>
  <si>
    <t>大阪産業大学附属高校</t>
  </si>
  <si>
    <t>開明高校</t>
  </si>
  <si>
    <t>好文学園女子高校</t>
  </si>
  <si>
    <t>金蘭会高校</t>
  </si>
  <si>
    <t>清明学院高校</t>
  </si>
  <si>
    <t>大阪学芸高校</t>
  </si>
  <si>
    <t>帝塚山学院高校</t>
  </si>
  <si>
    <t>浪速高校</t>
  </si>
  <si>
    <t>あべの翔学高校</t>
    <rPh sb="3" eb="4">
      <t>ショウ</t>
    </rPh>
    <rPh sb="4" eb="5">
      <t>ガク</t>
    </rPh>
    <phoneticPr fontId="2"/>
  </si>
  <si>
    <t>東大谷高校</t>
  </si>
  <si>
    <t>秋桜高校</t>
  </si>
  <si>
    <t>明浄学院高校</t>
  </si>
  <si>
    <t>桃山学院高校</t>
  </si>
  <si>
    <t>大阪偕星学園高校</t>
    <rPh sb="0" eb="2">
      <t>オオサカ</t>
    </rPh>
    <rPh sb="2" eb="3">
      <t>カイ</t>
    </rPh>
    <rPh sb="3" eb="4">
      <t>ホシ</t>
    </rPh>
    <rPh sb="5" eb="6">
      <t>エン</t>
    </rPh>
    <phoneticPr fontId="2"/>
  </si>
  <si>
    <t>金光藤蔭高校</t>
  </si>
  <si>
    <t>プール学院高校</t>
  </si>
  <si>
    <t>城南学園高校</t>
  </si>
  <si>
    <t>常翔学園高校</t>
  </si>
  <si>
    <t>昇陽高校</t>
  </si>
  <si>
    <t>堺リベラル高校</t>
  </si>
  <si>
    <t>初芝立命館高校</t>
  </si>
  <si>
    <t>大阪商業大学高校</t>
  </si>
  <si>
    <t>近畿大学附属高校</t>
  </si>
  <si>
    <t>樟蔭高校</t>
  </si>
  <si>
    <t>東大阪大学敬愛高校</t>
  </si>
  <si>
    <t>香里ヌヴェール学院高校</t>
    <rPh sb="0" eb="2">
      <t>コウリ</t>
    </rPh>
    <phoneticPr fontId="2"/>
  </si>
  <si>
    <t>同志社香里高校</t>
  </si>
  <si>
    <t>ＰＬ学園高校</t>
  </si>
  <si>
    <t>大阪電気通信大学高校</t>
  </si>
  <si>
    <t>大阪国際滝井高校</t>
  </si>
  <si>
    <t>アサンプション国際高校</t>
    <rPh sb="7" eb="9">
      <t>コクサイ</t>
    </rPh>
    <phoneticPr fontId="2"/>
  </si>
  <si>
    <t>箕面学園高校</t>
  </si>
  <si>
    <t>太成学院大学高校</t>
  </si>
  <si>
    <t>四條畷学園高校</t>
  </si>
  <si>
    <t>阪南大学高校</t>
  </si>
  <si>
    <t>関西大学第一高校</t>
  </si>
  <si>
    <t>大阪学院大学高校</t>
    <rPh sb="2" eb="3">
      <t>ガク</t>
    </rPh>
    <rPh sb="3" eb="4">
      <t>イン</t>
    </rPh>
    <rPh sb="4" eb="6">
      <t>ダイガク</t>
    </rPh>
    <phoneticPr fontId="2"/>
  </si>
  <si>
    <t>宣真高校</t>
  </si>
  <si>
    <t>高槻高校</t>
  </si>
  <si>
    <t>精華高校</t>
  </si>
  <si>
    <t>大商学園高校</t>
  </si>
  <si>
    <t>梅花高校</t>
  </si>
  <si>
    <t>箕面自由学園高校</t>
  </si>
  <si>
    <t>早稲田摂陵高校</t>
  </si>
  <si>
    <t>関西大倉高校</t>
  </si>
  <si>
    <t>大阪体育大学浪商高校</t>
  </si>
  <si>
    <t>アナン学園高校</t>
    <rPh sb="3" eb="5">
      <t>ガクエン</t>
    </rPh>
    <phoneticPr fontId="2"/>
  </si>
  <si>
    <t>清教学園高校</t>
  </si>
  <si>
    <t>大阪暁光高校</t>
    <rPh sb="0" eb="2">
      <t>オオサカ</t>
    </rPh>
    <rPh sb="2" eb="4">
      <t>ギョウコウ</t>
    </rPh>
    <phoneticPr fontId="2"/>
  </si>
  <si>
    <t>常翔啓光学園高校</t>
  </si>
  <si>
    <t>東大阪大学柏原高校</t>
  </si>
  <si>
    <t>関西福祉科学大学高校</t>
  </si>
  <si>
    <t>大阪薫英女学院高校</t>
  </si>
  <si>
    <t>星翔高校</t>
  </si>
  <si>
    <t>大阪緑涼高校</t>
    <rPh sb="2" eb="3">
      <t>ミドリ</t>
    </rPh>
    <rPh sb="3" eb="4">
      <t>スズ</t>
    </rPh>
    <phoneticPr fontId="2"/>
  </si>
  <si>
    <t>羽衣学園高校</t>
  </si>
  <si>
    <t>清風南海高校</t>
  </si>
  <si>
    <t>金蘭千里高校</t>
  </si>
  <si>
    <t>賢明学院高校</t>
  </si>
  <si>
    <t>近畿大学泉州高校</t>
  </si>
  <si>
    <t>関西創価高校</t>
  </si>
  <si>
    <t>大阪商業大学堺高校</t>
  </si>
  <si>
    <t>大阪国際高校</t>
    <rPh sb="2" eb="4">
      <t>コクサイ</t>
    </rPh>
    <phoneticPr fontId="2"/>
  </si>
  <si>
    <t>追手門学院大手前高校</t>
  </si>
  <si>
    <t>金光大阪高校</t>
  </si>
  <si>
    <t>東海大学付属大阪仰星高校</t>
    <rPh sb="6" eb="8">
      <t>オオサカ</t>
    </rPh>
    <phoneticPr fontId="2"/>
  </si>
  <si>
    <t>帝塚山学院泉ヶ丘高校</t>
  </si>
  <si>
    <t>大阪青凌高校</t>
  </si>
  <si>
    <t>初芝富田林高校</t>
  </si>
  <si>
    <t>金光八尾高校</t>
  </si>
  <si>
    <t>大阪金剛インターナショナル高校</t>
    <rPh sb="0" eb="2">
      <t>オオサカ</t>
    </rPh>
    <phoneticPr fontId="2"/>
  </si>
  <si>
    <t>建国高校</t>
  </si>
  <si>
    <t>大阪桐蔭高校</t>
  </si>
  <si>
    <t>上宮太子高校</t>
  </si>
  <si>
    <t>天王寺学館高校</t>
  </si>
  <si>
    <t>ＹＭＣＡ学院高校</t>
  </si>
  <si>
    <t>向陽台高校</t>
  </si>
  <si>
    <t>八洲学園高校</t>
  </si>
  <si>
    <t>長尾谷高校</t>
  </si>
  <si>
    <t>藍野高校</t>
  </si>
  <si>
    <t>四天王寺東高校</t>
    <rPh sb="0" eb="4">
      <t>シテンノウジ</t>
    </rPh>
    <rPh sb="4" eb="5">
      <t>ヒガシ</t>
    </rPh>
    <phoneticPr fontId="2"/>
  </si>
  <si>
    <t>神須学園高校</t>
    <rPh sb="0" eb="1">
      <t>カミ</t>
    </rPh>
    <rPh sb="1" eb="2">
      <t>ス</t>
    </rPh>
    <rPh sb="2" eb="4">
      <t>ガクエン</t>
    </rPh>
    <phoneticPr fontId="2"/>
  </si>
  <si>
    <t>香ヶ丘リベルテ高校</t>
    <rPh sb="0" eb="1">
      <t>カオリ</t>
    </rPh>
    <rPh sb="2" eb="3">
      <t>オカ</t>
    </rPh>
    <phoneticPr fontId="2"/>
  </si>
  <si>
    <t>英風高校</t>
    <rPh sb="0" eb="1">
      <t>エイ</t>
    </rPh>
    <rPh sb="1" eb="2">
      <t>フウ</t>
    </rPh>
    <phoneticPr fontId="2"/>
  </si>
  <si>
    <t>大阪つくば開成高校</t>
    <rPh sb="0" eb="2">
      <t>オオサカ</t>
    </rPh>
    <rPh sb="5" eb="7">
      <t>カイセイ</t>
    </rPh>
    <phoneticPr fontId="2"/>
  </si>
  <si>
    <t>東朋学園高校</t>
    <rPh sb="0" eb="1">
      <t>ヒガシ</t>
    </rPh>
    <rPh sb="1" eb="2">
      <t>ホウ</t>
    </rPh>
    <rPh sb="2" eb="4">
      <t>ガクエン</t>
    </rPh>
    <phoneticPr fontId="2"/>
  </si>
  <si>
    <t>近畿大阪高校</t>
    <rPh sb="0" eb="2">
      <t>キンキ</t>
    </rPh>
    <rPh sb="2" eb="4">
      <t>オオサカ</t>
    </rPh>
    <phoneticPr fontId="2"/>
  </si>
  <si>
    <t>雲雀丘学園高校</t>
  </si>
  <si>
    <t>小林聖心女子学院高校</t>
  </si>
  <si>
    <t>園田学園高校</t>
  </si>
  <si>
    <t>百合学院高校</t>
  </si>
  <si>
    <t>報徳学園高校</t>
  </si>
  <si>
    <t>武庫川女子大学附属高校</t>
  </si>
  <si>
    <t>甲子園学院高校</t>
  </si>
  <si>
    <t>甲陽学院高校</t>
  </si>
  <si>
    <t>夙川高校</t>
  </si>
  <si>
    <t>仁川学院高校</t>
  </si>
  <si>
    <t>芦屋学園高校</t>
  </si>
  <si>
    <t>甲南高校</t>
  </si>
  <si>
    <t>甲南女子高校</t>
  </si>
  <si>
    <t>灘高校</t>
  </si>
  <si>
    <t>六甲学院高校</t>
    <rPh sb="2" eb="4">
      <t>ガクイン</t>
    </rPh>
    <phoneticPr fontId="2"/>
  </si>
  <si>
    <t>神戸海星女子学院高校</t>
  </si>
  <si>
    <t>松蔭高校</t>
  </si>
  <si>
    <t>神戸龍谷高校</t>
  </si>
  <si>
    <t>神戸第一高校</t>
  </si>
  <si>
    <t>啓明学院高校</t>
  </si>
  <si>
    <t>神港学園高校</t>
    <rPh sb="2" eb="4">
      <t>ガクエン</t>
    </rPh>
    <phoneticPr fontId="2"/>
  </si>
  <si>
    <t>神戸山手女子高校</t>
  </si>
  <si>
    <t>親和女子高校</t>
  </si>
  <si>
    <t>神戸学院大学附属高校</t>
  </si>
  <si>
    <t>彩星工科高校</t>
    <rPh sb="0" eb="1">
      <t>イロドリ</t>
    </rPh>
    <rPh sb="1" eb="2">
      <t>ホシ</t>
    </rPh>
    <rPh sb="2" eb="4">
      <t>コウカ</t>
    </rPh>
    <phoneticPr fontId="2"/>
  </si>
  <si>
    <t>神戸常盤女子高校</t>
  </si>
  <si>
    <t>神戸星城高校</t>
  </si>
  <si>
    <t>神戸野田高校</t>
  </si>
  <si>
    <t>育英高校</t>
  </si>
  <si>
    <t>須磨学園高校</t>
  </si>
  <si>
    <t>滝川高校</t>
  </si>
  <si>
    <t>兵庫大学附属須磨ノ浦高校</t>
    <rPh sb="0" eb="2">
      <t>ヒョウゴ</t>
    </rPh>
    <rPh sb="2" eb="4">
      <t>ダイガク</t>
    </rPh>
    <rPh sb="4" eb="6">
      <t>フゾク</t>
    </rPh>
    <phoneticPr fontId="2"/>
  </si>
  <si>
    <t>愛徳学園高校</t>
  </si>
  <si>
    <t>神戸国際大学附属高校</t>
  </si>
  <si>
    <t>賢明女子学院高校</t>
  </si>
  <si>
    <t>淳心学院高校</t>
  </si>
  <si>
    <t>姫路女学院高校</t>
    <rPh sb="0" eb="2">
      <t>ヒメジ</t>
    </rPh>
    <rPh sb="2" eb="5">
      <t>ジョガクイン</t>
    </rPh>
    <phoneticPr fontId="2"/>
  </si>
  <si>
    <t>日ノ本学園高校</t>
  </si>
  <si>
    <t>東洋大学附属姫路高校</t>
  </si>
  <si>
    <t>白陵高校</t>
  </si>
  <si>
    <t>三田学園高校</t>
  </si>
  <si>
    <t>三田松聖高校</t>
  </si>
  <si>
    <t>蒼開高校</t>
    <rPh sb="0" eb="1">
      <t>アオイ</t>
    </rPh>
    <rPh sb="1" eb="2">
      <t>ア</t>
    </rPh>
    <phoneticPr fontId="2"/>
  </si>
  <si>
    <t>近畿大学附属豊岡高校</t>
  </si>
  <si>
    <t>神戸弘陵学園高校</t>
  </si>
  <si>
    <t>自由ヶ丘高校</t>
    <rPh sb="0" eb="4">
      <t>ジユウガオカ</t>
    </rPh>
    <phoneticPr fontId="2"/>
  </si>
  <si>
    <t>滝川第二高校</t>
  </si>
  <si>
    <t>生野学園高校</t>
  </si>
  <si>
    <t>神戸国際高校</t>
  </si>
  <si>
    <t>帝塚山高校</t>
  </si>
  <si>
    <t>東大寺学園高校</t>
  </si>
  <si>
    <t>奈良育英高校</t>
  </si>
  <si>
    <t>奈良女子高校</t>
  </si>
  <si>
    <t>奈良大学附属高校</t>
  </si>
  <si>
    <t>天理高校</t>
  </si>
  <si>
    <t>橿原学院高校</t>
  </si>
  <si>
    <t>関西中央高校</t>
  </si>
  <si>
    <t>智辯学園高校</t>
  </si>
  <si>
    <t>奈良文化高校</t>
  </si>
  <si>
    <t>奈良学園高校</t>
  </si>
  <si>
    <t>育英西高校</t>
  </si>
  <si>
    <t>西大和学園高校</t>
  </si>
  <si>
    <t>奈良学園登美ヶ丘高校</t>
  </si>
  <si>
    <t>飛鳥未来高校</t>
  </si>
  <si>
    <t>関西文化芸術高校</t>
    <rPh sb="0" eb="2">
      <t>カンサイ</t>
    </rPh>
    <rPh sb="2" eb="4">
      <t>ブンカ</t>
    </rPh>
    <rPh sb="4" eb="6">
      <t>ゲイジュツ</t>
    </rPh>
    <phoneticPr fontId="2"/>
  </si>
  <si>
    <t>日本教育学院高校</t>
    <rPh sb="0" eb="2">
      <t>ニホン</t>
    </rPh>
    <rPh sb="2" eb="4">
      <t>キョウイク</t>
    </rPh>
    <rPh sb="4" eb="6">
      <t>ガクイン</t>
    </rPh>
    <phoneticPr fontId="2"/>
  </si>
  <si>
    <t>和歌山信愛高校</t>
  </si>
  <si>
    <t>高野山高校</t>
  </si>
  <si>
    <t>近畿大学附属新宮高校</t>
  </si>
  <si>
    <t>智辯学園和歌山高校</t>
  </si>
  <si>
    <t>近畿大学附属和歌山高校</t>
  </si>
  <si>
    <t>和歌山南陵高校</t>
    <rPh sb="0" eb="3">
      <t>ワカヤマ</t>
    </rPh>
    <rPh sb="3" eb="5">
      <t>ナンリョウ</t>
    </rPh>
    <phoneticPr fontId="2"/>
  </si>
  <si>
    <t>初芝橋本高校</t>
  </si>
  <si>
    <t>りら創造芸術高校</t>
    <rPh sb="2" eb="4">
      <t>ソウゾウ</t>
    </rPh>
    <rPh sb="4" eb="6">
      <t>ゲイジュツ</t>
    </rPh>
    <phoneticPr fontId="2"/>
  </si>
  <si>
    <t>慶風高校</t>
  </si>
  <si>
    <t>鳥取敬愛高校</t>
  </si>
  <si>
    <t>鳥取城北高校</t>
  </si>
  <si>
    <t>米子北高校</t>
  </si>
  <si>
    <t>米子松蔭高校</t>
  </si>
  <si>
    <t>倉吉北高校</t>
  </si>
  <si>
    <t>米子北斗高校</t>
  </si>
  <si>
    <t>湯梨浜学園高校</t>
    <rPh sb="3" eb="5">
      <t>ガクエン</t>
    </rPh>
    <phoneticPr fontId="2"/>
  </si>
  <si>
    <t>青翔開智高校</t>
    <rPh sb="0" eb="2">
      <t>セイショウ</t>
    </rPh>
    <rPh sb="2" eb="4">
      <t>カイチ</t>
    </rPh>
    <phoneticPr fontId="2"/>
  </si>
  <si>
    <t>松徳学院高校</t>
  </si>
  <si>
    <t>開星高校</t>
  </si>
  <si>
    <t>出雲西高校</t>
  </si>
  <si>
    <t>出雲北陵高校</t>
  </si>
  <si>
    <t>益田東高校</t>
  </si>
  <si>
    <t>石見智翠館高校</t>
  </si>
  <si>
    <t>明誠高校</t>
  </si>
  <si>
    <t>松江西高校</t>
  </si>
  <si>
    <t>立正大学淞南高校</t>
  </si>
  <si>
    <t>キリスト教愛真高校</t>
  </si>
  <si>
    <t>関西高校</t>
  </si>
  <si>
    <t>岡山商科大学附属高校</t>
  </si>
  <si>
    <t>山陽学園高校</t>
    <rPh sb="2" eb="4">
      <t>ガクエン</t>
    </rPh>
    <phoneticPr fontId="2"/>
  </si>
  <si>
    <t>就実高校</t>
  </si>
  <si>
    <t>明誠学院高校</t>
  </si>
  <si>
    <t>創志学園高校</t>
  </si>
  <si>
    <t>倉敷高校</t>
  </si>
  <si>
    <t>岡山理科大学附属高校</t>
  </si>
  <si>
    <t>倉敷翠松高校</t>
  </si>
  <si>
    <t>岡山学芸館高校</t>
  </si>
  <si>
    <t>おかやま山陽高校</t>
  </si>
  <si>
    <t>金光学園高校</t>
  </si>
  <si>
    <t>岡山龍谷高校</t>
  </si>
  <si>
    <t>興譲館高校</t>
  </si>
  <si>
    <t>岡山県高梁日新高校</t>
  </si>
  <si>
    <t>岡山県美作高校</t>
  </si>
  <si>
    <t>作陽学園高校</t>
    <rPh sb="2" eb="4">
      <t>ガクエン</t>
    </rPh>
    <phoneticPr fontId="2"/>
  </si>
  <si>
    <t>川崎医科大学附属高校</t>
  </si>
  <si>
    <t>岡山県共生高校</t>
  </si>
  <si>
    <t>岡山白陵高校</t>
  </si>
  <si>
    <t>岡山高校</t>
  </si>
  <si>
    <t>吉備高原学園高校</t>
  </si>
  <si>
    <t>鹿島朝日高校</t>
    <rPh sb="0" eb="2">
      <t>カシマ</t>
    </rPh>
    <rPh sb="2" eb="4">
      <t>アサヒ</t>
    </rPh>
    <phoneticPr fontId="2"/>
  </si>
  <si>
    <t>滋慶学園高校</t>
    <rPh sb="0" eb="2">
      <t>ジケイ</t>
    </rPh>
    <rPh sb="2" eb="4">
      <t>ガクエン</t>
    </rPh>
    <phoneticPr fontId="2"/>
  </si>
  <si>
    <t>ワオ高校</t>
    <phoneticPr fontId="2"/>
  </si>
  <si>
    <t>広島学院高校</t>
  </si>
  <si>
    <t>広島女学院高校</t>
  </si>
  <si>
    <t>広島翔洋高校</t>
  </si>
  <si>
    <t>広島工業大学高校</t>
  </si>
  <si>
    <t>広島城北高校</t>
  </si>
  <si>
    <t>広陵高校</t>
  </si>
  <si>
    <t>山陽高校</t>
  </si>
  <si>
    <t>修道高校</t>
  </si>
  <si>
    <t>進徳女子高校</t>
  </si>
  <si>
    <t>崇徳高校</t>
  </si>
  <si>
    <t>広島修道大学ひろしま協創高校</t>
    <rPh sb="0" eb="2">
      <t>ヒロシマ</t>
    </rPh>
    <rPh sb="2" eb="4">
      <t>シュウドウ</t>
    </rPh>
    <rPh sb="4" eb="6">
      <t>ダイガク</t>
    </rPh>
    <rPh sb="10" eb="12">
      <t>キョウソウ</t>
    </rPh>
    <phoneticPr fontId="2"/>
  </si>
  <si>
    <t>ノートルダム清心高校</t>
  </si>
  <si>
    <t>比治山女子高校</t>
  </si>
  <si>
    <t>広島県瀬戸内高校</t>
  </si>
  <si>
    <t>安田女子高校</t>
  </si>
  <si>
    <t>呉港高校</t>
  </si>
  <si>
    <t>清水ヶ丘高校</t>
  </si>
  <si>
    <t>盈進高校</t>
  </si>
  <si>
    <t>福山暁の星女子高校</t>
  </si>
  <si>
    <t>近畿大学附属広島高校福山校</t>
    <rPh sb="6" eb="8">
      <t>ヒロシマ</t>
    </rPh>
    <phoneticPr fontId="2"/>
  </si>
  <si>
    <t>尾道高校</t>
  </si>
  <si>
    <t>如水館高校</t>
  </si>
  <si>
    <t>広島新庄高校</t>
  </si>
  <si>
    <t>ＡＩＣＪ高校</t>
  </si>
  <si>
    <t>広島文教大学附属高校</t>
  </si>
  <si>
    <t>広島国際学院高校</t>
  </si>
  <si>
    <t>広島なぎさ高校</t>
  </si>
  <si>
    <t>武田高校</t>
  </si>
  <si>
    <t>広島桜が丘高校</t>
  </si>
  <si>
    <t>広島三育学院高校</t>
  </si>
  <si>
    <t>銀河学院高校</t>
  </si>
  <si>
    <t>英数学館高校</t>
  </si>
  <si>
    <t>近畿大学附属広島高校東広島校</t>
    <rPh sb="6" eb="7">
      <t>ヒロ</t>
    </rPh>
    <rPh sb="10" eb="11">
      <t>ヒガシ</t>
    </rPh>
    <rPh sb="11" eb="13">
      <t>ヒロシマ</t>
    </rPh>
    <rPh sb="13" eb="14">
      <t>コウ</t>
    </rPh>
    <phoneticPr fontId="2"/>
  </si>
  <si>
    <t>東林館高校</t>
  </si>
  <si>
    <t>東林館高校呉分校</t>
  </si>
  <si>
    <t>呉青山高校</t>
  </si>
  <si>
    <t>並木学院高校</t>
  </si>
  <si>
    <t>並木学院福山高校</t>
  </si>
  <si>
    <t>高水高校</t>
  </si>
  <si>
    <t>柳井学園高校</t>
  </si>
  <si>
    <t>聖光高校</t>
  </si>
  <si>
    <t>山口県桜ケ丘高校</t>
  </si>
  <si>
    <t>誠英高校</t>
  </si>
  <si>
    <t>高川学園高校</t>
  </si>
  <si>
    <t>中村女子高校</t>
  </si>
  <si>
    <t>野田学園高校</t>
  </si>
  <si>
    <t>山口県鴻城高校</t>
  </si>
  <si>
    <t>慶進高校</t>
  </si>
  <si>
    <t>宇部フロンティア大学付属香川高校</t>
  </si>
  <si>
    <t>宇部鴻城高校</t>
  </si>
  <si>
    <t>サビエル高校</t>
  </si>
  <si>
    <t>梅光学院高校</t>
  </si>
  <si>
    <t>早鞆高校</t>
  </si>
  <si>
    <t>下関短期大学付属高校</t>
  </si>
  <si>
    <t>下関国際高校</t>
  </si>
  <si>
    <t>長門高校</t>
  </si>
  <si>
    <t>萩光塩学院高校</t>
  </si>
  <si>
    <t>成進高校</t>
  </si>
  <si>
    <t>精華学園高校</t>
  </si>
  <si>
    <t>松陰高校</t>
  </si>
  <si>
    <t>香蘭高校</t>
  </si>
  <si>
    <t>徳島文理高校</t>
  </si>
  <si>
    <t>生光学園高校</t>
  </si>
  <si>
    <t>大手前高松高校</t>
  </si>
  <si>
    <t>英明高校</t>
  </si>
  <si>
    <t>高松中央高校</t>
  </si>
  <si>
    <t>大手前丸亀高校</t>
    <rPh sb="3" eb="5">
      <t>マルガメ</t>
    </rPh>
    <phoneticPr fontId="2"/>
  </si>
  <si>
    <t>香川県藤井高校</t>
  </si>
  <si>
    <t>坂出第一高校</t>
  </si>
  <si>
    <t>尽誠学園高校</t>
  </si>
  <si>
    <t>四国学院大学香川西高校</t>
    <rPh sb="0" eb="2">
      <t>シコク</t>
    </rPh>
    <rPh sb="2" eb="4">
      <t>ガクイン</t>
    </rPh>
    <rPh sb="4" eb="6">
      <t>ダイガク</t>
    </rPh>
    <phoneticPr fontId="2"/>
  </si>
  <si>
    <t>藤井学園寒川高校</t>
  </si>
  <si>
    <t>香川誠陵高校</t>
  </si>
  <si>
    <t>村上学園高校</t>
    <rPh sb="0" eb="2">
      <t>ムラカミ</t>
    </rPh>
    <phoneticPr fontId="2"/>
  </si>
  <si>
    <t>RITA学園高校</t>
    <rPh sb="4" eb="6">
      <t>ガクエン</t>
    </rPh>
    <phoneticPr fontId="2"/>
  </si>
  <si>
    <t>穴吹学園高校</t>
    <rPh sb="0" eb="2">
      <t>アナブキ</t>
    </rPh>
    <rPh sb="2" eb="4">
      <t>ガクエン</t>
    </rPh>
    <phoneticPr fontId="2"/>
  </si>
  <si>
    <t>愛光高校</t>
  </si>
  <si>
    <t>新田高校</t>
  </si>
  <si>
    <t>松山聖陵高校</t>
  </si>
  <si>
    <t>松山学院高校</t>
    <rPh sb="2" eb="4">
      <t>ガクイン</t>
    </rPh>
    <phoneticPr fontId="2"/>
  </si>
  <si>
    <t>聖カタリナ学園高校</t>
    <rPh sb="5" eb="7">
      <t>ガクエン</t>
    </rPh>
    <phoneticPr fontId="2"/>
  </si>
  <si>
    <t>松山東雲高校</t>
  </si>
  <si>
    <t>今治精華高校</t>
  </si>
  <si>
    <t>今治明徳高校</t>
  </si>
  <si>
    <t>帝京第五高校</t>
  </si>
  <si>
    <t>今治明徳高校矢田分校</t>
  </si>
  <si>
    <t>未来高校</t>
  </si>
  <si>
    <t>未来高校新居浜校</t>
  </si>
  <si>
    <t>日本ウェルネス高校</t>
  </si>
  <si>
    <t>高知学芸高校</t>
  </si>
  <si>
    <t>高知高校</t>
  </si>
  <si>
    <t>清和女子高校</t>
  </si>
  <si>
    <t>土佐高校</t>
  </si>
  <si>
    <t>土佐女子高校</t>
  </si>
  <si>
    <t>高知中央高校</t>
  </si>
  <si>
    <t>明徳義塾高校</t>
  </si>
  <si>
    <t>土佐塾高校</t>
  </si>
  <si>
    <t>太平洋学園高校</t>
  </si>
  <si>
    <t>福岡大学附属若葉高校</t>
  </si>
  <si>
    <t>純真高校</t>
  </si>
  <si>
    <t>精華女子高校</t>
  </si>
  <si>
    <t>西南学院高校</t>
  </si>
  <si>
    <t>上智福岡高校</t>
  </si>
  <si>
    <t>筑紫女学園高校</t>
  </si>
  <si>
    <t>中村学園女子高校</t>
  </si>
  <si>
    <t>博多女子高校</t>
  </si>
  <si>
    <t>博多高校</t>
  </si>
  <si>
    <t>沖学園高校</t>
  </si>
  <si>
    <t>東福岡高校</t>
  </si>
  <si>
    <t>福岡女学院高校</t>
  </si>
  <si>
    <t>福岡第一高校</t>
  </si>
  <si>
    <t>福岡大学附属大濠高校</t>
  </si>
  <si>
    <t>福岡雙葉高校</t>
  </si>
  <si>
    <t>福岡舞鶴高校</t>
  </si>
  <si>
    <t>立花高校</t>
  </si>
  <si>
    <t>折尾愛真高校</t>
  </si>
  <si>
    <t>九州国際大学付属高校</t>
  </si>
  <si>
    <t>真颯館高校</t>
  </si>
  <si>
    <t>慶成高校</t>
  </si>
  <si>
    <t>西南女学院高校</t>
  </si>
  <si>
    <t>東筑紫学園高校</t>
  </si>
  <si>
    <t>美萩野女子高校</t>
  </si>
  <si>
    <t>大牟田高校</t>
  </si>
  <si>
    <t>誠修高校</t>
  </si>
  <si>
    <t>明光学園高校</t>
  </si>
  <si>
    <t>豊国学園高校</t>
  </si>
  <si>
    <t>敬愛高校</t>
  </si>
  <si>
    <t>祐誠高校</t>
    <rPh sb="0" eb="1">
      <t>ユウ</t>
    </rPh>
    <phoneticPr fontId="2"/>
  </si>
  <si>
    <t>久留米大学附設高校</t>
  </si>
  <si>
    <t>自由ケ丘高校</t>
  </si>
  <si>
    <t>久留米信愛高校</t>
    <rPh sb="3" eb="5">
      <t>シンアイ</t>
    </rPh>
    <phoneticPr fontId="2"/>
  </si>
  <si>
    <t>明治学園高校</t>
  </si>
  <si>
    <t>高稜高校</t>
  </si>
  <si>
    <t>飯塚高校</t>
  </si>
  <si>
    <t>近畿大学附属福岡高校</t>
  </si>
  <si>
    <t>大和青藍高校</t>
  </si>
  <si>
    <t>西日本短期大学附属高校</t>
  </si>
  <si>
    <t>八女学院高校</t>
  </si>
  <si>
    <t>杉森高校</t>
  </si>
  <si>
    <t>柳川高校</t>
  </si>
  <si>
    <t>筑陽学園高校</t>
  </si>
  <si>
    <t>筑紫台高校</t>
  </si>
  <si>
    <t>九州産業大学付属九州産業高校</t>
  </si>
  <si>
    <t>福岡工業大学附属城東高校</t>
  </si>
  <si>
    <t>福智高校</t>
  </si>
  <si>
    <t>九州産業大学付属九州高校</t>
  </si>
  <si>
    <t>星琳高校</t>
  </si>
  <si>
    <t>福岡海星女子学院高校</t>
  </si>
  <si>
    <t>福岡常葉高校</t>
  </si>
  <si>
    <t>希望が丘高校</t>
  </si>
  <si>
    <t>第一薬科大学付属高校</t>
  </si>
  <si>
    <t>東海大学付属福岡高校</t>
    <rPh sb="6" eb="8">
      <t>フクオカ</t>
    </rPh>
    <phoneticPr fontId="2"/>
  </si>
  <si>
    <t>久留米学園高校</t>
  </si>
  <si>
    <t>中村学園三陽高校</t>
  </si>
  <si>
    <t>仰星学園高校</t>
  </si>
  <si>
    <t>福岡女子商業高校</t>
    <rPh sb="0" eb="2">
      <t>フクオカ</t>
    </rPh>
    <rPh sb="2" eb="4">
      <t>ジョシ</t>
    </rPh>
    <rPh sb="4" eb="6">
      <t>ショウギョウ</t>
    </rPh>
    <phoneticPr fontId="2"/>
  </si>
  <si>
    <t>つくば開成福岡高校</t>
    <rPh sb="3" eb="5">
      <t>カイセイ</t>
    </rPh>
    <rPh sb="5" eb="7">
      <t>フクオカ</t>
    </rPh>
    <phoneticPr fontId="2"/>
  </si>
  <si>
    <t>福岡芸術高校</t>
    <rPh sb="0" eb="2">
      <t>フクオカ</t>
    </rPh>
    <rPh sb="2" eb="4">
      <t>ゲイジュツ</t>
    </rPh>
    <phoneticPr fontId="2"/>
  </si>
  <si>
    <t>龍谷高校</t>
  </si>
  <si>
    <t>佐賀清和高校</t>
  </si>
  <si>
    <t>佐賀女子短期大学付属佐賀女子高校</t>
  </si>
  <si>
    <t>佐賀学園高校</t>
  </si>
  <si>
    <t>北陵高校</t>
  </si>
  <si>
    <t>敬徳高校</t>
  </si>
  <si>
    <t>弘学館高校</t>
  </si>
  <si>
    <t>東明館高校</t>
  </si>
  <si>
    <t>早稲田佐賀高校</t>
  </si>
  <si>
    <t>長崎女子高校</t>
  </si>
  <si>
    <t>活水高校</t>
  </si>
  <si>
    <t>創成館高校</t>
  </si>
  <si>
    <t>瓊浦高校</t>
  </si>
  <si>
    <t>純心女子高校</t>
  </si>
  <si>
    <t>聖母の騎士高校</t>
  </si>
  <si>
    <t>長崎玉成高校</t>
  </si>
  <si>
    <t>長崎女子商業高校</t>
  </si>
  <si>
    <t>長崎総合科学大学附属高校</t>
  </si>
  <si>
    <t>長崎南山高校</t>
  </si>
  <si>
    <t>九州文化学園高校</t>
  </si>
  <si>
    <t>西海学園高校</t>
  </si>
  <si>
    <t>久田学園佐世保女子高校</t>
  </si>
  <si>
    <t>聖和女子学院高校</t>
  </si>
  <si>
    <t>鎮西学院高校</t>
  </si>
  <si>
    <t>向陽高校</t>
  </si>
  <si>
    <t>島原中央高校</t>
  </si>
  <si>
    <t>佐世保実業高校</t>
  </si>
  <si>
    <t>長崎日本大学高校</t>
  </si>
  <si>
    <t>青雲高校</t>
  </si>
  <si>
    <t>精道三川台高校</t>
  </si>
  <si>
    <t>こころ未来高校</t>
    <rPh sb="3" eb="5">
      <t>ミライ</t>
    </rPh>
    <phoneticPr fontId="2"/>
  </si>
  <si>
    <t>鎮西高校</t>
  </si>
  <si>
    <t>真和高校</t>
  </si>
  <si>
    <t>尚絅高校</t>
  </si>
  <si>
    <t>九州学院高校</t>
  </si>
  <si>
    <t>ルーテル学院高校</t>
  </si>
  <si>
    <t>熊本信愛女学院高校</t>
  </si>
  <si>
    <t>開新高校</t>
  </si>
  <si>
    <t>熊本中央高校</t>
  </si>
  <si>
    <t>慶誠高校</t>
  </si>
  <si>
    <t>熊本国府高校</t>
  </si>
  <si>
    <t>熊本学園大学付属高校</t>
  </si>
  <si>
    <t>熊本マリスト学園高校</t>
  </si>
  <si>
    <t>東海大学付属熊本星翔高校</t>
    <rPh sb="6" eb="8">
      <t>クマモト</t>
    </rPh>
    <rPh sb="8" eb="9">
      <t>ホシ</t>
    </rPh>
    <rPh sb="9" eb="10">
      <t>ショウ</t>
    </rPh>
    <phoneticPr fontId="2"/>
  </si>
  <si>
    <t>文徳高校</t>
  </si>
  <si>
    <t>八代白百合学園高校</t>
  </si>
  <si>
    <t>秀岳館高校</t>
  </si>
  <si>
    <t>玉名女子高校</t>
  </si>
  <si>
    <t>有明高校</t>
  </si>
  <si>
    <t>菊池女子高校</t>
  </si>
  <si>
    <t>専修大学熊本玉名高校</t>
    <rPh sb="4" eb="6">
      <t>クマモト</t>
    </rPh>
    <phoneticPr fontId="2"/>
  </si>
  <si>
    <t>勇志国際高校</t>
  </si>
  <si>
    <t>くまもと清陵高校</t>
    <rPh sb="4" eb="6">
      <t>セイリョウ</t>
    </rPh>
    <phoneticPr fontId="2"/>
  </si>
  <si>
    <t>岩田高校</t>
  </si>
  <si>
    <t>大分東明高校</t>
  </si>
  <si>
    <t>福徳学院高校</t>
  </si>
  <si>
    <t>楊志館高校</t>
  </si>
  <si>
    <t>大分高校</t>
  </si>
  <si>
    <t>別府溝部学園高校</t>
  </si>
  <si>
    <t>昭和学園高校</t>
  </si>
  <si>
    <t>藤蔭高校</t>
  </si>
  <si>
    <t>東九州龍谷高校</t>
  </si>
  <si>
    <t>明豊高校</t>
  </si>
  <si>
    <t>日本文理大学附属高校</t>
  </si>
  <si>
    <t>柳ヶ浦高校</t>
  </si>
  <si>
    <t>稲葉学園高校</t>
    <rPh sb="0" eb="4">
      <t>イナバガクエン</t>
    </rPh>
    <phoneticPr fontId="2"/>
  </si>
  <si>
    <t>大分国際情報高校</t>
  </si>
  <si>
    <t>府内高校</t>
  </si>
  <si>
    <t>日向学院高校</t>
  </si>
  <si>
    <t>宮崎学園高校</t>
  </si>
  <si>
    <t>聖心ウルスラ学園高校</t>
  </si>
  <si>
    <t>宮崎日本大学高校</t>
  </si>
  <si>
    <t>鵬翔高校</t>
  </si>
  <si>
    <t>日章学園高校</t>
  </si>
  <si>
    <t>宮崎第一高校</t>
  </si>
  <si>
    <t>都城東高校</t>
  </si>
  <si>
    <t>都城高校</t>
  </si>
  <si>
    <t>延岡学園高校</t>
  </si>
  <si>
    <t>小林西高校</t>
  </si>
  <si>
    <t>日南学園高校</t>
  </si>
  <si>
    <t>都城聖ドミニコ学園高校</t>
  </si>
  <si>
    <t>日南学園高校田野分校</t>
  </si>
  <si>
    <t>日章学園九州国際高校</t>
  </si>
  <si>
    <t>鹿児島高校</t>
  </si>
  <si>
    <t>鹿児島実業高校</t>
  </si>
  <si>
    <t>樟南高校</t>
  </si>
  <si>
    <t>鹿児島純心女子高校</t>
  </si>
  <si>
    <t>鹿児島城西高校</t>
  </si>
  <si>
    <t>鹿児島情報高校</t>
  </si>
  <si>
    <t>ラ・サール高校</t>
  </si>
  <si>
    <t>大口明光学園高校</t>
  </si>
  <si>
    <t>鹿児島修学館高校</t>
  </si>
  <si>
    <t>鳳凰高校</t>
  </si>
  <si>
    <t>れいめい高校</t>
  </si>
  <si>
    <t>龍桜高校</t>
  </si>
  <si>
    <t>出水中央高校</t>
  </si>
  <si>
    <t>樟南第二高校</t>
  </si>
  <si>
    <t>鹿屋中央高校</t>
  </si>
  <si>
    <t>尚志館高校</t>
  </si>
  <si>
    <t>鹿児島第一高校</t>
  </si>
  <si>
    <t>池田高校</t>
  </si>
  <si>
    <t>鹿児島育英館高校</t>
  </si>
  <si>
    <t>屋久島おおぞら高校</t>
  </si>
  <si>
    <t>沖縄尚学高校</t>
  </si>
  <si>
    <t>興南高校</t>
  </si>
  <si>
    <t>昭和薬科大学附属高校</t>
  </si>
  <si>
    <t>沖縄カトリック高校</t>
  </si>
  <si>
    <t>八洲学園大学国際高校</t>
  </si>
  <si>
    <t>ヒューマンキャンパス高校</t>
    <phoneticPr fontId="2"/>
  </si>
  <si>
    <t>Ｎ高校</t>
    <phoneticPr fontId="2"/>
  </si>
  <si>
    <t>つくば開成国際高校</t>
    <rPh sb="3" eb="5">
      <t>カイセイ</t>
    </rPh>
    <rPh sb="5" eb="7">
      <t>コクサイ</t>
    </rPh>
    <phoneticPr fontId="2"/>
  </si>
  <si>
    <t>瑞穂MSC高校</t>
    <rPh sb="0" eb="2">
      <t>ミズホ</t>
    </rPh>
    <phoneticPr fontId="2"/>
  </si>
  <si>
    <t>仙台育英学園沖縄高校</t>
    <rPh sb="0" eb="2">
      <t>センダイ</t>
    </rPh>
    <rPh sb="2" eb="4">
      <t>イクエイ</t>
    </rPh>
    <rPh sb="4" eb="6">
      <t>ガクエン</t>
    </rPh>
    <rPh sb="6" eb="8">
      <t>オキナワ</t>
    </rPh>
    <phoneticPr fontId="2"/>
  </si>
  <si>
    <t>ＥＩＫＯデジタル・クリエイティブ高校</t>
    <phoneticPr fontId="2"/>
  </si>
  <si>
    <t>S高校</t>
    <phoneticPr fontId="2"/>
  </si>
  <si>
    <t>白鷗大学足利高校</t>
    <rPh sb="1" eb="2">
      <t>カモメ</t>
    </rPh>
    <phoneticPr fontId="8"/>
  </si>
  <si>
    <t>白鴎大学足利高校</t>
    <rPh sb="0" eb="2">
      <t>ハクオウ</t>
    </rPh>
    <phoneticPr fontId="8"/>
  </si>
  <si>
    <t>光英VERITAS高校</t>
    <rPh sb="0" eb="1">
      <t>ヒカリ</t>
    </rPh>
    <rPh sb="1" eb="2">
      <t>エイ</t>
    </rPh>
    <phoneticPr fontId="8"/>
  </si>
  <si>
    <t>光英ＶＥＲＩＴＡＳ高校</t>
    <rPh sb="0" eb="1">
      <t>ヒカリ</t>
    </rPh>
    <rPh sb="1" eb="2">
      <t>エイ</t>
    </rPh>
    <phoneticPr fontId="8"/>
  </si>
  <si>
    <t>鷗友学園女子高校</t>
    <rPh sb="0" eb="1">
      <t>カモメ</t>
    </rPh>
    <phoneticPr fontId="8"/>
  </si>
  <si>
    <t>鴎友学園女子高校</t>
    <rPh sb="0" eb="2">
      <t>オウユウ</t>
    </rPh>
    <phoneticPr fontId="8"/>
  </si>
  <si>
    <t>NHK学園高校</t>
  </si>
  <si>
    <t>ＡＯＩＫＥ高校</t>
    <phoneticPr fontId="2"/>
  </si>
  <si>
    <t>ID学園高校</t>
    <rPh sb="2" eb="4">
      <t>ガクエン</t>
    </rPh>
    <phoneticPr fontId="2"/>
  </si>
  <si>
    <t>PL学園高校</t>
  </si>
  <si>
    <t>YMCA学院高校</t>
  </si>
  <si>
    <t>AICJ高校</t>
    <phoneticPr fontId="8"/>
  </si>
  <si>
    <t>ＡＩＣＪ高校</t>
    <phoneticPr fontId="8"/>
  </si>
  <si>
    <t>ＲＩＴＡ学園高校</t>
    <rPh sb="4" eb="6">
      <t>ガクエン</t>
    </rPh>
    <phoneticPr fontId="2"/>
  </si>
  <si>
    <t>祐誠高校</t>
    <rPh sb="0" eb="1">
      <t>ユウ</t>
    </rPh>
    <rPh sb="1" eb="2">
      <t>マコト</t>
    </rPh>
    <phoneticPr fontId="8"/>
  </si>
  <si>
    <t>祐誠高校</t>
  </si>
  <si>
    <t>瑞穂ＭＳＣ高校</t>
    <rPh sb="0" eb="2">
      <t>ミズホ</t>
    </rPh>
    <phoneticPr fontId="2"/>
  </si>
  <si>
    <t>N高校</t>
    <phoneticPr fontId="2"/>
  </si>
  <si>
    <r>
      <t>※関係分野で「</t>
    </r>
    <r>
      <rPr>
        <b/>
        <sz val="10"/>
        <rFont val="ＭＳ Ｐゴシック"/>
        <family val="3"/>
        <charset val="128"/>
      </rPr>
      <t>その他※</t>
    </r>
    <r>
      <rPr>
        <sz val="10"/>
        <rFont val="ＭＳ Ｐゴシック"/>
        <family val="3"/>
        <charset val="128"/>
      </rPr>
      <t>」を選んだ場合は下記に</t>
    </r>
    <r>
      <rPr>
        <b/>
        <sz val="10"/>
        <rFont val="ＭＳ Ｐゴシック"/>
        <family val="3"/>
        <charset val="128"/>
      </rPr>
      <t>専攻科名</t>
    </r>
    <r>
      <rPr>
        <sz val="10"/>
        <rFont val="ＭＳ Ｐゴシック"/>
        <family val="3"/>
        <charset val="128"/>
      </rPr>
      <t>を記入してください。</t>
    </r>
    <rPh sb="1" eb="3">
      <t>カンケイ</t>
    </rPh>
    <rPh sb="3" eb="5">
      <t>ブンヤ</t>
    </rPh>
    <rPh sb="9" eb="10">
      <t>タ</t>
    </rPh>
    <rPh sb="13" eb="14">
      <t>エラ</t>
    </rPh>
    <rPh sb="16" eb="18">
      <t>バアイ</t>
    </rPh>
    <rPh sb="19" eb="21">
      <t>カキ</t>
    </rPh>
    <rPh sb="22" eb="25">
      <t>センコウカ</t>
    </rPh>
    <rPh sb="25" eb="26">
      <t>メイ</t>
    </rPh>
    <rPh sb="27" eb="29">
      <t>キニュウ</t>
    </rPh>
    <phoneticPr fontId="2"/>
  </si>
  <si>
    <r>
      <t>【参考】</t>
    </r>
    <r>
      <rPr>
        <u/>
        <sz val="10"/>
        <color theme="1"/>
        <rFont val="ＭＳ Ｐ明朝"/>
        <family val="1"/>
        <charset val="128"/>
      </rPr>
      <t>1号～3号評議員とは、現行の私立学校法第44条第1項で定められた評議員のこと</t>
    </r>
    <r>
      <rPr>
        <sz val="10"/>
        <color theme="1"/>
        <rFont val="ＭＳ Ｐ明朝"/>
        <family val="1"/>
        <charset val="128"/>
      </rPr>
      <t>です。</t>
    </r>
    <r>
      <rPr>
        <u/>
        <sz val="10"/>
        <color theme="1"/>
        <rFont val="ＭＳ Ｐ明朝"/>
        <family val="1"/>
        <charset val="128"/>
      </rPr>
      <t xml:space="preserve">
</t>
    </r>
    <r>
      <rPr>
        <sz val="10"/>
        <color theme="1"/>
        <rFont val="ＭＳ Ｐ明朝"/>
        <family val="1"/>
        <charset val="128"/>
      </rPr>
      <t>同項では、評議員となる者を1号（該学校法人の職員のうちから、寄附行為の定めるところにより選任された者）、2号（当該学校法人の設置する私立学校を卒業した25歳以上の者）、3号（その他、寄附行為の定めるところにより選任された者）で定めています。</t>
    </r>
    <rPh sb="1" eb="3">
      <t>サンコウ</t>
    </rPh>
    <rPh sb="5" eb="6">
      <t>ゴウ</t>
    </rPh>
    <rPh sb="8" eb="9">
      <t>ゴウ</t>
    </rPh>
    <rPh sb="9" eb="12">
      <t>ヒョウギイン</t>
    </rPh>
    <rPh sb="18" eb="23">
      <t>シリツガッコウホウ</t>
    </rPh>
    <rPh sb="23" eb="24">
      <t>ダイ</t>
    </rPh>
    <rPh sb="31" eb="32">
      <t>サダ</t>
    </rPh>
    <rPh sb="36" eb="39">
      <t>ヒョウギイン</t>
    </rPh>
    <rPh sb="46" eb="47">
      <t>ドウ</t>
    </rPh>
    <rPh sb="47" eb="48">
      <t>コウ</t>
    </rPh>
    <rPh sb="60" eb="61">
      <t>ゴウ</t>
    </rPh>
    <rPh sb="99" eb="100">
      <t>ゴウ</t>
    </rPh>
    <rPh sb="123" eb="124">
      <t>サイ</t>
    </rPh>
    <rPh sb="124" eb="126">
      <t>イジョウ</t>
    </rPh>
    <rPh sb="131" eb="132">
      <t>ゴウ</t>
    </rPh>
    <rPh sb="135" eb="136">
      <t>タ</t>
    </rPh>
    <rPh sb="159" eb="160">
      <t>サダ</t>
    </rPh>
    <phoneticPr fontId="2"/>
  </si>
  <si>
    <r>
      <t>【参考】</t>
    </r>
    <r>
      <rPr>
        <u/>
        <sz val="10"/>
        <rFont val="ＭＳ Ｐ明朝"/>
        <family val="1"/>
        <charset val="128"/>
      </rPr>
      <t>1号～3号理事とは、現行の私立学校法第38条第1項で定められた理事のこと</t>
    </r>
    <r>
      <rPr>
        <sz val="10"/>
        <rFont val="ＭＳ Ｐ明朝"/>
        <family val="1"/>
        <charset val="128"/>
      </rPr>
      <t>です。
同項では、理事となる者を1号（校長）、2号（評議員のうち寄附行為の定めるところにより選任された者）、3号（その他、寄附行為の定めるところにより選任された者）で定めています。</t>
    </r>
    <rPh sb="1" eb="3">
      <t>サンコウ</t>
    </rPh>
    <rPh sb="5" eb="6">
      <t>ゴウ</t>
    </rPh>
    <rPh sb="8" eb="9">
      <t>ゴウ</t>
    </rPh>
    <rPh sb="9" eb="11">
      <t>リジ</t>
    </rPh>
    <rPh sb="14" eb="16">
      <t>ゲンコウ</t>
    </rPh>
    <rPh sb="17" eb="21">
      <t>シリツガッコウ</t>
    </rPh>
    <rPh sb="21" eb="22">
      <t>ホウ</t>
    </rPh>
    <rPh sb="22" eb="23">
      <t>ダイ</t>
    </rPh>
    <rPh sb="25" eb="26">
      <t>ジョウ</t>
    </rPh>
    <rPh sb="26" eb="27">
      <t>ダイ</t>
    </rPh>
    <rPh sb="28" eb="29">
      <t>コウ</t>
    </rPh>
    <rPh sb="30" eb="31">
      <t>サダ</t>
    </rPh>
    <rPh sb="35" eb="37">
      <t>リジ</t>
    </rPh>
    <rPh sb="44" eb="46">
      <t>ドウコウ</t>
    </rPh>
    <rPh sb="49" eb="51">
      <t>リジ</t>
    </rPh>
    <rPh sb="54" eb="55">
      <t>モノ</t>
    </rPh>
    <rPh sb="57" eb="58">
      <t>ゴウ</t>
    </rPh>
    <rPh sb="59" eb="61">
      <t>コウチョウ</t>
    </rPh>
    <rPh sb="64" eb="65">
      <t>ゴウ</t>
    </rPh>
    <rPh sb="129" eb="130">
      <t>ゴウ</t>
    </rPh>
    <phoneticPr fontId="2"/>
  </si>
  <si>
    <t>東北学院榴ケ岡高等学校</t>
    <phoneticPr fontId="2"/>
  </si>
  <si>
    <t>東北学院榴ヶ岡高等学校</t>
    <phoneticPr fontId="2"/>
  </si>
  <si>
    <t>霞ケ浦高等学校</t>
    <phoneticPr fontId="2"/>
  </si>
  <si>
    <t>愛国学園大学附属龍ヶ崎高等学校</t>
    <phoneticPr fontId="2"/>
  </si>
  <si>
    <t>茨城</t>
    <phoneticPr fontId="2"/>
  </si>
  <si>
    <t>狭山ケ丘高等学校</t>
    <phoneticPr fontId="2"/>
  </si>
  <si>
    <t>霞ケ関高等学校</t>
    <phoneticPr fontId="2"/>
  </si>
  <si>
    <t>霞ヶ関高等学校</t>
    <phoneticPr fontId="2"/>
  </si>
  <si>
    <t>緑ケ丘女子高等学校</t>
    <phoneticPr fontId="2"/>
  </si>
  <si>
    <t>自由ケ丘学園高等学校</t>
    <phoneticPr fontId="2"/>
  </si>
  <si>
    <t>日本大学鶴ケ丘高等学校</t>
    <phoneticPr fontId="2"/>
  </si>
  <si>
    <t>日本大学鶴ヶ丘高等学校</t>
    <phoneticPr fontId="2"/>
  </si>
  <si>
    <t>多摩大学附属聖ケ丘高等学校</t>
    <phoneticPr fontId="2"/>
  </si>
  <si>
    <t>光ケ丘女子高等学校</t>
    <phoneticPr fontId="2"/>
  </si>
  <si>
    <t>帝塚山学院泉ケ丘高等学校</t>
    <rPh sb="3" eb="5">
      <t>ガクイン</t>
    </rPh>
    <phoneticPr fontId="2"/>
  </si>
  <si>
    <t>香ケ丘リベルテ高等学校</t>
    <rPh sb="0" eb="1">
      <t>カオリ</t>
    </rPh>
    <rPh sb="2" eb="3">
      <t>オカ</t>
    </rPh>
    <phoneticPr fontId="2"/>
  </si>
  <si>
    <t>自由ケ丘高等学校</t>
    <rPh sb="0" eb="2">
      <t>ジユウ</t>
    </rPh>
    <rPh sb="3" eb="4">
      <t>オカ</t>
    </rPh>
    <rPh sb="4" eb="6">
      <t>コウトウ</t>
    </rPh>
    <phoneticPr fontId="2"/>
  </si>
  <si>
    <t>奈良学園登美ケ丘高等学校</t>
    <phoneticPr fontId="2"/>
  </si>
  <si>
    <t>奈良学園登美ヶ丘高等学校</t>
    <phoneticPr fontId="2"/>
  </si>
  <si>
    <t>清水ケ丘高等学校</t>
    <phoneticPr fontId="2"/>
  </si>
  <si>
    <t>山口県桜ヶ丘高等学校</t>
    <phoneticPr fontId="2"/>
  </si>
  <si>
    <t>自由ヶ丘高等学校</t>
    <rPh sb="0" eb="4">
      <t>ジユウガオカ</t>
    </rPh>
    <rPh sb="4" eb="6">
      <t>コウトウ</t>
    </rPh>
    <phoneticPr fontId="2"/>
  </si>
  <si>
    <t>柳ケ浦高等学校</t>
    <phoneticPr fontId="2"/>
  </si>
  <si>
    <t>東北学院榴ヶ岡高校</t>
  </si>
  <si>
    <t>霞ケ浦高校</t>
  </si>
  <si>
    <t>愛国学園大学附属龍ヶ崎高校</t>
  </si>
  <si>
    <t>狭山ケ丘高校</t>
  </si>
  <si>
    <t>霞ケ関高校</t>
  </si>
  <si>
    <t>緑ケ丘女子高校</t>
  </si>
  <si>
    <t>自由ケ丘学園高校</t>
  </si>
  <si>
    <t>日本大学鶴ケ丘高校</t>
  </si>
  <si>
    <t>多摩大学附属聖ケ丘高校</t>
  </si>
  <si>
    <t>光ケ丘女子高校</t>
  </si>
  <si>
    <t>帝塚山学院泉ケ丘高校</t>
    <rPh sb="3" eb="5">
      <t>ガクイン</t>
    </rPh>
    <phoneticPr fontId="2"/>
  </si>
  <si>
    <t>香ケ丘リベルテ高校</t>
    <rPh sb="0" eb="1">
      <t>カオリ</t>
    </rPh>
    <rPh sb="2" eb="3">
      <t>オカ</t>
    </rPh>
    <phoneticPr fontId="2"/>
  </si>
  <si>
    <t>自由ケ丘高校</t>
    <rPh sb="0" eb="2">
      <t>ジユウ</t>
    </rPh>
    <rPh sb="3" eb="4">
      <t>オカ</t>
    </rPh>
    <phoneticPr fontId="2"/>
  </si>
  <si>
    <t>奈良学園登美ケ丘高校</t>
  </si>
  <si>
    <t>清水ケ丘高校</t>
  </si>
  <si>
    <t>山口県桜ヶ丘高校</t>
  </si>
  <si>
    <t>柳ケ浦高校</t>
  </si>
  <si>
    <r>
      <t>本項目の本務者とは、令和４年度に１年を通して（4/1～翌年3/31まで）本務教職員として勤務された方です。</t>
    </r>
    <r>
      <rPr>
        <u/>
        <sz val="9"/>
        <color theme="1"/>
        <rFont val="ＭＳ Ｐゴシック"/>
        <family val="3"/>
        <charset val="128"/>
      </rPr>
      <t>対象</t>
    </r>
    <r>
      <rPr>
        <b/>
        <u/>
        <sz val="9"/>
        <color theme="1"/>
        <rFont val="ＭＳ Ｐゴシック"/>
        <family val="3"/>
        <charset val="128"/>
      </rPr>
      <t>外</t>
    </r>
    <r>
      <rPr>
        <u/>
        <sz val="9"/>
        <color theme="1"/>
        <rFont val="ＭＳ Ｐゴシック"/>
        <family val="3"/>
        <charset val="128"/>
      </rPr>
      <t>となるのは</t>
    </r>
    <r>
      <rPr>
        <sz val="9"/>
        <color theme="1"/>
        <rFont val="ＭＳ Ｐゴシック"/>
        <family val="3"/>
        <charset val="128"/>
      </rPr>
      <t>、令和４</t>
    </r>
    <r>
      <rPr>
        <u/>
        <sz val="9"/>
        <color theme="1"/>
        <rFont val="ＭＳ Ｐゴシック"/>
        <family val="3"/>
        <charset val="128"/>
      </rPr>
      <t>年度途中で退職・採用・学校間（中高間含む）を異動した方</t>
    </r>
    <r>
      <rPr>
        <sz val="9"/>
        <color theme="1"/>
        <rFont val="ＭＳ Ｐゴシック"/>
        <family val="3"/>
        <charset val="128"/>
      </rPr>
      <t>、一時的であれ</t>
    </r>
    <r>
      <rPr>
        <u/>
        <sz val="9"/>
        <color theme="1"/>
        <rFont val="ＭＳ Ｐゴシック"/>
        <family val="3"/>
        <charset val="128"/>
      </rPr>
      <t>産休・育児休業、その他休業した方、時短勤務した方</t>
    </r>
    <r>
      <rPr>
        <sz val="9"/>
        <color theme="1"/>
        <rFont val="ＭＳ Ｐゴシック"/>
        <family val="3"/>
        <charset val="128"/>
      </rPr>
      <t>、</t>
    </r>
    <r>
      <rPr>
        <u/>
        <sz val="9"/>
        <color theme="1"/>
        <rFont val="ＭＳ Ｐゴシック"/>
        <family val="3"/>
        <charset val="128"/>
      </rPr>
      <t>再雇用されている方</t>
    </r>
    <r>
      <rPr>
        <sz val="9"/>
        <color theme="1"/>
        <rFont val="ＭＳ Ｐゴシック"/>
        <family val="3"/>
        <charset val="128"/>
      </rPr>
      <t>、</t>
    </r>
    <r>
      <rPr>
        <u/>
        <sz val="9"/>
        <color theme="1"/>
        <rFont val="ＭＳ Ｐゴシック"/>
        <family val="3"/>
        <charset val="128"/>
      </rPr>
      <t>法人事務局専任の職員</t>
    </r>
    <r>
      <rPr>
        <sz val="9"/>
        <color theme="1"/>
        <rFont val="ＭＳ Ｐゴシック"/>
        <family val="3"/>
        <charset val="128"/>
      </rPr>
      <t>等です（一部対象者を除外することが困難な場合は含めても構いません）。</t>
    </r>
    <rPh sb="0" eb="3">
      <t>ホンコウモク</t>
    </rPh>
    <rPh sb="4" eb="7">
      <t>ホンムシャ</t>
    </rPh>
    <rPh sb="19" eb="20">
      <t>トオ</t>
    </rPh>
    <rPh sb="36" eb="38">
      <t>ホンム</t>
    </rPh>
    <rPh sb="38" eb="41">
      <t>キョウショクイン</t>
    </rPh>
    <rPh sb="49" eb="50">
      <t>カタ</t>
    </rPh>
    <rPh sb="53" eb="56">
      <t>タイショウガイ</t>
    </rPh>
    <rPh sb="67" eb="69">
      <t>トチュウ</t>
    </rPh>
    <rPh sb="70" eb="72">
      <t>タイショク</t>
    </rPh>
    <rPh sb="73" eb="75">
      <t>サイヨウ</t>
    </rPh>
    <rPh sb="78" eb="79">
      <t>カン</t>
    </rPh>
    <rPh sb="80" eb="83">
      <t>チュウコウカン</t>
    </rPh>
    <rPh sb="83" eb="84">
      <t>フク</t>
    </rPh>
    <rPh sb="87" eb="89">
      <t>イドウ</t>
    </rPh>
    <rPh sb="91" eb="92">
      <t>カタ</t>
    </rPh>
    <rPh sb="124" eb="127">
      <t>サイコヨウ</t>
    </rPh>
    <rPh sb="132" eb="133">
      <t>カタ</t>
    </rPh>
    <rPh sb="144" eb="145">
      <t>トウ</t>
    </rPh>
    <phoneticPr fontId="2"/>
  </si>
  <si>
    <r>
      <t>（この項目は、１法人につき１校のみご回答いただく項目です。ご回答いただく学校は、調査票１枚目の左上に表示される学校コードに基づき自動判別しています。ご回答いただく学校</t>
    </r>
    <r>
      <rPr>
        <u/>
        <sz val="10"/>
        <color theme="1"/>
        <rFont val="ＭＳ Ｐ明朝"/>
        <family val="1"/>
        <charset val="128"/>
      </rPr>
      <t>以外</t>
    </r>
    <r>
      <rPr>
        <sz val="10"/>
        <color theme="1"/>
        <rFont val="ＭＳ Ｐ明朝"/>
        <family val="1"/>
        <charset val="128"/>
      </rPr>
      <t>では、調査項目全体がグレーの網掛けになります。）</t>
    </r>
    <rPh sb="3" eb="5">
      <t>コウモク</t>
    </rPh>
    <rPh sb="8" eb="10">
      <t>ホウジン</t>
    </rPh>
    <rPh sb="14" eb="15">
      <t>コウ</t>
    </rPh>
    <rPh sb="18" eb="20">
      <t>カイトウ</t>
    </rPh>
    <rPh sb="24" eb="26">
      <t>コウモク</t>
    </rPh>
    <rPh sb="40" eb="42">
      <t>チョウサ</t>
    </rPh>
    <rPh sb="42" eb="43">
      <t>ヒョウ</t>
    </rPh>
    <rPh sb="44" eb="46">
      <t>マイメ</t>
    </rPh>
    <rPh sb="47" eb="49">
      <t>ヒダリウエ</t>
    </rPh>
    <rPh sb="50" eb="52">
      <t>ヒョウジ</t>
    </rPh>
    <rPh sb="75" eb="77">
      <t>カイトウ</t>
    </rPh>
    <rPh sb="81" eb="83">
      <t>ガッコウ</t>
    </rPh>
    <rPh sb="83" eb="85">
      <t>イガイ</t>
    </rPh>
    <rPh sb="88" eb="92">
      <t>チョウサコウモク</t>
    </rPh>
    <rPh sb="92" eb="94">
      <t>ゼンタイ</t>
    </rPh>
    <rPh sb="99" eb="101">
      <t>アミカ</t>
    </rPh>
    <phoneticPr fontId="2"/>
  </si>
  <si>
    <r>
      <rPr>
        <b/>
        <sz val="9"/>
        <color theme="1"/>
        <rFont val="ＭＳ Ｐゴシック"/>
        <family val="3"/>
        <charset val="128"/>
      </rPr>
      <t>学校医、学校歯科医、学校薬剤師</t>
    </r>
    <r>
      <rPr>
        <sz val="9"/>
        <color theme="1"/>
        <rFont val="ＭＳ Ｐゴシック"/>
        <family val="3"/>
        <charset val="128"/>
      </rPr>
      <t>は計上しないでください。</t>
    </r>
    <rPh sb="0" eb="3">
      <t>ガッコウイ</t>
    </rPh>
    <rPh sb="4" eb="6">
      <t>ガッコウ</t>
    </rPh>
    <rPh sb="6" eb="9">
      <t>シカイ</t>
    </rPh>
    <rPh sb="10" eb="14">
      <t>ガッコウヤクザイ</t>
    </rPh>
    <rPh sb="16" eb="18">
      <t>ケイジョウ</t>
    </rPh>
    <phoneticPr fontId="32"/>
  </si>
  <si>
    <r>
      <t xml:space="preserve">本項目の本務者とは、令和４年度に１年を通して（4/1～翌年3/31まで）本務教職員として勤務された方です。
</t>
    </r>
    <r>
      <rPr>
        <u/>
        <sz val="9"/>
        <color theme="1"/>
        <rFont val="ＭＳ Ｐゴシック"/>
        <family val="3"/>
        <charset val="128"/>
      </rPr>
      <t>対象</t>
    </r>
    <r>
      <rPr>
        <b/>
        <u/>
        <sz val="9"/>
        <color theme="1"/>
        <rFont val="ＭＳ Ｐゴシック"/>
        <family val="3"/>
        <charset val="128"/>
      </rPr>
      <t>外</t>
    </r>
    <r>
      <rPr>
        <u/>
        <sz val="9"/>
        <color theme="1"/>
        <rFont val="ＭＳ Ｐゴシック"/>
        <family val="3"/>
        <charset val="128"/>
      </rPr>
      <t>となるのは</t>
    </r>
    <r>
      <rPr>
        <sz val="9"/>
        <color theme="1"/>
        <rFont val="ＭＳ Ｐゴシック"/>
        <family val="3"/>
        <charset val="128"/>
      </rPr>
      <t>、令和４</t>
    </r>
    <r>
      <rPr>
        <u/>
        <sz val="9"/>
        <color theme="1"/>
        <rFont val="ＭＳ Ｐゴシック"/>
        <family val="3"/>
        <charset val="128"/>
      </rPr>
      <t>年度途中で退職・採用・学校間（同一法人内の中高間含む）を異動した方</t>
    </r>
    <r>
      <rPr>
        <sz val="9"/>
        <color theme="1"/>
        <rFont val="ＭＳ Ｐゴシック"/>
        <family val="3"/>
        <charset val="128"/>
      </rPr>
      <t>、一時的であれ</t>
    </r>
    <r>
      <rPr>
        <u/>
        <sz val="9"/>
        <color theme="1"/>
        <rFont val="ＭＳ Ｐゴシック"/>
        <family val="3"/>
        <charset val="128"/>
      </rPr>
      <t>産休・育児休業、その他休業した方、時短勤務した方</t>
    </r>
    <r>
      <rPr>
        <sz val="9"/>
        <color theme="1"/>
        <rFont val="ＭＳ Ｐゴシック"/>
        <family val="3"/>
        <charset val="128"/>
      </rPr>
      <t>、</t>
    </r>
    <r>
      <rPr>
        <u/>
        <sz val="9"/>
        <color theme="1"/>
        <rFont val="ＭＳ Ｐゴシック"/>
        <family val="3"/>
        <charset val="128"/>
      </rPr>
      <t>再雇用されている方</t>
    </r>
    <r>
      <rPr>
        <sz val="9"/>
        <color theme="1"/>
        <rFont val="ＭＳ Ｐゴシック"/>
        <family val="3"/>
        <charset val="128"/>
      </rPr>
      <t>、</t>
    </r>
    <r>
      <rPr>
        <u/>
        <sz val="9"/>
        <color theme="1"/>
        <rFont val="ＭＳ Ｐゴシック"/>
        <family val="3"/>
        <charset val="128"/>
      </rPr>
      <t>法人事務局専任の職員</t>
    </r>
    <r>
      <rPr>
        <sz val="9"/>
        <color theme="1"/>
        <rFont val="ＭＳ Ｐゴシック"/>
        <family val="3"/>
        <charset val="128"/>
      </rPr>
      <t>等です（一部対象者を除外することが困難な場合は含めても構いません）。</t>
    </r>
    <rPh sb="0" eb="3">
      <t>ホンコウモク</t>
    </rPh>
    <rPh sb="4" eb="7">
      <t>ホンムシャ</t>
    </rPh>
    <rPh sb="19" eb="20">
      <t>トオ</t>
    </rPh>
    <rPh sb="36" eb="38">
      <t>ホンム</t>
    </rPh>
    <rPh sb="38" eb="41">
      <t>キョウショクイン</t>
    </rPh>
    <rPh sb="49" eb="50">
      <t>カタ</t>
    </rPh>
    <rPh sb="54" eb="57">
      <t>タイショウガイ</t>
    </rPh>
    <rPh sb="68" eb="70">
      <t>トチュウ</t>
    </rPh>
    <rPh sb="71" eb="73">
      <t>タイショク</t>
    </rPh>
    <rPh sb="74" eb="76">
      <t>サイヨウ</t>
    </rPh>
    <rPh sb="79" eb="80">
      <t>カン</t>
    </rPh>
    <rPh sb="81" eb="86">
      <t>ドウイツホウジンナイ</t>
    </rPh>
    <rPh sb="87" eb="90">
      <t>チュウコウカン</t>
    </rPh>
    <rPh sb="90" eb="91">
      <t>フク</t>
    </rPh>
    <rPh sb="94" eb="96">
      <t>イドウ</t>
    </rPh>
    <rPh sb="98" eb="99">
      <t>カタ</t>
    </rPh>
    <rPh sb="131" eb="134">
      <t>サイコヨウ</t>
    </rPh>
    <rPh sb="139" eb="140">
      <t>カタ</t>
    </rPh>
    <rPh sb="151" eb="152">
      <t>トウ</t>
    </rPh>
    <rPh sb="155" eb="157">
      <t>イチブ</t>
    </rPh>
    <rPh sb="157" eb="160">
      <t>タイショウシャ</t>
    </rPh>
    <rPh sb="161" eb="163">
      <t>ジョガイ</t>
    </rPh>
    <rPh sb="168" eb="170">
      <t>コンナン</t>
    </rPh>
    <rPh sb="171" eb="173">
      <t>バアイ</t>
    </rPh>
    <rPh sb="174" eb="175">
      <t>フク</t>
    </rPh>
    <rPh sb="178" eb="179">
      <t>カマ</t>
    </rPh>
    <phoneticPr fontId="2"/>
  </si>
  <si>
    <r>
      <t>総数のうち</t>
    </r>
    <r>
      <rPr>
        <b/>
        <sz val="11"/>
        <rFont val="ＭＳ Ｐゴシック"/>
        <family val="3"/>
        <charset val="128"/>
      </rPr>
      <t>他の役員との特別利害関係</t>
    </r>
    <r>
      <rPr>
        <sz val="11"/>
        <rFont val="ＭＳ Ｐゴシック"/>
        <family val="3"/>
        <charset val="128"/>
      </rPr>
      <t>を有するの監事（注）</t>
    </r>
    <rPh sb="0" eb="2">
      <t>ソウスウ</t>
    </rPh>
    <rPh sb="5" eb="6">
      <t>タ</t>
    </rPh>
    <rPh sb="7" eb="9">
      <t>ヤクイン</t>
    </rPh>
    <rPh sb="11" eb="13">
      <t>トクベツ</t>
    </rPh>
    <rPh sb="13" eb="15">
      <t>リガイ</t>
    </rPh>
    <rPh sb="15" eb="17">
      <t>カンケイ</t>
    </rPh>
    <rPh sb="18" eb="19">
      <t>ユウ</t>
    </rPh>
    <rPh sb="22" eb="24">
      <t>カンジ</t>
    </rPh>
    <rPh sb="25" eb="26">
      <t>チュウ</t>
    </rPh>
    <phoneticPr fontId="2"/>
  </si>
  <si>
    <r>
      <t>（注）「</t>
    </r>
    <r>
      <rPr>
        <b/>
        <sz val="10"/>
        <color theme="1"/>
        <rFont val="ＭＳ Ｐゴシック"/>
        <family val="3"/>
        <charset val="128"/>
      </rPr>
      <t>他の役員との特別利害関係を有する監事</t>
    </r>
    <r>
      <rPr>
        <sz val="10"/>
        <color theme="1"/>
        <rFont val="ＭＳ Ｐ明朝"/>
        <family val="1"/>
        <charset val="128"/>
      </rPr>
      <t>」とは、以下の</t>
    </r>
    <r>
      <rPr>
        <u/>
        <sz val="10"/>
        <color theme="1"/>
        <rFont val="ＭＳ Ｐ明朝"/>
        <family val="1"/>
        <charset val="128"/>
      </rPr>
      <t>いずれかに</t>
    </r>
    <r>
      <rPr>
        <sz val="10"/>
        <color theme="1"/>
        <rFont val="ＭＳ Ｐ明朝"/>
        <family val="1"/>
        <charset val="128"/>
      </rPr>
      <t>該当する監事を指します。
　　・</t>
    </r>
    <r>
      <rPr>
        <b/>
        <u/>
        <sz val="10"/>
        <color theme="1"/>
        <rFont val="ＭＳ Ｐゴシック"/>
        <family val="3"/>
        <charset val="128"/>
      </rPr>
      <t>理事1名以上</t>
    </r>
    <r>
      <rPr>
        <sz val="10"/>
        <color theme="1"/>
        <rFont val="ＭＳ Ｐ明朝"/>
        <family val="1"/>
        <charset val="128"/>
      </rPr>
      <t>との特別利害関係（＝一方の者が他方の者の配偶者又は三親等以内の親族である関係）にある者
　　・</t>
    </r>
    <r>
      <rPr>
        <b/>
        <u/>
        <sz val="10"/>
        <color theme="1"/>
        <rFont val="ＭＳ Ｐゴシック"/>
        <family val="3"/>
        <charset val="128"/>
      </rPr>
      <t>評議員2名以上</t>
    </r>
    <r>
      <rPr>
        <sz val="10"/>
        <color theme="1"/>
        <rFont val="ＭＳ Ｐ明朝"/>
        <family val="1"/>
        <charset val="128"/>
      </rPr>
      <t>との特別利害関係にある者
　　・</t>
    </r>
    <r>
      <rPr>
        <b/>
        <u/>
        <sz val="10"/>
        <color theme="1"/>
        <rFont val="ＭＳ Ｐゴシック"/>
        <family val="3"/>
        <charset val="128"/>
      </rPr>
      <t>他の監事1名以上</t>
    </r>
    <r>
      <rPr>
        <sz val="10"/>
        <color theme="1"/>
        <rFont val="ＭＳ Ｐ明朝"/>
        <family val="1"/>
        <charset val="128"/>
      </rPr>
      <t>との特別利害関係にある者
【参考】令和７年４月１日施行の改正私立学校法では、他の役員との特別利害関係を有する監事（役員近親者）の就任が禁止されています。 （令和７年度以降の実際の運用に当たっては、改正私立学校法等を確認してください。）</t>
    </r>
    <rPh sb="26" eb="28">
      <t>イカ</t>
    </rPh>
    <rPh sb="34" eb="36">
      <t>ガイトウ</t>
    </rPh>
    <rPh sb="38" eb="40">
      <t>カンジ</t>
    </rPh>
    <rPh sb="41" eb="42">
      <t>サ</t>
    </rPh>
    <rPh sb="98" eb="99">
      <t>モノ</t>
    </rPh>
    <rPh sb="121" eb="122">
      <t>モノ</t>
    </rPh>
    <rPh sb="136" eb="138">
      <t>トクベツ</t>
    </rPh>
    <rPh sb="138" eb="140">
      <t>リガイ</t>
    </rPh>
    <rPh sb="145" eb="146">
      <t>モノ</t>
    </rPh>
    <phoneticPr fontId="2"/>
  </si>
  <si>
    <t>大臣所轄</t>
    <rPh sb="0" eb="2">
      <t>ダイジン</t>
    </rPh>
    <rPh sb="2" eb="4">
      <t>ショカツ</t>
    </rPh>
    <phoneticPr fontId="32"/>
  </si>
  <si>
    <t>知事所轄</t>
    <rPh sb="0" eb="2">
      <t>チジ</t>
    </rPh>
    <rPh sb="2" eb="4">
      <t>ショカツ</t>
    </rPh>
    <phoneticPr fontId="32"/>
  </si>
  <si>
    <t/>
  </si>
  <si>
    <t>生徒数については、学年ではなく学校基本調査と同様に年齢別に記入してください。</t>
    <rPh sb="0" eb="3">
      <t>セイトスウ</t>
    </rPh>
    <rPh sb="9" eb="11">
      <t>ガクネン</t>
    </rPh>
    <rPh sb="15" eb="17">
      <t>ガッコウ</t>
    </rPh>
    <rPh sb="17" eb="19">
      <t>キホン</t>
    </rPh>
    <rPh sb="19" eb="21">
      <t>チョウサ</t>
    </rPh>
    <rPh sb="22" eb="24">
      <t>ドウヨウ</t>
    </rPh>
    <rPh sb="25" eb="27">
      <t>ネンレイ</t>
    </rPh>
    <rPh sb="27" eb="28">
      <t>ベツ</t>
    </rPh>
    <rPh sb="29" eb="31">
      <t>キニュウ</t>
    </rPh>
    <phoneticPr fontId="2"/>
  </si>
  <si>
    <r>
      <t xml:space="preserve">合格者数
</t>
    </r>
    <r>
      <rPr>
        <sz val="8"/>
        <color theme="1"/>
        <rFont val="ＭＳ Ｐゴシック"/>
        <family val="3"/>
        <charset val="128"/>
      </rPr>
      <t>（補欠含む）
（延べ数）</t>
    </r>
    <rPh sb="0" eb="3">
      <t>ゴウカクシャ</t>
    </rPh>
    <rPh sb="3" eb="4">
      <t>スウ</t>
    </rPh>
    <rPh sb="6" eb="8">
      <t>ホケツ</t>
    </rPh>
    <rPh sb="8" eb="9">
      <t>フク</t>
    </rPh>
    <rPh sb="13" eb="14">
      <t>ノ</t>
    </rPh>
    <rPh sb="15" eb="16">
      <t>スウ</t>
    </rPh>
    <phoneticPr fontId="2"/>
  </si>
  <si>
    <r>
      <t xml:space="preserve">合格者数
</t>
    </r>
    <r>
      <rPr>
        <sz val="9"/>
        <color theme="1"/>
        <rFont val="ＭＳ Ｐゴシック"/>
        <family val="3"/>
        <charset val="128"/>
      </rPr>
      <t>(補欠含む)
（延べ数）</t>
    </r>
    <rPh sb="0" eb="2">
      <t>ゴウカク</t>
    </rPh>
    <rPh sb="2" eb="3">
      <t>シャ</t>
    </rPh>
    <rPh sb="3" eb="4">
      <t>スウ</t>
    </rPh>
    <rPh sb="6" eb="8">
      <t>ホケツ</t>
    </rPh>
    <rPh sb="8" eb="9">
      <t>フク</t>
    </rPh>
    <rPh sb="13" eb="14">
      <t>ノ</t>
    </rPh>
    <rPh sb="15" eb="16">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</si>
</sst>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00"/>
    <numFmt numFmtId="177" formatCode="#,##0_ "/>
    <numFmt numFmtId="178" formatCode="#,##0_ ;#,##0_ "/>
    <numFmt numFmtId="179" formatCode="#,##0_ ;&quot;△   &quot;#,##0_ "/>
    <numFmt numFmtId="180" formatCode="#,##0_);[Red]\(#,##0\)"/>
    <numFmt numFmtId="181" formatCode="#,##0;&quot;▲ &quot;#,##0"/>
  </numFmts>
  <fonts count="132" x14ac:knownFonts="1">
    <font>
      <sz val="8"/>
      <name val="ＭＳ 明朝"/>
      <family val="1"/>
      <charset val="128"/>
    </font>
    <font>
      <sz val="11"/>
      <name val="ＭＳ ゴシック"/>
      <family val="3"/>
      <charset val="128"/>
    </font>
    <font>
      <sz val="6"/>
      <name val="ＭＳ ゴシック"/>
      <family val="3"/>
      <charset val="128"/>
    </font>
    <font>
      <sz val="11"/>
      <name val="ＭＳ Ｐゴシック"/>
      <family val="3"/>
      <charset val="128"/>
    </font>
    <font>
      <b/>
      <sz val="18"/>
      <name val="ＭＳ Ｐゴシック"/>
      <family val="3"/>
      <charset val="128"/>
    </font>
    <font>
      <b/>
      <sz val="12"/>
      <name val="ＭＳ Ｐゴシック"/>
      <family val="3"/>
      <charset val="128"/>
    </font>
    <font>
      <b/>
      <sz val="20"/>
      <name val="ＭＳ Ｐゴシック"/>
      <family val="3"/>
      <charset val="128"/>
    </font>
    <font>
      <sz val="48"/>
      <name val="ＭＳ Ｐゴシック"/>
      <family val="3"/>
      <charset val="128"/>
    </font>
    <font>
      <sz val="6"/>
      <name val="ＭＳ Ｐゴシック"/>
      <family val="3"/>
      <charset val="128"/>
    </font>
    <font>
      <b/>
      <sz val="11"/>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7.5"/>
      <name val="ＭＳ Ｐゴシック"/>
      <family val="3"/>
      <charset val="128"/>
    </font>
    <font>
      <sz val="10"/>
      <color indexed="10"/>
      <name val="ＭＳ Ｐゴシック"/>
      <family val="3"/>
      <charset val="128"/>
    </font>
    <font>
      <sz val="7"/>
      <name val="ＭＳ Ｐゴシック"/>
      <family val="3"/>
      <charset val="128"/>
    </font>
    <font>
      <b/>
      <sz val="9"/>
      <name val="ＭＳ Ｐゴシック"/>
      <family val="3"/>
      <charset val="128"/>
    </font>
    <font>
      <sz val="12"/>
      <name val="ＭＳ 明朝"/>
      <family val="1"/>
      <charset val="128"/>
    </font>
    <font>
      <b/>
      <sz val="10"/>
      <color indexed="10"/>
      <name val="ＭＳ Ｐゴシック"/>
      <family val="3"/>
      <charset val="128"/>
    </font>
    <font>
      <sz val="8"/>
      <name val="ＭＳ 明朝"/>
      <family val="1"/>
      <charset val="128"/>
    </font>
    <font>
      <sz val="8"/>
      <color indexed="10"/>
      <name val="ＭＳ Ｐゴシック"/>
      <family val="3"/>
      <charset val="128"/>
    </font>
    <font>
      <b/>
      <sz val="9"/>
      <color indexed="10"/>
      <name val="ＭＳ Ｐゴシック"/>
      <family val="3"/>
      <charset val="128"/>
    </font>
    <font>
      <sz val="8"/>
      <color indexed="10"/>
      <name val="ＭＳ 明朝"/>
      <family val="1"/>
      <charset val="128"/>
    </font>
    <font>
      <sz val="8"/>
      <name val="ＭＳ 明朝"/>
      <family val="1"/>
      <charset val="128"/>
    </font>
    <font>
      <sz val="8"/>
      <color indexed="8"/>
      <name val="ＭＳ 明朝"/>
      <family val="1"/>
      <charset val="128"/>
    </font>
    <font>
      <sz val="7.5"/>
      <color indexed="8"/>
      <name val="ＭＳ Ｐゴシック"/>
      <family val="3"/>
      <charset val="128"/>
    </font>
    <font>
      <sz val="10"/>
      <color indexed="8"/>
      <name val="ＭＳ Ｐゴシック"/>
      <family val="3"/>
      <charset val="128"/>
    </font>
    <font>
      <b/>
      <sz val="11"/>
      <color indexed="8"/>
      <name val="ＭＳ Ｐゴシック"/>
      <family val="3"/>
      <charset val="128"/>
    </font>
    <font>
      <sz val="9"/>
      <name val="ＭＳ 明朝"/>
      <family val="1"/>
      <charset val="128"/>
    </font>
    <font>
      <sz val="6"/>
      <name val="ＭＳ 明朝"/>
      <family val="1"/>
      <charset val="128"/>
    </font>
    <font>
      <sz val="9"/>
      <color indexed="12"/>
      <name val="ＭＳ Ｐゴシック"/>
      <family val="3"/>
      <charset val="128"/>
    </font>
    <font>
      <sz val="9"/>
      <color indexed="12"/>
      <name val="ＭＳ 明朝"/>
      <family val="1"/>
      <charset val="128"/>
    </font>
    <font>
      <b/>
      <sz val="10"/>
      <color indexed="12"/>
      <name val="ＭＳ Ｐゴシック"/>
      <family val="3"/>
      <charset val="128"/>
    </font>
    <font>
      <sz val="7.5"/>
      <color indexed="12"/>
      <name val="ＭＳ 明朝"/>
      <family val="1"/>
      <charset val="128"/>
    </font>
    <font>
      <sz val="24"/>
      <name val="ＭＳ Ｐゴシック"/>
      <family val="3"/>
      <charset val="128"/>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b/>
      <sz val="10"/>
      <color rgb="FFFF0000"/>
      <name val="ＭＳ Ｐゴシック"/>
      <family val="3"/>
      <charset val="128"/>
    </font>
    <font>
      <b/>
      <sz val="11"/>
      <color rgb="FFFF0000"/>
      <name val="ＭＳ Ｐゴシック"/>
      <family val="3"/>
      <charset val="128"/>
    </font>
    <font>
      <sz val="10"/>
      <color theme="0"/>
      <name val="ＭＳ Ｐゴシック"/>
      <family val="3"/>
      <charset val="128"/>
    </font>
    <font>
      <sz val="11"/>
      <color theme="0"/>
      <name val="ＭＳ Ｐゴシック"/>
      <family val="3"/>
      <charset val="128"/>
    </font>
    <font>
      <sz val="7.5"/>
      <color theme="0"/>
      <name val="ＭＳ Ｐゴシック"/>
      <family val="3"/>
      <charset val="128"/>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sz val="12"/>
      <color theme="1"/>
      <name val="ＭＳ 明朝"/>
      <family val="1"/>
      <charset val="128"/>
    </font>
    <font>
      <sz val="7.5"/>
      <color theme="1"/>
      <name val="ＭＳ Ｐゴシック"/>
      <family val="3"/>
      <charset val="128"/>
    </font>
    <font>
      <sz val="8"/>
      <color theme="1"/>
      <name val="ＭＳ Ｐゴシック"/>
      <family val="3"/>
      <charset val="128"/>
    </font>
    <font>
      <b/>
      <sz val="10"/>
      <color theme="0"/>
      <name val="ＭＳ Ｐゴシック"/>
      <family val="3"/>
      <charset val="128"/>
    </font>
    <font>
      <sz val="12"/>
      <color theme="0"/>
      <name val="ＭＳ Ｐゴシック"/>
      <family val="3"/>
      <charset val="128"/>
    </font>
    <font>
      <sz val="12"/>
      <color theme="0"/>
      <name val="ＭＳ 明朝"/>
      <family val="1"/>
      <charset val="128"/>
    </font>
    <font>
      <b/>
      <sz val="11"/>
      <color theme="0"/>
      <name val="ＭＳ Ｐゴシック"/>
      <family val="3"/>
      <charset val="128"/>
    </font>
    <font>
      <sz val="10"/>
      <color theme="1"/>
      <name val="ＭＳ 明朝"/>
      <family val="1"/>
      <charset val="128"/>
    </font>
    <font>
      <sz val="9"/>
      <color rgb="FFCCFFCC"/>
      <name val="ＭＳ Ｐゴシック"/>
      <family val="3"/>
      <charset val="128"/>
    </font>
    <font>
      <b/>
      <sz val="9"/>
      <color rgb="FFFF0000"/>
      <name val="ＭＳ Ｐゴシック"/>
      <family val="3"/>
      <charset val="128"/>
    </font>
    <font>
      <u/>
      <sz val="9"/>
      <color theme="1"/>
      <name val="ＭＳ Ｐゴシック"/>
      <family val="3"/>
      <charset val="128"/>
    </font>
    <font>
      <sz val="9"/>
      <color theme="1"/>
      <name val="ＭＳ Ｐゴシック"/>
      <family val="3"/>
      <charset val="128"/>
    </font>
    <font>
      <b/>
      <sz val="8"/>
      <color theme="1"/>
      <name val="ＭＳ Ｐゴシック"/>
      <family val="3"/>
      <charset val="128"/>
    </font>
    <font>
      <sz val="9"/>
      <color theme="1"/>
      <name val="ＭＳ Ｐ明朝"/>
      <family val="1"/>
      <charset val="128"/>
    </font>
    <font>
      <b/>
      <sz val="9"/>
      <color theme="1"/>
      <name val="ＭＳ Ｐゴシック"/>
      <family val="3"/>
      <charset val="128"/>
    </font>
    <font>
      <b/>
      <sz val="11"/>
      <color theme="1"/>
      <name val="ＭＳ Ｐゴシック"/>
      <family val="3"/>
      <charset val="128"/>
    </font>
    <font>
      <sz val="10"/>
      <color theme="1"/>
      <name val="ＭＳ Ｐ明朝"/>
      <family val="1"/>
      <charset val="128"/>
    </font>
    <font>
      <sz val="9"/>
      <color theme="1"/>
      <name val="ＭＳ ゴシック"/>
      <family val="3"/>
      <charset val="128"/>
    </font>
    <font>
      <b/>
      <sz val="10"/>
      <color theme="1"/>
      <name val="ＭＳ Ｐ明朝"/>
      <family val="1"/>
      <charset val="128"/>
    </font>
    <font>
      <sz val="11"/>
      <color theme="1"/>
      <name val="ＭＳ Ｐ明朝"/>
      <family val="1"/>
      <charset val="128"/>
    </font>
    <font>
      <b/>
      <sz val="9"/>
      <color theme="1"/>
      <name val="ＭＳ Ｐ明朝"/>
      <family val="1"/>
      <charset val="128"/>
    </font>
    <font>
      <b/>
      <sz val="10"/>
      <color theme="1"/>
      <name val="ＭＳ Ｐゴシック"/>
      <family val="3"/>
      <charset val="128"/>
    </font>
    <font>
      <b/>
      <sz val="18"/>
      <color theme="1"/>
      <name val="ＭＳ Ｐゴシック"/>
      <family val="3"/>
      <charset val="128"/>
    </font>
    <font>
      <sz val="8"/>
      <color theme="1"/>
      <name val="ＭＳ 明朝"/>
      <family val="1"/>
      <charset val="128"/>
    </font>
    <font>
      <b/>
      <sz val="12"/>
      <color theme="1"/>
      <name val="ＭＳ Ｐゴシック"/>
      <family val="3"/>
      <charset val="128"/>
    </font>
    <font>
      <b/>
      <sz val="20"/>
      <color theme="1"/>
      <name val="ＭＳ Ｐゴシック"/>
      <family val="3"/>
      <charset val="128"/>
    </font>
    <font>
      <sz val="24"/>
      <color theme="1"/>
      <name val="ＭＳ Ｐゴシック"/>
      <family val="3"/>
      <charset val="128"/>
    </font>
    <font>
      <sz val="48"/>
      <color theme="1"/>
      <name val="ＭＳ Ｐゴシック"/>
      <family val="3"/>
      <charset val="128"/>
    </font>
    <font>
      <b/>
      <sz val="16"/>
      <color theme="1"/>
      <name val="ＭＳ Ｐゴシック"/>
      <family val="3"/>
      <charset val="128"/>
    </font>
    <font>
      <sz val="14"/>
      <color theme="1"/>
      <name val="ＭＳ Ｐゴシック"/>
      <family val="3"/>
      <charset val="128"/>
    </font>
    <font>
      <sz val="10"/>
      <color theme="1"/>
      <name val="ＭＳ ゴシック"/>
      <family val="3"/>
      <charset val="128"/>
    </font>
    <font>
      <b/>
      <sz val="9"/>
      <color theme="1"/>
      <name val="ＭＳ 明朝"/>
      <family val="1"/>
      <charset val="128"/>
    </font>
    <font>
      <sz val="9"/>
      <color theme="1"/>
      <name val="ＭＳ 明朝"/>
      <family val="1"/>
      <charset val="128"/>
    </font>
    <font>
      <b/>
      <u/>
      <sz val="9"/>
      <color theme="1"/>
      <name val="ＭＳ Ｐゴシック"/>
      <family val="3"/>
      <charset val="128"/>
    </font>
    <font>
      <sz val="11"/>
      <color theme="1"/>
      <name val="ＭＳ 明朝"/>
      <family val="1"/>
      <charset val="128"/>
    </font>
    <font>
      <b/>
      <sz val="10"/>
      <color theme="1"/>
      <name val="ＭＳ Ｐゴシック"/>
      <family val="3"/>
      <charset val="128"/>
      <scheme val="minor"/>
    </font>
    <font>
      <sz val="11"/>
      <color theme="1"/>
      <name val="ＭＳ ゴシック"/>
      <family val="3"/>
      <charset val="128"/>
    </font>
    <font>
      <sz val="9"/>
      <color indexed="8"/>
      <name val="ＭＳ Ｐゴシック"/>
      <family val="3"/>
      <charset val="128"/>
    </font>
    <font>
      <sz val="9"/>
      <color indexed="8"/>
      <name val="ＭＳ 明朝"/>
      <family val="1"/>
      <charset val="128"/>
    </font>
    <font>
      <sz val="10"/>
      <name val="ＭＳ ゴシック"/>
      <family val="3"/>
      <charset val="128"/>
    </font>
    <font>
      <sz val="9"/>
      <color rgb="FF0000FF"/>
      <name val="ＭＳ Ｐゴシック"/>
      <family val="3"/>
      <charset val="128"/>
    </font>
    <font>
      <b/>
      <sz val="9"/>
      <color theme="1"/>
      <name val="ＭＳ ゴシック"/>
      <family val="3"/>
      <charset val="128"/>
    </font>
    <font>
      <b/>
      <u/>
      <sz val="10"/>
      <color theme="1"/>
      <name val="ＭＳ Ｐゴシック"/>
      <family val="3"/>
      <charset val="128"/>
    </font>
    <font>
      <u/>
      <sz val="10"/>
      <color theme="1"/>
      <name val="ＭＳ Ｐゴシック"/>
      <family val="3"/>
      <charset val="128"/>
    </font>
    <font>
      <b/>
      <sz val="8"/>
      <color rgb="FFFF0000"/>
      <name val="ＭＳ Ｐゴシック"/>
      <family val="3"/>
      <charset val="128"/>
    </font>
    <font>
      <sz val="8"/>
      <color rgb="FFFF0000"/>
      <name val="ＭＳ Ｐゴシック"/>
      <family val="3"/>
      <charset val="128"/>
    </font>
    <font>
      <sz val="9"/>
      <color rgb="FFFF0000"/>
      <name val="ＭＳ Ｐゴシック"/>
      <family val="3"/>
      <charset val="128"/>
    </font>
    <font>
      <b/>
      <sz val="11"/>
      <color rgb="FF007CA8"/>
      <name val="ＭＳ Ｐゴシック"/>
      <family val="3"/>
      <charset val="128"/>
    </font>
    <font>
      <b/>
      <sz val="9"/>
      <color rgb="FF007CA8"/>
      <name val="ＭＳ Ｐゴシック"/>
      <family val="3"/>
      <charset val="128"/>
    </font>
    <font>
      <u/>
      <sz val="8"/>
      <color theme="1"/>
      <name val="ＭＳ ゴシック"/>
      <family val="3"/>
      <charset val="128"/>
    </font>
    <font>
      <sz val="8"/>
      <color theme="1"/>
      <name val="ＭＳ ゴシック"/>
      <family val="3"/>
      <charset val="128"/>
    </font>
    <font>
      <sz val="11"/>
      <color rgb="FF007CA8"/>
      <name val="ＭＳ Ｐゴシック"/>
      <family val="3"/>
      <charset val="128"/>
    </font>
    <font>
      <b/>
      <u/>
      <sz val="11"/>
      <color rgb="FF007CA8"/>
      <name val="ＭＳ Ｐゴシック"/>
      <family val="3"/>
      <charset val="128"/>
    </font>
    <font>
      <b/>
      <sz val="9"/>
      <color rgb="FF00B050"/>
      <name val="ＭＳ Ｐゴシック"/>
      <family val="3"/>
      <charset val="128"/>
    </font>
    <font>
      <b/>
      <sz val="10"/>
      <color rgb="FF00B050"/>
      <name val="ＭＳ Ｐゴシック"/>
      <family val="3"/>
      <charset val="128"/>
    </font>
    <font>
      <b/>
      <sz val="10"/>
      <color rgb="FF007CA8"/>
      <name val="ＭＳ Ｐゴシック"/>
      <family val="3"/>
      <charset val="128"/>
    </font>
    <font>
      <sz val="10"/>
      <color rgb="FF007CA8"/>
      <name val="ＭＳ Ｐゴシック"/>
      <family val="3"/>
      <charset val="128"/>
    </font>
    <font>
      <u/>
      <sz val="9"/>
      <color theme="1"/>
      <name val="ＭＳ ゴシック"/>
      <family val="3"/>
      <charset val="128"/>
    </font>
    <font>
      <b/>
      <sz val="9"/>
      <color theme="1"/>
      <name val="ＭＳ Ｐゴシック"/>
      <family val="3"/>
      <charset val="128"/>
      <scheme val="minor"/>
    </font>
    <font>
      <u/>
      <sz val="8"/>
      <color theme="1"/>
      <name val="ＭＳ Ｐゴシック"/>
      <family val="3"/>
      <charset val="128"/>
    </font>
    <font>
      <b/>
      <sz val="9"/>
      <color rgb="FFFF0000"/>
      <name val="ＭＳ ゴシック"/>
      <family val="3"/>
      <charset val="128"/>
    </font>
    <font>
      <sz val="48"/>
      <color theme="1"/>
      <name val="HGS創英角ｺﾞｼｯｸUB"/>
      <family val="3"/>
      <charset val="128"/>
    </font>
    <font>
      <b/>
      <sz val="11"/>
      <name val="ＭＳ ゴシック"/>
      <family val="3"/>
      <charset val="128"/>
    </font>
    <font>
      <sz val="11"/>
      <color rgb="FFFF0000"/>
      <name val="ＭＳ Ｐゴシック"/>
      <family val="3"/>
      <charset val="128"/>
    </font>
    <font>
      <sz val="11"/>
      <name val="ＭＳ Ｐ明朝"/>
      <family val="1"/>
      <charset val="128"/>
    </font>
    <font>
      <sz val="16"/>
      <name val="HGS創英角ｺﾞｼｯｸUB"/>
      <family val="3"/>
      <charset val="128"/>
    </font>
    <font>
      <u/>
      <sz val="16"/>
      <name val="HGS創英角ｺﾞｼｯｸUB"/>
      <family val="3"/>
      <charset val="128"/>
    </font>
    <font>
      <b/>
      <sz val="10"/>
      <color theme="1"/>
      <name val="ＭＳ ゴシック"/>
      <family val="3"/>
      <charset val="128"/>
    </font>
    <font>
      <sz val="16"/>
      <color theme="1"/>
      <name val="HGS創英角ｺﾞｼｯｸUB"/>
      <family val="3"/>
      <charset val="128"/>
    </font>
    <font>
      <u/>
      <sz val="10"/>
      <name val="ＭＳ Ｐゴシック"/>
      <family val="3"/>
      <charset val="128"/>
    </font>
    <font>
      <b/>
      <sz val="11"/>
      <color rgb="FFFF0000"/>
      <name val="ＭＳ Ｐ明朝"/>
      <family val="1"/>
      <charset val="128"/>
    </font>
    <font>
      <u/>
      <sz val="11"/>
      <name val="ＭＳ Ｐゴシック"/>
      <family val="3"/>
      <charset val="128"/>
    </font>
    <font>
      <b/>
      <sz val="11"/>
      <color rgb="FFFF0000"/>
      <name val="ＭＳ ゴシック"/>
      <family val="3"/>
      <charset val="128"/>
    </font>
    <font>
      <u/>
      <sz val="16"/>
      <color rgb="FFFF0000"/>
      <name val="HGS創英角ｺﾞｼｯｸUB"/>
      <family val="3"/>
      <charset val="128"/>
    </font>
    <font>
      <b/>
      <sz val="12"/>
      <color rgb="FFFF0000"/>
      <name val="ＭＳ Ｐゴシック"/>
      <family val="3"/>
      <charset val="128"/>
    </font>
    <font>
      <b/>
      <sz val="8"/>
      <color indexed="10"/>
      <name val="ＭＳ 明朝"/>
      <family val="1"/>
      <charset val="128"/>
    </font>
    <font>
      <b/>
      <sz val="8"/>
      <color indexed="10"/>
      <name val="ＭＳ Ｐゴシック"/>
      <family val="3"/>
      <charset val="128"/>
    </font>
    <font>
      <sz val="8"/>
      <color theme="1"/>
      <name val="ＭＳ Ｐ明朝"/>
      <family val="1"/>
      <charset val="128"/>
    </font>
    <font>
      <sz val="9"/>
      <name val="ＭＳ Ｐ明朝"/>
      <family val="1"/>
      <charset val="128"/>
    </font>
    <font>
      <u/>
      <sz val="10"/>
      <color theme="1"/>
      <name val="ＭＳ Ｐ明朝"/>
      <family val="1"/>
      <charset val="128"/>
    </font>
    <font>
      <sz val="10"/>
      <name val="ＭＳ Ｐ明朝"/>
      <family val="1"/>
      <charset val="128"/>
    </font>
    <font>
      <u/>
      <sz val="10"/>
      <name val="ＭＳ Ｐ明朝"/>
      <family val="1"/>
      <charset val="128"/>
    </font>
  </fonts>
  <fills count="26">
    <fill>
      <patternFill patternType="none"/>
    </fill>
    <fill>
      <patternFill patternType="gray125"/>
    </fill>
    <fill>
      <patternFill patternType="solid">
        <fgColor indexed="42"/>
        <bgColor indexed="64"/>
      </patternFill>
    </fill>
    <fill>
      <patternFill patternType="solid">
        <fgColor indexed="27"/>
        <bgColor indexed="64"/>
      </patternFill>
    </fill>
    <fill>
      <patternFill patternType="solid">
        <fgColor rgb="FFCCFFCC"/>
        <bgColor indexed="64"/>
      </patternFill>
    </fill>
    <fill>
      <patternFill patternType="solid">
        <fgColor theme="0"/>
        <bgColor indexed="64"/>
      </patternFill>
    </fill>
    <fill>
      <patternFill patternType="solid">
        <fgColor rgb="FFCCFFFF"/>
        <bgColor indexed="64"/>
      </patternFill>
    </fill>
    <fill>
      <patternFill patternType="solid">
        <fgColor theme="0" tint="-0.14999847407452621"/>
        <bgColor indexed="64"/>
      </patternFill>
    </fill>
    <fill>
      <patternFill patternType="solid">
        <fgColor indexed="65"/>
        <bgColor theme="0"/>
      </patternFill>
    </fill>
    <fill>
      <patternFill patternType="solid">
        <fgColor theme="0" tint="-0.14999847407452621"/>
        <bgColor indexed="31"/>
      </patternFill>
    </fill>
    <fill>
      <patternFill patternType="gray0625">
        <fgColor theme="0"/>
      </patternFill>
    </fill>
    <fill>
      <patternFill patternType="solid">
        <fgColor theme="0" tint="-0.14999847407452621"/>
        <bgColor theme="0"/>
      </patternFill>
    </fill>
    <fill>
      <patternFill patternType="solid">
        <fgColor indexed="65"/>
        <bgColor indexed="64"/>
      </patternFill>
    </fill>
    <fill>
      <patternFill patternType="solid">
        <fgColor rgb="FFE5E5FF"/>
        <bgColor indexed="64"/>
      </patternFill>
    </fill>
    <fill>
      <patternFill patternType="solid">
        <fgColor rgb="FFE5E5FF"/>
        <bgColor indexed="45"/>
      </patternFill>
    </fill>
    <fill>
      <patternFill patternType="solid">
        <fgColor rgb="FFCCFFFF"/>
        <bgColor indexed="45"/>
      </patternFill>
    </fill>
    <fill>
      <patternFill patternType="solid">
        <fgColor rgb="FFCCFFCC"/>
        <bgColor rgb="FFCCFFCC"/>
      </patternFill>
    </fill>
    <fill>
      <patternFill patternType="solid">
        <fgColor indexed="42"/>
        <bgColor rgb="FFCCFFCC"/>
      </patternFill>
    </fill>
    <fill>
      <patternFill patternType="solid">
        <fgColor rgb="FFCCFFCC"/>
        <bgColor indexed="45"/>
      </patternFill>
    </fill>
    <fill>
      <patternFill patternType="solid">
        <fgColor rgb="FFCCFFCC"/>
        <bgColor theme="0"/>
      </patternFill>
    </fill>
    <fill>
      <patternFill patternType="gray0625">
        <fgColor theme="0"/>
        <bgColor rgb="FFCCFFCC"/>
      </patternFill>
    </fill>
    <fill>
      <patternFill patternType="solid">
        <fgColor theme="0" tint="-0.499984740745262"/>
        <bgColor indexed="64"/>
      </patternFill>
    </fill>
    <fill>
      <patternFill patternType="solid">
        <fgColor rgb="FFE0FFC1"/>
        <bgColor indexed="64"/>
      </patternFill>
    </fill>
    <fill>
      <patternFill patternType="solid">
        <fgColor rgb="FFFFFFCC"/>
        <bgColor indexed="64"/>
      </patternFill>
    </fill>
    <fill>
      <patternFill patternType="solid">
        <fgColor rgb="FFFFFF00"/>
        <bgColor indexed="64"/>
      </patternFill>
    </fill>
    <fill>
      <patternFill patternType="solid">
        <fgColor theme="0" tint="-0.249977111117893"/>
        <bgColor indexed="64"/>
      </patternFill>
    </fill>
  </fills>
  <borders count="204">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top/>
      <bottom style="medium">
        <color indexed="64"/>
      </bottom>
      <diagonal/>
    </border>
    <border>
      <left style="medium">
        <color indexed="64"/>
      </left>
      <right/>
      <top/>
      <bottom/>
      <diagonal/>
    </border>
    <border>
      <left style="hair">
        <color indexed="64"/>
      </left>
      <right/>
      <top/>
      <bottom/>
      <diagonal/>
    </border>
    <border>
      <left style="hair">
        <color indexed="64"/>
      </left>
      <right/>
      <top style="hair">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medium">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diagonal/>
    </border>
    <border>
      <left style="medium">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medium">
        <color indexed="64"/>
      </top>
      <bottom style="medium">
        <color indexed="64"/>
      </bottom>
      <diagonal/>
    </border>
    <border>
      <left/>
      <right/>
      <top style="hair">
        <color indexed="64"/>
      </top>
      <bottom/>
      <diagonal/>
    </border>
    <border>
      <left/>
      <right/>
      <top style="medium">
        <color indexed="64"/>
      </top>
      <bottom style="hair">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right style="thin">
        <color indexed="64"/>
      </right>
      <top/>
      <bottom/>
      <diagonal/>
    </border>
    <border>
      <left/>
      <right/>
      <top style="medium">
        <color indexed="64"/>
      </top>
      <bottom style="medium">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right style="medium">
        <color indexed="64"/>
      </right>
      <top style="medium">
        <color indexed="64"/>
      </top>
      <bottom/>
      <diagonal/>
    </border>
    <border>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hair">
        <color indexed="64"/>
      </right>
      <top style="thin">
        <color indexed="64"/>
      </top>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hair">
        <color indexed="64"/>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style="hair">
        <color indexed="64"/>
      </left>
      <right/>
      <top style="thin">
        <color indexed="64"/>
      </top>
      <bottom/>
      <diagonal/>
    </border>
    <border>
      <left style="medium">
        <color indexed="64"/>
      </left>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medium">
        <color indexed="64"/>
      </right>
      <top/>
      <bottom/>
      <diagonal/>
    </border>
    <border>
      <left/>
      <right style="double">
        <color indexed="64"/>
      </right>
      <top style="thin">
        <color indexed="64"/>
      </top>
      <bottom style="hair">
        <color indexed="64"/>
      </bottom>
      <diagonal/>
    </border>
    <border>
      <left/>
      <right style="double">
        <color indexed="64"/>
      </right>
      <top/>
      <bottom style="medium">
        <color indexed="64"/>
      </bottom>
      <diagonal/>
    </border>
    <border>
      <left/>
      <right style="double">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hair">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medium">
        <color indexed="64"/>
      </top>
      <bottom style="medium">
        <color indexed="64"/>
      </bottom>
      <diagonal/>
    </border>
    <border>
      <left/>
      <right/>
      <top style="thin">
        <color indexed="64"/>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thin">
        <color indexed="64"/>
      </left>
      <right style="double">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style="medium">
        <color indexed="64"/>
      </top>
      <bottom/>
      <diagonal/>
    </border>
    <border>
      <left style="thin">
        <color indexed="64"/>
      </left>
      <right style="double">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medium">
        <color indexed="64"/>
      </left>
      <right style="hair">
        <color indexed="64"/>
      </right>
      <top style="thin">
        <color indexed="64"/>
      </top>
      <bottom/>
      <diagonal/>
    </border>
    <border>
      <left style="thin">
        <color indexed="64"/>
      </left>
      <right style="hair">
        <color indexed="64"/>
      </right>
      <top/>
      <bottom/>
      <diagonal/>
    </border>
    <border>
      <left style="medium">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hair">
        <color indexed="64"/>
      </top>
      <bottom/>
      <diagonal/>
    </border>
    <border>
      <left style="thin">
        <color indexed="64"/>
      </left>
      <right style="hair">
        <color indexed="64"/>
      </right>
      <top style="hair">
        <color indexed="64"/>
      </top>
      <bottom style="medium">
        <color indexed="64"/>
      </bottom>
      <diagonal/>
    </border>
    <border>
      <left/>
      <right style="medium">
        <color indexed="64"/>
      </right>
      <top style="double">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xf numFmtId="0" fontId="3" fillId="0" borderId="0"/>
  </cellStyleXfs>
  <cellXfs count="2816">
    <xf numFmtId="0" fontId="0" fillId="0" borderId="0" xfId="0">
      <alignment vertical="center"/>
    </xf>
    <xf numFmtId="1" fontId="11" fillId="0" borderId="1" xfId="2" applyNumberFormat="1" applyFont="1" applyBorder="1" applyAlignment="1" applyProtection="1">
      <alignment horizontal="right" vertical="center" shrinkToFit="1"/>
      <protection locked="0"/>
    </xf>
    <xf numFmtId="1" fontId="11" fillId="0" borderId="2" xfId="2" applyNumberFormat="1" applyFont="1" applyBorder="1" applyAlignment="1" applyProtection="1">
      <alignment horizontal="right" vertical="center" shrinkToFit="1"/>
      <protection locked="0"/>
    </xf>
    <xf numFmtId="1" fontId="11" fillId="0" borderId="3" xfId="2" applyNumberFormat="1" applyFont="1" applyBorder="1" applyAlignment="1" applyProtection="1">
      <alignment horizontal="right" vertical="center" shrinkToFit="1"/>
      <protection locked="0"/>
    </xf>
    <xf numFmtId="0" fontId="11" fillId="0" borderId="0" xfId="2" applyFont="1" applyAlignment="1" applyProtection="1">
      <alignment horizontal="center" vertical="center"/>
      <protection locked="0"/>
    </xf>
    <xf numFmtId="178" fontId="11" fillId="0" borderId="0" xfId="2" applyNumberFormat="1" applyFont="1" applyAlignment="1" applyProtection="1">
      <alignment horizontal="right" vertical="center"/>
      <protection locked="0"/>
    </xf>
    <xf numFmtId="0" fontId="0" fillId="2" borderId="0" xfId="0" applyFill="1" applyProtection="1">
      <alignment vertical="center"/>
      <protection locked="0"/>
    </xf>
    <xf numFmtId="0" fontId="3" fillId="2" borderId="0" xfId="2" applyFont="1" applyFill="1" applyProtection="1">
      <alignment vertical="center"/>
      <protection locked="0"/>
    </xf>
    <xf numFmtId="0" fontId="47" fillId="0" borderId="0" xfId="2" applyFont="1" applyProtection="1">
      <alignment vertical="center"/>
      <protection locked="0"/>
    </xf>
    <xf numFmtId="0" fontId="3" fillId="0" borderId="0" xfId="2" applyFont="1" applyProtection="1">
      <alignment vertical="center"/>
      <protection locked="0"/>
    </xf>
    <xf numFmtId="0" fontId="6" fillId="2" borderId="0" xfId="2" applyFont="1" applyFill="1" applyProtection="1">
      <alignment vertical="center"/>
      <protection locked="0"/>
    </xf>
    <xf numFmtId="0" fontId="3" fillId="4" borderId="0" xfId="2" applyFont="1" applyFill="1" applyProtection="1">
      <alignment vertical="center"/>
      <protection locked="0"/>
    </xf>
    <xf numFmtId="0" fontId="6" fillId="4" borderId="0" xfId="2" applyFont="1" applyFill="1" applyProtection="1">
      <alignment vertical="center"/>
      <protection locked="0"/>
    </xf>
    <xf numFmtId="0" fontId="37" fillId="4" borderId="0" xfId="2" applyFont="1" applyFill="1" applyProtection="1">
      <alignment vertical="center"/>
      <protection locked="0"/>
    </xf>
    <xf numFmtId="0" fontId="4" fillId="4" borderId="0" xfId="2" applyFont="1" applyFill="1" applyProtection="1">
      <alignment vertical="center"/>
      <protection locked="0"/>
    </xf>
    <xf numFmtId="0" fontId="0" fillId="4" borderId="0" xfId="0" applyFill="1" applyProtection="1">
      <alignment vertical="center"/>
      <protection locked="0"/>
    </xf>
    <xf numFmtId="0" fontId="7" fillId="2" borderId="0" xfId="2" applyFont="1" applyFill="1" applyProtection="1">
      <alignment vertical="center"/>
      <protection locked="0"/>
    </xf>
    <xf numFmtId="0" fontId="11" fillId="0" borderId="0" xfId="2" applyFont="1" applyProtection="1">
      <alignment vertical="center"/>
      <protection locked="0"/>
    </xf>
    <xf numFmtId="0" fontId="11" fillId="2" borderId="0" xfId="2" applyFont="1" applyFill="1" applyProtection="1">
      <alignment vertical="center"/>
      <protection locked="0"/>
    </xf>
    <xf numFmtId="0" fontId="0" fillId="4" borderId="11" xfId="0" applyFill="1" applyBorder="1" applyAlignment="1" applyProtection="1">
      <alignment vertical="center" wrapText="1"/>
      <protection locked="0"/>
    </xf>
    <xf numFmtId="0" fontId="0" fillId="4" borderId="0" xfId="0" applyFill="1" applyAlignment="1" applyProtection="1">
      <alignment vertical="center" wrapText="1"/>
      <protection locked="0"/>
    </xf>
    <xf numFmtId="0" fontId="11" fillId="4" borderId="0" xfId="2" applyFont="1" applyFill="1" applyProtection="1">
      <alignment vertical="center"/>
      <protection locked="0"/>
    </xf>
    <xf numFmtId="0" fontId="11" fillId="4" borderId="11" xfId="2" applyFont="1" applyFill="1" applyBorder="1" applyProtection="1">
      <alignment vertical="center"/>
      <protection locked="0"/>
    </xf>
    <xf numFmtId="1" fontId="11" fillId="2" borderId="0" xfId="2" applyNumberFormat="1" applyFont="1" applyFill="1" applyAlignment="1" applyProtection="1">
      <alignment horizontal="center" vertical="center" shrinkToFit="1"/>
      <protection locked="0"/>
    </xf>
    <xf numFmtId="0" fontId="11" fillId="2" borderId="0" xfId="2" applyFont="1" applyFill="1" applyAlignment="1" applyProtection="1">
      <alignment vertical="center" shrinkToFit="1"/>
      <protection locked="0"/>
    </xf>
    <xf numFmtId="0" fontId="11" fillId="2" borderId="105" xfId="2" applyFont="1" applyFill="1" applyBorder="1" applyAlignment="1" applyProtection="1">
      <alignment horizontal="center" vertical="center"/>
      <protection locked="0"/>
    </xf>
    <xf numFmtId="0" fontId="11" fillId="2" borderId="71" xfId="2" applyFont="1" applyFill="1" applyBorder="1" applyAlignment="1" applyProtection="1">
      <alignment horizontal="center" vertical="center"/>
      <protection locked="0"/>
    </xf>
    <xf numFmtId="0" fontId="14" fillId="0" borderId="0" xfId="2" applyFont="1" applyProtection="1">
      <alignment vertical="center"/>
      <protection locked="0"/>
    </xf>
    <xf numFmtId="0" fontId="36" fillId="2" borderId="0" xfId="0" applyFont="1" applyFill="1" applyAlignment="1" applyProtection="1">
      <protection locked="0"/>
    </xf>
    <xf numFmtId="0" fontId="11" fillId="2" borderId="11" xfId="2" applyFont="1" applyFill="1" applyBorder="1" applyProtection="1">
      <alignment vertical="center"/>
      <protection locked="0"/>
    </xf>
    <xf numFmtId="0" fontId="11" fillId="2" borderId="26" xfId="2" applyFont="1" applyFill="1" applyBorder="1" applyProtection="1">
      <alignment vertical="center"/>
      <protection locked="0"/>
    </xf>
    <xf numFmtId="0" fontId="35" fillId="2" borderId="11" xfId="2" applyFont="1" applyFill="1" applyBorder="1" applyAlignment="1" applyProtection="1">
      <alignment horizontal="center" vertical="center"/>
      <protection locked="0"/>
    </xf>
    <xf numFmtId="0" fontId="34" fillId="4" borderId="0" xfId="0" applyFont="1" applyFill="1" applyProtection="1">
      <alignment vertical="center"/>
      <protection locked="0"/>
    </xf>
    <xf numFmtId="0" fontId="26" fillId="2" borderId="11" xfId="0" applyFont="1" applyFill="1" applyBorder="1" applyAlignment="1" applyProtection="1">
      <alignment vertical="center" wrapText="1"/>
      <protection locked="0"/>
    </xf>
    <xf numFmtId="0" fontId="35" fillId="2" borderId="0" xfId="2" applyFont="1" applyFill="1" applyAlignment="1" applyProtection="1">
      <alignment horizontal="center" vertical="center"/>
      <protection locked="0"/>
    </xf>
    <xf numFmtId="0" fontId="34" fillId="4" borderId="0" xfId="0" applyFont="1" applyFill="1" applyAlignment="1" applyProtection="1">
      <protection locked="0"/>
    </xf>
    <xf numFmtId="0" fontId="21" fillId="0" borderId="0" xfId="2" applyFont="1" applyAlignment="1" applyProtection="1">
      <alignment horizontal="center" vertical="center"/>
      <protection locked="0"/>
    </xf>
    <xf numFmtId="0" fontId="33" fillId="4" borderId="10" xfId="2" applyFont="1" applyFill="1" applyBorder="1" applyProtection="1">
      <alignment vertical="center"/>
      <protection locked="0"/>
    </xf>
    <xf numFmtId="0" fontId="34" fillId="4" borderId="10" xfId="0" applyFont="1" applyFill="1" applyBorder="1" applyProtection="1">
      <alignment vertical="center"/>
      <protection locked="0"/>
    </xf>
    <xf numFmtId="0" fontId="35" fillId="2" borderId="10" xfId="0" applyFont="1" applyFill="1" applyBorder="1" applyAlignment="1" applyProtection="1">
      <alignment horizontal="left"/>
      <protection locked="0"/>
    </xf>
    <xf numFmtId="0" fontId="11" fillId="2" borderId="10" xfId="2" applyFont="1" applyFill="1" applyBorder="1" applyProtection="1">
      <alignment vertical="center"/>
      <protection locked="0"/>
    </xf>
    <xf numFmtId="0" fontId="34" fillId="4" borderId="10" xfId="0" applyFont="1" applyFill="1" applyBorder="1" applyAlignment="1" applyProtection="1">
      <protection locked="0"/>
    </xf>
    <xf numFmtId="0" fontId="28" fillId="0" borderId="0" xfId="2" applyFont="1" applyProtection="1">
      <alignment vertical="center"/>
      <protection locked="0"/>
    </xf>
    <xf numFmtId="0" fontId="16" fillId="0" borderId="0" xfId="2" applyFont="1" applyProtection="1">
      <alignment vertical="center"/>
      <protection locked="0"/>
    </xf>
    <xf numFmtId="0" fontId="0" fillId="2" borderId="16" xfId="0" applyFill="1" applyBorder="1" applyProtection="1">
      <alignment vertical="center"/>
      <protection locked="0"/>
    </xf>
    <xf numFmtId="0" fontId="11" fillId="2" borderId="31" xfId="2" applyFont="1" applyFill="1" applyBorder="1" applyAlignment="1" applyProtection="1">
      <alignment horizontal="center" vertical="center"/>
      <protection locked="0"/>
    </xf>
    <xf numFmtId="0" fontId="11" fillId="2" borderId="5" xfId="2" applyFont="1" applyFill="1" applyBorder="1" applyAlignment="1" applyProtection="1">
      <alignment horizontal="center" vertical="center"/>
      <protection locked="0"/>
    </xf>
    <xf numFmtId="0" fontId="11" fillId="2" borderId="76" xfId="2" applyFont="1" applyFill="1" applyBorder="1" applyAlignment="1" applyProtection="1">
      <alignment horizontal="center" vertical="center"/>
      <protection locked="0"/>
    </xf>
    <xf numFmtId="0" fontId="3" fillId="2" borderId="0" xfId="2" applyFont="1" applyFill="1" applyAlignment="1" applyProtection="1">
      <alignment horizontal="right" vertical="center"/>
      <protection locked="0"/>
    </xf>
    <xf numFmtId="0" fontId="15" fillId="0" borderId="0" xfId="2" applyFont="1" applyProtection="1">
      <alignment vertical="center"/>
      <protection locked="0"/>
    </xf>
    <xf numFmtId="0" fontId="3" fillId="0" borderId="0" xfId="2" applyFont="1" applyAlignment="1" applyProtection="1">
      <alignment horizontal="center" vertical="center"/>
      <protection locked="0"/>
    </xf>
    <xf numFmtId="0" fontId="24" fillId="0" borderId="0" xfId="2" applyFont="1" applyProtection="1">
      <alignment vertical="center"/>
      <protection locked="0"/>
    </xf>
    <xf numFmtId="0" fontId="13" fillId="0" borderId="0" xfId="2" applyFont="1" applyProtection="1">
      <alignment vertical="center"/>
      <protection locked="0"/>
    </xf>
    <xf numFmtId="0" fontId="13" fillId="0" borderId="0" xfId="2" applyFont="1" applyAlignment="1" applyProtection="1">
      <alignment horizontal="right" vertical="center"/>
      <protection locked="0"/>
    </xf>
    <xf numFmtId="0" fontId="0" fillId="0" borderId="0" xfId="0" applyAlignment="1" applyProtection="1">
      <alignment horizontal="right" vertical="center"/>
      <protection locked="0"/>
    </xf>
    <xf numFmtId="0" fontId="11" fillId="0" borderId="0" xfId="2" applyFont="1" applyAlignment="1" applyProtection="1">
      <alignment horizontal="distributed" vertical="center"/>
      <protection locked="0"/>
    </xf>
    <xf numFmtId="0" fontId="3" fillId="0" borderId="0" xfId="2" applyFont="1" applyAlignment="1" applyProtection="1">
      <alignment horizontal="distributed" vertical="center"/>
      <protection locked="0"/>
    </xf>
    <xf numFmtId="0" fontId="13" fillId="0" borderId="0" xfId="2" applyFont="1" applyAlignment="1" applyProtection="1">
      <alignment horizontal="distributed" vertical="center"/>
      <protection locked="0"/>
    </xf>
    <xf numFmtId="0" fontId="15" fillId="0" borderId="0" xfId="2" applyFont="1" applyAlignment="1" applyProtection="1">
      <alignment horizontal="center" vertical="center"/>
      <protection locked="0"/>
    </xf>
    <xf numFmtId="0" fontId="15" fillId="0" borderId="0" xfId="2" quotePrefix="1" applyFont="1" applyAlignment="1" applyProtection="1">
      <alignment horizontal="center" vertical="center"/>
      <protection locked="0"/>
    </xf>
    <xf numFmtId="0" fontId="9" fillId="0" borderId="0" xfId="2" applyFont="1" applyProtection="1">
      <alignment vertical="center"/>
      <protection locked="0"/>
    </xf>
    <xf numFmtId="0" fontId="47" fillId="0" borderId="0" xfId="1" applyFont="1" applyProtection="1">
      <alignment vertical="center"/>
      <protection locked="0"/>
    </xf>
    <xf numFmtId="0" fontId="17" fillId="0" borderId="0" xfId="2" applyFont="1" applyAlignment="1" applyProtection="1">
      <alignment horizontal="center" vertical="center"/>
      <protection locked="0"/>
    </xf>
    <xf numFmtId="177" fontId="11" fillId="0" borderId="0" xfId="2" applyNumberFormat="1" applyFont="1" applyAlignment="1" applyProtection="1">
      <alignment horizontal="right" vertical="center"/>
      <protection locked="0"/>
    </xf>
    <xf numFmtId="181" fontId="57" fillId="6" borderId="0" xfId="3" applyNumberFormat="1" applyFont="1" applyFill="1" applyAlignment="1" applyProtection="1">
      <alignment horizontal="right" vertical="center"/>
      <protection locked="0"/>
    </xf>
    <xf numFmtId="181" fontId="48" fillId="6" borderId="17" xfId="3" applyNumberFormat="1" applyFont="1" applyFill="1" applyBorder="1" applyAlignment="1" applyProtection="1">
      <alignment horizontal="right" vertical="center"/>
      <protection locked="0"/>
    </xf>
    <xf numFmtId="0" fontId="47" fillId="0" borderId="26" xfId="2" applyFont="1" applyBorder="1" applyProtection="1">
      <alignment vertical="center"/>
      <protection locked="0"/>
    </xf>
    <xf numFmtId="0" fontId="47" fillId="0" borderId="83" xfId="2" applyFont="1" applyBorder="1" applyProtection="1">
      <alignment vertical="center"/>
      <protection locked="0"/>
    </xf>
    <xf numFmtId="0" fontId="63" fillId="10" borderId="83" xfId="2" applyFont="1" applyFill="1" applyBorder="1" applyAlignment="1" applyProtection="1">
      <alignment vertical="center" wrapText="1" shrinkToFit="1"/>
      <protection locked="0"/>
    </xf>
    <xf numFmtId="0" fontId="63" fillId="10" borderId="69" xfId="2" applyFont="1" applyFill="1" applyBorder="1" applyAlignment="1" applyProtection="1">
      <alignment vertical="center" wrapText="1" shrinkToFit="1"/>
      <protection locked="0"/>
    </xf>
    <xf numFmtId="0" fontId="71" fillId="0" borderId="70" xfId="2" applyFont="1" applyBorder="1" applyAlignment="1" applyProtection="1">
      <alignment horizontal="center" vertical="center"/>
      <protection locked="0"/>
    </xf>
    <xf numFmtId="0" fontId="71" fillId="0" borderId="70" xfId="0" applyFont="1" applyBorder="1" applyAlignment="1" applyProtection="1">
      <alignment horizontal="center" vertical="center"/>
      <protection locked="0"/>
    </xf>
    <xf numFmtId="0" fontId="47" fillId="3" borderId="0" xfId="2" applyFont="1" applyFill="1" applyProtection="1">
      <alignment vertical="center"/>
      <protection locked="0"/>
    </xf>
    <xf numFmtId="0" fontId="47" fillId="6" borderId="0" xfId="2" applyFont="1" applyFill="1" applyProtection="1">
      <alignment vertical="center"/>
      <protection locked="0"/>
    </xf>
    <xf numFmtId="0" fontId="75" fillId="6" borderId="0" xfId="2" applyFont="1" applyFill="1" applyProtection="1">
      <alignment vertical="center"/>
      <protection locked="0"/>
    </xf>
    <xf numFmtId="0" fontId="75" fillId="3" borderId="0" xfId="2" applyFont="1" applyFill="1" applyProtection="1">
      <alignment vertical="center"/>
      <protection locked="0"/>
    </xf>
    <xf numFmtId="0" fontId="77" fillId="3" borderId="0" xfId="2" applyFont="1" applyFill="1" applyProtection="1">
      <alignment vertical="center"/>
      <protection locked="0"/>
    </xf>
    <xf numFmtId="0" fontId="65" fillId="3" borderId="0" xfId="2" applyFont="1" applyFill="1" applyAlignment="1" applyProtection="1">
      <alignment vertical="center" shrinkToFit="1"/>
      <protection locked="0"/>
    </xf>
    <xf numFmtId="0" fontId="61" fillId="3" borderId="0" xfId="2" applyFont="1" applyFill="1" applyProtection="1">
      <alignment vertical="center"/>
      <protection locked="0"/>
    </xf>
    <xf numFmtId="0" fontId="61" fillId="3" borderId="0" xfId="2" applyFont="1" applyFill="1" applyAlignment="1" applyProtection="1">
      <alignment vertical="center" shrinkToFit="1"/>
      <protection locked="0"/>
    </xf>
    <xf numFmtId="0" fontId="78" fillId="3" borderId="0" xfId="2" applyFont="1" applyFill="1" applyAlignment="1" applyProtection="1">
      <alignment horizontal="center" vertical="center" wrapText="1"/>
      <protection locked="0"/>
    </xf>
    <xf numFmtId="0" fontId="71" fillId="6" borderId="0" xfId="2" applyFont="1" applyFill="1" applyAlignment="1" applyProtection="1">
      <alignment horizontal="center" vertical="center"/>
      <protection locked="0"/>
    </xf>
    <xf numFmtId="0" fontId="48" fillId="6" borderId="0" xfId="2" applyFont="1" applyFill="1" applyProtection="1">
      <alignment vertical="center"/>
      <protection locked="0"/>
    </xf>
    <xf numFmtId="1" fontId="48" fillId="0" borderId="1" xfId="2" applyNumberFormat="1" applyFont="1" applyBorder="1" applyAlignment="1" applyProtection="1">
      <alignment horizontal="right" vertical="center" shrinkToFit="1"/>
      <protection locked="0"/>
    </xf>
    <xf numFmtId="1" fontId="48" fillId="3" borderId="0" xfId="2" applyNumberFormat="1" applyFont="1" applyFill="1" applyAlignment="1" applyProtection="1">
      <alignment horizontal="center" vertical="center" shrinkToFit="1"/>
      <protection locked="0"/>
    </xf>
    <xf numFmtId="0" fontId="48" fillId="3" borderId="14" xfId="2" applyFont="1" applyFill="1" applyBorder="1" applyAlignment="1" applyProtection="1">
      <alignment vertical="center" shrinkToFit="1"/>
      <protection locked="0"/>
    </xf>
    <xf numFmtId="1" fontId="48" fillId="0" borderId="2" xfId="2" applyNumberFormat="1" applyFont="1" applyBorder="1" applyAlignment="1" applyProtection="1">
      <alignment horizontal="right" vertical="center" shrinkToFit="1"/>
      <protection locked="0"/>
    </xf>
    <xf numFmtId="1" fontId="48" fillId="0" borderId="3" xfId="2" applyNumberFormat="1" applyFont="1" applyBorder="1" applyAlignment="1" applyProtection="1">
      <alignment horizontal="right" vertical="center" shrinkToFit="1"/>
      <protection locked="0"/>
    </xf>
    <xf numFmtId="0" fontId="71" fillId="3" borderId="11" xfId="2" applyFont="1" applyFill="1" applyBorder="1" applyAlignment="1" applyProtection="1">
      <alignment horizontal="center" vertical="center"/>
      <protection locked="0"/>
    </xf>
    <xf numFmtId="0" fontId="71" fillId="3" borderId="0" xfId="2" applyFont="1" applyFill="1" applyAlignment="1" applyProtection="1">
      <alignment horizontal="center" vertical="center"/>
      <protection locked="0"/>
    </xf>
    <xf numFmtId="0" fontId="71" fillId="3" borderId="10" xfId="0" applyFont="1" applyFill="1" applyBorder="1" applyAlignment="1" applyProtection="1">
      <alignment horizontal="left"/>
      <protection locked="0"/>
    </xf>
    <xf numFmtId="0" fontId="51" fillId="3" borderId="0" xfId="2" applyFont="1" applyFill="1" applyProtection="1">
      <alignment vertical="center"/>
      <protection locked="0"/>
    </xf>
    <xf numFmtId="0" fontId="51" fillId="6" borderId="0" xfId="2" applyFont="1" applyFill="1" applyProtection="1">
      <alignment vertical="center"/>
      <protection locked="0"/>
    </xf>
    <xf numFmtId="0" fontId="48" fillId="3" borderId="24" xfId="2" applyFont="1" applyFill="1" applyBorder="1" applyProtection="1">
      <alignment vertical="center"/>
      <protection locked="0"/>
    </xf>
    <xf numFmtId="0" fontId="48" fillId="3" borderId="26" xfId="2" quotePrefix="1" applyFont="1" applyFill="1" applyBorder="1" applyAlignment="1" applyProtection="1">
      <alignment horizontal="center" vertical="center"/>
      <protection locked="0"/>
    </xf>
    <xf numFmtId="0" fontId="48" fillId="3" borderId="27" xfId="2" applyFont="1" applyFill="1" applyBorder="1" applyProtection="1">
      <alignment vertical="center"/>
      <protection locked="0"/>
    </xf>
    <xf numFmtId="0" fontId="48" fillId="3" borderId="23" xfId="2" quotePrefix="1" applyFont="1" applyFill="1" applyBorder="1" applyAlignment="1" applyProtection="1">
      <alignment horizontal="center" vertical="center"/>
      <protection locked="0"/>
    </xf>
    <xf numFmtId="0" fontId="48" fillId="3" borderId="30" xfId="2" applyFont="1" applyFill="1" applyBorder="1" applyAlignment="1" applyProtection="1">
      <alignment horizontal="center" vertical="center"/>
      <protection locked="0"/>
    </xf>
    <xf numFmtId="0" fontId="48" fillId="3" borderId="33" xfId="2" applyFont="1" applyFill="1" applyBorder="1" applyAlignment="1" applyProtection="1">
      <alignment horizontal="center" vertical="center"/>
      <protection locked="0"/>
    </xf>
    <xf numFmtId="0" fontId="48" fillId="3" borderId="31" xfId="2" applyFont="1" applyFill="1" applyBorder="1" applyAlignment="1" applyProtection="1">
      <alignment horizontal="center" vertical="center"/>
      <protection locked="0"/>
    </xf>
    <xf numFmtId="0" fontId="48" fillId="3" borderId="8" xfId="2" applyFont="1" applyFill="1" applyBorder="1" applyAlignment="1" applyProtection="1">
      <alignment horizontal="center" vertical="center"/>
      <protection locked="0"/>
    </xf>
    <xf numFmtId="0" fontId="74" fillId="3" borderId="0" xfId="2" applyFont="1" applyFill="1" applyAlignment="1" applyProtection="1">
      <alignment horizontal="right" vertical="center"/>
      <protection locked="0"/>
    </xf>
    <xf numFmtId="176" fontId="65" fillId="3" borderId="0" xfId="2" applyNumberFormat="1" applyFont="1" applyFill="1" applyAlignment="1" applyProtection="1">
      <alignment horizontal="center" vertical="center"/>
      <protection locked="0"/>
    </xf>
    <xf numFmtId="0" fontId="47" fillId="3" borderId="0" xfId="2" applyFont="1" applyFill="1" applyAlignment="1" applyProtection="1">
      <alignment horizontal="right" vertical="center"/>
      <protection locked="0"/>
    </xf>
    <xf numFmtId="0" fontId="71" fillId="3" borderId="0" xfId="2" applyFont="1" applyFill="1" applyAlignment="1" applyProtection="1">
      <alignment horizontal="right" vertical="center"/>
      <protection locked="0"/>
    </xf>
    <xf numFmtId="177" fontId="52" fillId="0" borderId="27" xfId="2" applyNumberFormat="1" applyFont="1" applyBorder="1" applyAlignment="1" applyProtection="1">
      <alignment horizontal="right" vertical="center"/>
      <protection locked="0"/>
    </xf>
    <xf numFmtId="177" fontId="52" fillId="0" borderId="89" xfId="2" applyNumberFormat="1" applyFont="1" applyBorder="1" applyAlignment="1" applyProtection="1">
      <alignment horizontal="right" vertical="center"/>
      <protection locked="0"/>
    </xf>
    <xf numFmtId="177" fontId="52" fillId="0" borderId="84" xfId="2" applyNumberFormat="1" applyFont="1" applyBorder="1" applyAlignment="1" applyProtection="1">
      <alignment horizontal="right" vertical="center"/>
      <protection locked="0"/>
    </xf>
    <xf numFmtId="0" fontId="48" fillId="0" borderId="14" xfId="0" applyFont="1" applyBorder="1" applyAlignment="1" applyProtection="1">
      <alignment vertical="center" wrapText="1"/>
      <protection locked="0"/>
    </xf>
    <xf numFmtId="177" fontId="52" fillId="0" borderId="77" xfId="2" applyNumberFormat="1" applyFont="1" applyBorder="1" applyAlignment="1" applyProtection="1">
      <alignment horizontal="right" vertical="center"/>
      <protection locked="0"/>
    </xf>
    <xf numFmtId="177" fontId="52" fillId="0" borderId="0" xfId="2" applyNumberFormat="1" applyFont="1" applyAlignment="1" applyProtection="1">
      <alignment horizontal="right" vertical="center"/>
      <protection locked="0"/>
    </xf>
    <xf numFmtId="0" fontId="73" fillId="0" borderId="14" xfId="0" applyFont="1" applyBorder="1" applyAlignment="1" applyProtection="1">
      <alignment vertical="center" wrapText="1"/>
      <protection locked="0"/>
    </xf>
    <xf numFmtId="0" fontId="73" fillId="0" borderId="11" xfId="0" applyFont="1" applyBorder="1" applyAlignment="1" applyProtection="1">
      <alignment vertical="center" wrapText="1"/>
      <protection locked="0"/>
    </xf>
    <xf numFmtId="0" fontId="73" fillId="0" borderId="0" xfId="0" applyFont="1" applyAlignment="1" applyProtection="1">
      <alignment vertical="center" wrapText="1"/>
      <protection locked="0"/>
    </xf>
    <xf numFmtId="177" fontId="52" fillId="0" borderId="55" xfId="2" applyNumberFormat="1" applyFont="1" applyBorder="1" applyAlignment="1" applyProtection="1">
      <alignment horizontal="right" vertical="center"/>
      <protection locked="0"/>
    </xf>
    <xf numFmtId="0" fontId="73" fillId="0" borderId="52" xfId="0" applyFont="1" applyBorder="1" applyAlignment="1" applyProtection="1">
      <alignment vertical="center" wrapText="1"/>
      <protection locked="0"/>
    </xf>
    <xf numFmtId="0" fontId="73" fillId="0" borderId="10" xfId="0" applyFont="1" applyBorder="1" applyAlignment="1" applyProtection="1">
      <alignment vertical="center" wrapText="1"/>
      <protection locked="0"/>
    </xf>
    <xf numFmtId="0" fontId="73" fillId="0" borderId="19" xfId="0" applyFont="1" applyBorder="1" applyAlignment="1" applyProtection="1">
      <alignment vertical="center" wrapText="1"/>
      <protection locked="0"/>
    </xf>
    <xf numFmtId="0" fontId="61" fillId="6" borderId="0" xfId="2" quotePrefix="1" applyFont="1" applyFill="1" applyAlignment="1" applyProtection="1">
      <alignment horizontal="center" vertical="center"/>
      <protection locked="0"/>
    </xf>
    <xf numFmtId="0" fontId="73" fillId="6" borderId="0" xfId="0" applyFont="1" applyFill="1" applyProtection="1">
      <alignment vertical="center"/>
      <protection locked="0"/>
    </xf>
    <xf numFmtId="0" fontId="48" fillId="3" borderId="45" xfId="2" applyFont="1" applyFill="1" applyBorder="1" applyAlignment="1" applyProtection="1">
      <alignment horizontal="center" vertical="center"/>
      <protection locked="0"/>
    </xf>
    <xf numFmtId="0" fontId="48" fillId="3" borderId="43" xfId="2" applyFont="1" applyFill="1" applyBorder="1" applyAlignment="1" applyProtection="1">
      <alignment horizontal="center" vertical="center"/>
      <protection locked="0"/>
    </xf>
    <xf numFmtId="3" fontId="61" fillId="6" borderId="0" xfId="2" applyNumberFormat="1" applyFont="1" applyFill="1" applyAlignment="1" applyProtection="1">
      <alignment horizontal="left" vertical="center"/>
      <protection locked="0"/>
    </xf>
    <xf numFmtId="3" fontId="48" fillId="6" borderId="0" xfId="2" quotePrefix="1" applyNumberFormat="1" applyFont="1" applyFill="1" applyAlignment="1" applyProtection="1">
      <alignment horizontal="center" vertical="top" wrapText="1"/>
      <protection locked="0"/>
    </xf>
    <xf numFmtId="0" fontId="61" fillId="6" borderId="0" xfId="2" applyFont="1" applyFill="1" applyAlignment="1" applyProtection="1">
      <alignment horizontal="center" vertical="top" shrinkToFit="1"/>
      <protection locked="0"/>
    </xf>
    <xf numFmtId="3" fontId="61" fillId="6" borderId="0" xfId="2" quotePrefix="1" applyNumberFormat="1" applyFont="1" applyFill="1" applyAlignment="1" applyProtection="1">
      <alignment horizontal="center" vertical="top"/>
      <protection locked="0"/>
    </xf>
    <xf numFmtId="177" fontId="52" fillId="0" borderId="90" xfId="2" applyNumberFormat="1" applyFont="1" applyBorder="1" applyAlignment="1" applyProtection="1">
      <alignment horizontal="right" vertical="center"/>
      <protection locked="0"/>
    </xf>
    <xf numFmtId="177" fontId="52" fillId="0" borderId="88" xfId="2" applyNumberFormat="1" applyFont="1" applyBorder="1" applyAlignment="1" applyProtection="1">
      <alignment horizontal="right" vertical="center"/>
      <protection locked="0"/>
    </xf>
    <xf numFmtId="0" fontId="48" fillId="6" borderId="0" xfId="2" quotePrefix="1" applyFont="1" applyFill="1" applyAlignment="1" applyProtection="1">
      <alignment horizontal="center" vertical="center"/>
      <protection locked="0"/>
    </xf>
    <xf numFmtId="0" fontId="71" fillId="6" borderId="0" xfId="2" applyFont="1" applyFill="1" applyProtection="1">
      <alignment vertical="center"/>
      <protection locked="0"/>
    </xf>
    <xf numFmtId="177" fontId="61" fillId="6" borderId="11" xfId="2" applyNumberFormat="1" applyFont="1" applyFill="1" applyBorder="1" applyProtection="1">
      <alignment vertical="center"/>
      <protection locked="0"/>
    </xf>
    <xf numFmtId="177" fontId="48" fillId="6" borderId="0" xfId="2" applyNumberFormat="1" applyFont="1" applyFill="1" applyProtection="1">
      <alignment vertical="center"/>
      <protection locked="0"/>
    </xf>
    <xf numFmtId="177" fontId="52" fillId="6" borderId="0" xfId="2" applyNumberFormat="1" applyFont="1" applyFill="1" applyProtection="1">
      <alignment vertical="center"/>
      <protection locked="0"/>
    </xf>
    <xf numFmtId="0" fontId="48" fillId="6" borderId="0" xfId="2" applyFont="1" applyFill="1" applyAlignment="1" applyProtection="1">
      <alignment horizontal="right" vertical="center"/>
      <protection locked="0"/>
    </xf>
    <xf numFmtId="0" fontId="84" fillId="6" borderId="22" xfId="0" applyFont="1" applyFill="1" applyBorder="1" applyAlignment="1" applyProtection="1">
      <alignment vertical="center" textRotation="255"/>
      <protection locked="0"/>
    </xf>
    <xf numFmtId="0" fontId="84" fillId="6" borderId="23" xfId="0" applyFont="1" applyFill="1" applyBorder="1" applyAlignment="1" applyProtection="1">
      <alignment vertical="center" textRotation="255"/>
      <protection locked="0"/>
    </xf>
    <xf numFmtId="0" fontId="57" fillId="6" borderId="0" xfId="2" applyFont="1" applyFill="1" applyProtection="1">
      <alignment vertical="center"/>
      <protection locked="0"/>
    </xf>
    <xf numFmtId="0" fontId="57" fillId="6" borderId="0" xfId="2" quotePrefix="1" applyFont="1" applyFill="1" applyAlignment="1" applyProtection="1">
      <alignment horizontal="center" vertical="center"/>
      <protection locked="0"/>
    </xf>
    <xf numFmtId="0" fontId="57" fillId="6" borderId="0" xfId="0" applyFont="1" applyFill="1" applyProtection="1">
      <alignment vertical="center"/>
      <protection locked="0"/>
    </xf>
    <xf numFmtId="38" fontId="57" fillId="6" borderId="0" xfId="3" applyFont="1" applyFill="1" applyAlignment="1" applyProtection="1">
      <alignment horizontal="right"/>
      <protection locked="0"/>
    </xf>
    <xf numFmtId="0" fontId="65" fillId="6" borderId="0" xfId="2" applyFont="1" applyFill="1" applyAlignment="1" applyProtection="1">
      <alignment vertical="top" wrapText="1"/>
      <protection locked="0"/>
    </xf>
    <xf numFmtId="0" fontId="52" fillId="6" borderId="0" xfId="2" applyFont="1" applyFill="1" applyAlignment="1" applyProtection="1">
      <alignment vertical="center" wrapText="1"/>
      <protection locked="0"/>
    </xf>
    <xf numFmtId="0" fontId="48" fillId="6" borderId="16" xfId="2" applyFont="1" applyFill="1" applyBorder="1" applyProtection="1">
      <alignment vertical="center"/>
      <protection locked="0"/>
    </xf>
    <xf numFmtId="0" fontId="47" fillId="6" borderId="111" xfId="2" applyFont="1" applyFill="1" applyBorder="1" applyProtection="1">
      <alignment vertical="center"/>
      <protection locked="0"/>
    </xf>
    <xf numFmtId="0" fontId="47" fillId="6" borderId="16" xfId="2" applyFont="1" applyFill="1" applyBorder="1" applyProtection="1">
      <alignment vertical="center"/>
      <protection locked="0"/>
    </xf>
    <xf numFmtId="0" fontId="73" fillId="6" borderId="16" xfId="0" applyFont="1" applyFill="1" applyBorder="1" applyProtection="1">
      <alignment vertical="center"/>
      <protection locked="0"/>
    </xf>
    <xf numFmtId="0" fontId="52" fillId="6" borderId="16" xfId="2" applyFont="1" applyFill="1" applyBorder="1" applyProtection="1">
      <alignment vertical="center"/>
      <protection locked="0"/>
    </xf>
    <xf numFmtId="0" fontId="47" fillId="6" borderId="87" xfId="2" applyFont="1" applyFill="1" applyBorder="1" applyProtection="1">
      <alignment vertical="center"/>
      <protection locked="0"/>
    </xf>
    <xf numFmtId="0" fontId="48" fillId="6" borderId="10" xfId="2" applyFont="1" applyFill="1" applyBorder="1" applyProtection="1">
      <alignment vertical="center"/>
      <protection locked="0"/>
    </xf>
    <xf numFmtId="0" fontId="47" fillId="6" borderId="28" xfId="2" applyFont="1" applyFill="1" applyBorder="1" applyProtection="1">
      <alignment vertical="center"/>
      <protection locked="0"/>
    </xf>
    <xf numFmtId="0" fontId="47" fillId="6" borderId="10" xfId="2" applyFont="1" applyFill="1" applyBorder="1" applyProtection="1">
      <alignment vertical="center"/>
      <protection locked="0"/>
    </xf>
    <xf numFmtId="0" fontId="52" fillId="6" borderId="10" xfId="2" applyFont="1" applyFill="1" applyBorder="1" applyProtection="1">
      <alignment vertical="center"/>
      <protection locked="0"/>
    </xf>
    <xf numFmtId="0" fontId="47" fillId="6" borderId="19" xfId="2" applyFont="1" applyFill="1" applyBorder="1" applyProtection="1">
      <alignment vertical="center"/>
      <protection locked="0"/>
    </xf>
    <xf numFmtId="0" fontId="48" fillId="6" borderId="47" xfId="2" applyFont="1" applyFill="1" applyBorder="1" applyAlignment="1" applyProtection="1">
      <alignment horizontal="center" vertical="center"/>
      <protection locked="0"/>
    </xf>
    <xf numFmtId="0" fontId="48" fillId="6" borderId="137" xfId="2" applyFont="1" applyFill="1" applyBorder="1" applyAlignment="1" applyProtection="1">
      <alignment horizontal="center" vertical="center"/>
      <protection locked="0"/>
    </xf>
    <xf numFmtId="0" fontId="65" fillId="3" borderId="0" xfId="2" applyFont="1" applyFill="1" applyProtection="1">
      <alignment vertical="center"/>
      <protection locked="0"/>
    </xf>
    <xf numFmtId="0" fontId="73" fillId="3" borderId="0" xfId="0" applyFont="1" applyFill="1" applyAlignment="1" applyProtection="1">
      <alignment horizontal="right" vertical="center"/>
      <protection locked="0"/>
    </xf>
    <xf numFmtId="179" fontId="48" fillId="3" borderId="0" xfId="2" applyNumberFormat="1" applyFont="1" applyFill="1" applyAlignment="1" applyProtection="1">
      <alignment horizontal="right" vertical="center"/>
      <protection locked="0"/>
    </xf>
    <xf numFmtId="0" fontId="66" fillId="5" borderId="130" xfId="0" applyFont="1" applyFill="1" applyBorder="1" applyAlignment="1" applyProtection="1">
      <alignment horizontal="center" vertical="center"/>
      <protection locked="0"/>
    </xf>
    <xf numFmtId="0" fontId="48" fillId="3" borderId="0" xfId="2" quotePrefix="1" applyFont="1" applyFill="1" applyAlignment="1" applyProtection="1">
      <alignment horizontal="left" vertical="center"/>
      <protection locked="0"/>
    </xf>
    <xf numFmtId="0" fontId="48" fillId="3" borderId="0" xfId="2" quotePrefix="1" applyFont="1" applyFill="1" applyAlignment="1" applyProtection="1">
      <alignment horizontal="center" vertical="center"/>
      <protection locked="0"/>
    </xf>
    <xf numFmtId="0" fontId="47" fillId="5" borderId="0" xfId="2" applyFont="1" applyFill="1" applyProtection="1">
      <alignment vertical="center"/>
      <protection locked="0"/>
    </xf>
    <xf numFmtId="0" fontId="47" fillId="10" borderId="0" xfId="2" applyFont="1" applyFill="1" applyProtection="1">
      <alignment vertical="center"/>
      <protection locked="0"/>
    </xf>
    <xf numFmtId="0" fontId="65" fillId="0" borderId="0" xfId="2" applyFont="1" applyProtection="1">
      <alignment vertical="center"/>
      <protection locked="0"/>
    </xf>
    <xf numFmtId="0" fontId="65" fillId="0" borderId="26" xfId="2" applyFont="1" applyBorder="1" applyAlignment="1" applyProtection="1">
      <alignment vertical="center" wrapText="1"/>
      <protection locked="0"/>
    </xf>
    <xf numFmtId="0" fontId="47" fillId="0" borderId="27" xfId="2" applyFont="1" applyBorder="1" applyProtection="1">
      <alignment vertical="center"/>
      <protection locked="0"/>
    </xf>
    <xf numFmtId="0" fontId="48" fillId="0" borderId="26" xfId="2" applyFont="1" applyBorder="1" applyProtection="1">
      <alignment vertical="center"/>
      <protection locked="0"/>
    </xf>
    <xf numFmtId="0" fontId="48" fillId="0" borderId="26" xfId="2" applyFont="1" applyBorder="1" applyAlignment="1" applyProtection="1">
      <alignment vertical="center" wrapText="1"/>
      <protection locked="0"/>
    </xf>
    <xf numFmtId="0" fontId="48" fillId="0" borderId="27" xfId="2" applyFont="1" applyBorder="1" applyAlignment="1" applyProtection="1">
      <alignment vertical="center" wrapText="1"/>
      <protection locked="0"/>
    </xf>
    <xf numFmtId="0" fontId="47" fillId="0" borderId="0" xfId="2" applyFont="1" applyAlignment="1" applyProtection="1">
      <alignment horizontal="center" vertical="center" wrapText="1"/>
      <protection locked="0"/>
    </xf>
    <xf numFmtId="0" fontId="69" fillId="0" borderId="0" xfId="2" applyFont="1" applyProtection="1">
      <alignment vertical="center"/>
      <protection locked="0"/>
    </xf>
    <xf numFmtId="0" fontId="68" fillId="10" borderId="0" xfId="2" applyFont="1" applyFill="1" applyProtection="1">
      <alignment vertical="center"/>
      <protection locked="0"/>
    </xf>
    <xf numFmtId="0" fontId="11" fillId="4" borderId="0" xfId="0" applyFont="1" applyFill="1" applyAlignment="1" applyProtection="1">
      <alignment vertical="top"/>
      <protection locked="0"/>
    </xf>
    <xf numFmtId="0" fontId="48" fillId="3" borderId="0" xfId="2" applyFont="1" applyFill="1" applyProtection="1">
      <alignment vertical="center"/>
      <protection locked="0"/>
    </xf>
    <xf numFmtId="181" fontId="57" fillId="6" borderId="0" xfId="0" applyNumberFormat="1" applyFont="1" applyFill="1" applyAlignment="1" applyProtection="1">
      <alignment horizontal="right" vertical="center"/>
      <protection locked="0"/>
    </xf>
    <xf numFmtId="0" fontId="48" fillId="6" borderId="0" xfId="2" applyFont="1" applyFill="1" applyAlignment="1" applyProtection="1">
      <alignment horizontal="center" vertical="top" shrinkToFit="1"/>
      <protection locked="0"/>
    </xf>
    <xf numFmtId="0" fontId="48" fillId="6" borderId="51" xfId="2" applyFont="1" applyFill="1" applyBorder="1" applyAlignment="1" applyProtection="1">
      <alignment horizontal="center" vertical="center"/>
      <protection locked="0"/>
    </xf>
    <xf numFmtId="0" fontId="48" fillId="6" borderId="18" xfId="2" applyFont="1" applyFill="1" applyBorder="1" applyAlignment="1" applyProtection="1">
      <alignment horizontal="center" vertical="center"/>
      <protection locked="0"/>
    </xf>
    <xf numFmtId="0" fontId="48" fillId="6" borderId="104" xfId="2" applyFont="1" applyFill="1" applyBorder="1" applyAlignment="1" applyProtection="1">
      <alignment horizontal="center" vertical="center"/>
      <protection locked="0"/>
    </xf>
    <xf numFmtId="0" fontId="48" fillId="6" borderId="135" xfId="2" applyFont="1" applyFill="1" applyBorder="1" applyProtection="1">
      <alignment vertical="center"/>
      <protection locked="0"/>
    </xf>
    <xf numFmtId="0" fontId="52" fillId="3" borderId="14" xfId="0" applyFont="1" applyFill="1" applyBorder="1" applyAlignment="1" applyProtection="1">
      <alignment vertical="center" shrinkToFit="1"/>
      <protection locked="0"/>
    </xf>
    <xf numFmtId="0" fontId="45" fillId="0" borderId="0" xfId="1" applyFont="1" applyProtection="1">
      <alignment vertical="center"/>
      <protection locked="0"/>
    </xf>
    <xf numFmtId="0" fontId="45" fillId="0" borderId="0" xfId="2" applyFont="1" applyAlignment="1" applyProtection="1">
      <alignment horizontal="left" vertical="center"/>
      <protection locked="0"/>
    </xf>
    <xf numFmtId="0" fontId="44" fillId="0" borderId="0" xfId="2" applyFont="1" applyAlignment="1" applyProtection="1">
      <alignment horizontal="left" vertical="center"/>
      <protection locked="0"/>
    </xf>
    <xf numFmtId="0" fontId="44" fillId="0" borderId="0" xfId="1" applyFont="1" applyAlignment="1" applyProtection="1">
      <alignment horizontal="left" vertical="center"/>
      <protection locked="0"/>
    </xf>
    <xf numFmtId="0" fontId="53" fillId="0" borderId="0" xfId="1" applyFont="1" applyProtection="1">
      <alignment vertical="center"/>
      <protection locked="0"/>
    </xf>
    <xf numFmtId="177" fontId="52" fillId="7" borderId="59" xfId="2" applyNumberFormat="1" applyFont="1" applyFill="1" applyBorder="1" applyAlignment="1" applyProtection="1">
      <alignment horizontal="right" vertical="center"/>
      <protection locked="0"/>
    </xf>
    <xf numFmtId="177" fontId="52" fillId="0" borderId="26" xfId="2" applyNumberFormat="1" applyFont="1" applyBorder="1" applyAlignment="1" applyProtection="1">
      <alignment horizontal="right" vertical="center"/>
      <protection locked="0"/>
    </xf>
    <xf numFmtId="0" fontId="11" fillId="6" borderId="0" xfId="2" applyFont="1" applyFill="1" applyProtection="1">
      <alignment vertical="center"/>
      <protection locked="0"/>
    </xf>
    <xf numFmtId="0" fontId="51" fillId="3" borderId="11" xfId="0" applyFont="1" applyFill="1" applyBorder="1" applyAlignment="1" applyProtection="1">
      <alignment vertical="top"/>
      <protection locked="0"/>
    </xf>
    <xf numFmtId="0" fontId="52" fillId="3" borderId="0" xfId="0" applyFont="1" applyFill="1" applyAlignment="1" applyProtection="1">
      <alignment vertical="top" wrapText="1"/>
      <protection locked="0"/>
    </xf>
    <xf numFmtId="0" fontId="52" fillId="3" borderId="14" xfId="0" applyFont="1" applyFill="1" applyBorder="1" applyAlignment="1" applyProtection="1">
      <alignment vertical="top" wrapText="1"/>
      <protection locked="0"/>
    </xf>
    <xf numFmtId="0" fontId="48" fillId="3" borderId="11" xfId="2" applyFont="1" applyFill="1" applyBorder="1" applyProtection="1">
      <alignment vertical="center"/>
      <protection locked="0"/>
    </xf>
    <xf numFmtId="0" fontId="52" fillId="3" borderId="0" xfId="0" applyFont="1" applyFill="1" applyAlignment="1" applyProtection="1">
      <alignment vertical="center" shrinkToFit="1"/>
      <protection locked="0"/>
    </xf>
    <xf numFmtId="0" fontId="52" fillId="6" borderId="0" xfId="0" applyFont="1" applyFill="1" applyAlignment="1" applyProtection="1">
      <alignment vertical="center" shrinkToFit="1"/>
      <protection locked="0"/>
    </xf>
    <xf numFmtId="0" fontId="71" fillId="0" borderId="62" xfId="2" applyFont="1" applyBorder="1" applyAlignment="1" applyProtection="1">
      <alignment horizontal="center" vertical="center"/>
      <protection locked="0"/>
    </xf>
    <xf numFmtId="0" fontId="62" fillId="0" borderId="0" xfId="2" applyFont="1" applyAlignment="1" applyProtection="1">
      <alignment horizontal="right" vertical="center" shrinkToFit="1"/>
      <protection locked="0"/>
    </xf>
    <xf numFmtId="0" fontId="62" fillId="0" borderId="0" xfId="2" applyFont="1" applyAlignment="1" applyProtection="1">
      <alignment horizontal="right" vertical="center"/>
      <protection locked="0"/>
    </xf>
    <xf numFmtId="0" fontId="52" fillId="6" borderId="0" xfId="2" quotePrefix="1" applyFont="1" applyFill="1" applyAlignment="1" applyProtection="1">
      <alignment horizontal="center" vertical="center"/>
      <protection locked="0"/>
    </xf>
    <xf numFmtId="0" fontId="63" fillId="10" borderId="0" xfId="2" applyFont="1" applyFill="1" applyAlignment="1" applyProtection="1">
      <alignment vertical="center" wrapText="1" shrinkToFit="1"/>
      <protection locked="0"/>
    </xf>
    <xf numFmtId="0" fontId="61" fillId="10" borderId="0" xfId="2" applyFont="1" applyFill="1" applyAlignment="1" applyProtection="1">
      <alignment horizontal="center" vertical="center" wrapText="1"/>
      <protection locked="0"/>
    </xf>
    <xf numFmtId="0" fontId="47" fillId="0" borderId="69" xfId="2" applyFont="1" applyBorder="1" applyProtection="1">
      <alignment vertical="center"/>
      <protection locked="0"/>
    </xf>
    <xf numFmtId="0" fontId="71" fillId="3" borderId="0" xfId="2" applyFont="1" applyFill="1" applyProtection="1">
      <alignment vertical="center"/>
      <protection locked="0"/>
    </xf>
    <xf numFmtId="0" fontId="71" fillId="6" borderId="10" xfId="2" applyFont="1" applyFill="1" applyBorder="1" applyProtection="1">
      <alignment vertical="center"/>
      <protection locked="0"/>
    </xf>
    <xf numFmtId="0" fontId="11" fillId="2" borderId="30" xfId="2" applyFont="1" applyFill="1" applyBorder="1" applyAlignment="1" applyProtection="1">
      <alignment horizontal="center" vertical="center"/>
      <protection locked="0"/>
    </xf>
    <xf numFmtId="0" fontId="47" fillId="13" borderId="0" xfId="2" applyFont="1" applyFill="1" applyProtection="1">
      <alignment vertical="center"/>
      <protection locked="0"/>
    </xf>
    <xf numFmtId="0" fontId="75" fillId="13" borderId="0" xfId="2" applyFont="1" applyFill="1" applyProtection="1">
      <alignment vertical="center"/>
      <protection locked="0"/>
    </xf>
    <xf numFmtId="0" fontId="77" fillId="13" borderId="0" xfId="2" applyFont="1" applyFill="1" applyProtection="1">
      <alignment vertical="center"/>
      <protection locked="0"/>
    </xf>
    <xf numFmtId="0" fontId="65" fillId="13" borderId="0" xfId="2" applyFont="1" applyFill="1" applyAlignment="1" applyProtection="1">
      <alignment vertical="center" shrinkToFit="1"/>
      <protection locked="0"/>
    </xf>
    <xf numFmtId="0" fontId="61" fillId="13" borderId="0" xfId="2" applyFont="1" applyFill="1" applyAlignment="1" applyProtection="1">
      <alignment vertical="center" shrinkToFit="1"/>
      <protection locked="0"/>
    </xf>
    <xf numFmtId="0" fontId="78" fillId="13" borderId="0" xfId="2" applyFont="1" applyFill="1" applyAlignment="1" applyProtection="1">
      <alignment horizontal="center" vertical="center" wrapText="1"/>
      <protection locked="0"/>
    </xf>
    <xf numFmtId="0" fontId="71" fillId="13" borderId="0" xfId="2" applyFont="1" applyFill="1" applyAlignment="1" applyProtection="1">
      <alignment horizontal="center" vertical="center"/>
      <protection locked="0"/>
    </xf>
    <xf numFmtId="0" fontId="52" fillId="13" borderId="11" xfId="0" applyFont="1" applyFill="1" applyBorder="1" applyAlignment="1" applyProtection="1">
      <alignment vertical="center" shrinkToFit="1"/>
      <protection locked="0"/>
    </xf>
    <xf numFmtId="0" fontId="52" fillId="13" borderId="0" xfId="0" applyFont="1" applyFill="1" applyAlignment="1" applyProtection="1">
      <alignment vertical="center" shrinkToFit="1"/>
      <protection locked="0"/>
    </xf>
    <xf numFmtId="0" fontId="52" fillId="13" borderId="14" xfId="0" applyFont="1" applyFill="1" applyBorder="1" applyAlignment="1" applyProtection="1">
      <alignment vertical="center" shrinkToFit="1"/>
      <protection locked="0"/>
    </xf>
    <xf numFmtId="0" fontId="48" fillId="13" borderId="11" xfId="2" applyFont="1" applyFill="1" applyBorder="1" applyProtection="1">
      <alignment vertical="center"/>
      <protection locked="0"/>
    </xf>
    <xf numFmtId="0" fontId="48" fillId="13" borderId="0" xfId="2" applyFont="1" applyFill="1" applyProtection="1">
      <alignment vertical="center"/>
      <protection locked="0"/>
    </xf>
    <xf numFmtId="0" fontId="61" fillId="13" borderId="0" xfId="2" applyFont="1" applyFill="1" applyProtection="1">
      <alignment vertical="center"/>
      <protection locked="0"/>
    </xf>
    <xf numFmtId="0" fontId="48" fillId="13" borderId="17" xfId="2" applyFont="1" applyFill="1" applyBorder="1" applyAlignment="1" applyProtection="1">
      <alignment horizontal="center" vertical="center"/>
      <protection locked="0"/>
    </xf>
    <xf numFmtId="0" fontId="48" fillId="13" borderId="18" xfId="2" applyFont="1" applyFill="1" applyBorder="1" applyAlignment="1" applyProtection="1">
      <alignment horizontal="center" vertical="center"/>
      <protection locked="0"/>
    </xf>
    <xf numFmtId="0" fontId="48" fillId="13" borderId="14" xfId="2" applyFont="1" applyFill="1" applyBorder="1" applyProtection="1">
      <alignment vertical="center"/>
      <protection locked="0"/>
    </xf>
    <xf numFmtId="0" fontId="48" fillId="13" borderId="10" xfId="2" applyFont="1" applyFill="1" applyBorder="1" applyProtection="1">
      <alignment vertical="center"/>
      <protection locked="0"/>
    </xf>
    <xf numFmtId="0" fontId="48" fillId="13" borderId="19" xfId="2" applyFont="1" applyFill="1" applyBorder="1" applyProtection="1">
      <alignment vertical="center"/>
      <protection locked="0"/>
    </xf>
    <xf numFmtId="0" fontId="71" fillId="13" borderId="11" xfId="2" applyFont="1" applyFill="1" applyBorder="1" applyAlignment="1" applyProtection="1">
      <alignment horizontal="center" vertical="center"/>
      <protection locked="0"/>
    </xf>
    <xf numFmtId="0" fontId="71" fillId="13" borderId="10" xfId="2" applyFont="1" applyFill="1" applyBorder="1" applyAlignment="1" applyProtection="1">
      <alignment horizontal="center" vertical="center"/>
      <protection locked="0"/>
    </xf>
    <xf numFmtId="0" fontId="48" fillId="13" borderId="14" xfId="2" applyFont="1" applyFill="1" applyBorder="1" applyAlignment="1" applyProtection="1">
      <alignment vertical="center" shrinkToFit="1"/>
      <protection locked="0"/>
    </xf>
    <xf numFmtId="1" fontId="48" fillId="13" borderId="0" xfId="2" applyNumberFormat="1" applyFont="1" applyFill="1" applyAlignment="1" applyProtection="1">
      <alignment horizontal="center" vertical="center" shrinkToFit="1"/>
      <protection locked="0"/>
    </xf>
    <xf numFmtId="0" fontId="71" fillId="13" borderId="10" xfId="0" applyFont="1" applyFill="1" applyBorder="1" applyAlignment="1" applyProtection="1">
      <alignment horizontal="left"/>
      <protection locked="0"/>
    </xf>
    <xf numFmtId="0" fontId="52" fillId="13" borderId="0" xfId="2" quotePrefix="1" applyFont="1" applyFill="1" applyAlignment="1" applyProtection="1">
      <alignment horizontal="center" vertical="center"/>
      <protection locked="0"/>
    </xf>
    <xf numFmtId="0" fontId="51" fillId="13" borderId="0" xfId="2" applyFont="1" applyFill="1" applyProtection="1">
      <alignment vertical="center"/>
      <protection locked="0"/>
    </xf>
    <xf numFmtId="0" fontId="52" fillId="13" borderId="0" xfId="2" applyFont="1" applyFill="1" applyProtection="1">
      <alignment vertical="center"/>
      <protection locked="0"/>
    </xf>
    <xf numFmtId="0" fontId="28" fillId="13" borderId="0" xfId="2" applyFont="1" applyFill="1" applyProtection="1">
      <alignment vertical="center"/>
      <protection locked="0"/>
    </xf>
    <xf numFmtId="0" fontId="52" fillId="13" borderId="0" xfId="2" applyFont="1" applyFill="1" applyAlignment="1" applyProtection="1">
      <alignment vertical="top" wrapText="1"/>
      <protection locked="0"/>
    </xf>
    <xf numFmtId="0" fontId="52" fillId="13" borderId="0" xfId="2" applyFont="1" applyFill="1" applyAlignment="1" applyProtection="1">
      <alignment vertical="center" wrapText="1"/>
      <protection locked="0"/>
    </xf>
    <xf numFmtId="0" fontId="16" fillId="13" borderId="0" xfId="2" applyFont="1" applyFill="1" applyProtection="1">
      <alignment vertical="center"/>
      <protection locked="0"/>
    </xf>
    <xf numFmtId="0" fontId="11" fillId="13" borderId="0" xfId="2" applyFont="1" applyFill="1" applyProtection="1">
      <alignment vertical="center"/>
      <protection locked="0"/>
    </xf>
    <xf numFmtId="0" fontId="71" fillId="13" borderId="10" xfId="2" applyFont="1" applyFill="1" applyBorder="1" applyProtection="1">
      <alignment vertical="center"/>
      <protection locked="0"/>
    </xf>
    <xf numFmtId="0" fontId="71" fillId="13" borderId="0" xfId="2" applyFont="1" applyFill="1" applyProtection="1">
      <alignment vertical="center"/>
      <protection locked="0"/>
    </xf>
    <xf numFmtId="0" fontId="71" fillId="13" borderId="0" xfId="2" applyFont="1" applyFill="1" applyAlignment="1" applyProtection="1">
      <alignment horizontal="left" vertical="center"/>
      <protection locked="0"/>
    </xf>
    <xf numFmtId="0" fontId="48" fillId="13" borderId="0" xfId="2" applyFont="1" applyFill="1" applyAlignment="1" applyProtection="1">
      <alignment horizontal="left" vertical="center"/>
      <protection locked="0"/>
    </xf>
    <xf numFmtId="0" fontId="71" fillId="13" borderId="10" xfId="2" applyFont="1" applyFill="1" applyBorder="1" applyAlignment="1" applyProtection="1">
      <alignment horizontal="left" vertical="center"/>
      <protection locked="0"/>
    </xf>
    <xf numFmtId="0" fontId="73" fillId="13" borderId="11" xfId="0" applyFont="1" applyFill="1" applyBorder="1" applyAlignment="1" applyProtection="1">
      <alignment horizontal="center" vertical="center" shrinkToFit="1"/>
      <protection locked="0"/>
    </xf>
    <xf numFmtId="0" fontId="73" fillId="13" borderId="11" xfId="0" applyFont="1" applyFill="1" applyBorder="1" applyProtection="1">
      <alignment vertical="center"/>
      <protection locked="0"/>
    </xf>
    <xf numFmtId="0" fontId="48" fillId="13" borderId="20" xfId="2" applyFont="1" applyFill="1" applyBorder="1" applyAlignment="1" applyProtection="1">
      <alignment horizontal="centerContinuous" vertical="center" shrinkToFit="1"/>
      <protection locked="0"/>
    </xf>
    <xf numFmtId="0" fontId="48" fillId="13" borderId="21" xfId="2" applyFont="1" applyFill="1" applyBorder="1" applyAlignment="1" applyProtection="1">
      <alignment horizontal="centerContinuous" vertical="center" shrinkToFit="1"/>
      <protection locked="0"/>
    </xf>
    <xf numFmtId="0" fontId="48" fillId="13" borderId="22" xfId="2" applyFont="1" applyFill="1" applyBorder="1" applyProtection="1">
      <alignment vertical="center"/>
      <protection locked="0"/>
    </xf>
    <xf numFmtId="0" fontId="48" fillId="13" borderId="23" xfId="2" applyFont="1" applyFill="1" applyBorder="1" applyProtection="1">
      <alignment vertical="center"/>
      <protection locked="0"/>
    </xf>
    <xf numFmtId="0" fontId="48" fillId="13" borderId="24" xfId="2" applyFont="1" applyFill="1" applyBorder="1" applyProtection="1">
      <alignment vertical="center"/>
      <protection locked="0"/>
    </xf>
    <xf numFmtId="0" fontId="48" fillId="13" borderId="23" xfId="2" quotePrefix="1" applyFont="1" applyFill="1" applyBorder="1" applyAlignment="1" applyProtection="1">
      <alignment horizontal="center" vertical="center"/>
      <protection locked="0"/>
    </xf>
    <xf numFmtId="0" fontId="48" fillId="13" borderId="29" xfId="2" applyFont="1" applyFill="1" applyBorder="1" applyAlignment="1" applyProtection="1">
      <alignment horizontal="center" vertical="center"/>
      <protection locked="0"/>
    </xf>
    <xf numFmtId="0" fontId="48" fillId="13" borderId="30" xfId="2" applyFont="1" applyFill="1" applyBorder="1" applyAlignment="1" applyProtection="1">
      <alignment horizontal="center" vertical="center"/>
      <protection locked="0"/>
    </xf>
    <xf numFmtId="0" fontId="48" fillId="13" borderId="33" xfId="2" applyFont="1" applyFill="1" applyBorder="1" applyAlignment="1" applyProtection="1">
      <alignment horizontal="center" vertical="center"/>
      <protection locked="0"/>
    </xf>
    <xf numFmtId="0" fontId="48" fillId="13" borderId="31" xfId="2" applyFont="1" applyFill="1" applyBorder="1" applyAlignment="1" applyProtection="1">
      <alignment horizontal="center" vertical="center"/>
      <protection locked="0"/>
    </xf>
    <xf numFmtId="0" fontId="48" fillId="13" borderId="8" xfId="2" applyFont="1" applyFill="1" applyBorder="1" applyAlignment="1" applyProtection="1">
      <alignment horizontal="center" vertical="center"/>
      <protection locked="0"/>
    </xf>
    <xf numFmtId="177" fontId="48" fillId="13" borderId="11" xfId="2" applyNumberFormat="1" applyFont="1" applyFill="1" applyBorder="1" applyAlignment="1" applyProtection="1">
      <alignment horizontal="right" vertical="center"/>
      <protection locked="0"/>
    </xf>
    <xf numFmtId="0" fontId="73" fillId="13" borderId="11" xfId="0" applyFont="1" applyFill="1" applyBorder="1" applyAlignment="1" applyProtection="1">
      <alignment horizontal="right" vertical="center"/>
      <protection locked="0"/>
    </xf>
    <xf numFmtId="0" fontId="48" fillId="13" borderId="77" xfId="2" applyFont="1" applyFill="1" applyBorder="1" applyAlignment="1" applyProtection="1">
      <alignment horizontal="right" vertical="center"/>
      <protection locked="0"/>
    </xf>
    <xf numFmtId="0" fontId="48" fillId="13" borderId="28" xfId="2" applyFont="1" applyFill="1" applyBorder="1" applyAlignment="1" applyProtection="1">
      <alignment horizontal="right" vertical="center"/>
      <protection locked="0"/>
    </xf>
    <xf numFmtId="0" fontId="48" fillId="13" borderId="25" xfId="2" applyFont="1" applyFill="1" applyBorder="1" applyProtection="1">
      <alignment vertical="center"/>
      <protection locked="0"/>
    </xf>
    <xf numFmtId="0" fontId="48" fillId="13" borderId="26" xfId="2" quotePrefix="1" applyFont="1" applyFill="1" applyBorder="1" applyAlignment="1" applyProtection="1">
      <alignment horizontal="center" vertical="center"/>
      <protection locked="0"/>
    </xf>
    <xf numFmtId="0" fontId="48" fillId="13" borderId="27" xfId="2" applyFont="1" applyFill="1" applyBorder="1" applyProtection="1">
      <alignment vertical="center"/>
      <protection locked="0"/>
    </xf>
    <xf numFmtId="0" fontId="74" fillId="13" borderId="0" xfId="2" applyFont="1" applyFill="1" applyAlignment="1" applyProtection="1">
      <alignment horizontal="right" vertical="center"/>
      <protection locked="0"/>
    </xf>
    <xf numFmtId="176" fontId="65" fillId="13" borderId="0" xfId="2" applyNumberFormat="1" applyFont="1" applyFill="1" applyAlignment="1" applyProtection="1">
      <alignment horizontal="center" vertical="center"/>
      <protection locked="0"/>
    </xf>
    <xf numFmtId="0" fontId="47" fillId="13" borderId="0" xfId="2" applyFont="1" applyFill="1" applyAlignment="1" applyProtection="1">
      <alignment horizontal="right" vertical="center"/>
      <protection locked="0"/>
    </xf>
    <xf numFmtId="0" fontId="71" fillId="13" borderId="0" xfId="2" applyFont="1" applyFill="1" applyAlignment="1" applyProtection="1">
      <alignment horizontal="right" vertical="center"/>
      <protection locked="0"/>
    </xf>
    <xf numFmtId="176" fontId="48" fillId="13" borderId="36" xfId="2" applyNumberFormat="1" applyFont="1" applyFill="1" applyBorder="1" applyAlignment="1" applyProtection="1">
      <alignment horizontal="center" vertical="center"/>
      <protection locked="0"/>
    </xf>
    <xf numFmtId="176" fontId="48" fillId="13" borderId="37" xfId="2" applyNumberFormat="1" applyFont="1" applyFill="1" applyBorder="1" applyAlignment="1" applyProtection="1">
      <alignment horizontal="center" vertical="center"/>
      <protection locked="0"/>
    </xf>
    <xf numFmtId="176" fontId="48" fillId="13" borderId="74" xfId="2" applyNumberFormat="1" applyFont="1" applyFill="1" applyBorder="1" applyAlignment="1" applyProtection="1">
      <alignment horizontal="center" vertical="center"/>
      <protection locked="0"/>
    </xf>
    <xf numFmtId="176" fontId="48" fillId="13" borderId="38" xfId="2" applyNumberFormat="1" applyFont="1" applyFill="1" applyBorder="1" applyAlignment="1" applyProtection="1">
      <alignment horizontal="center" vertical="center"/>
      <protection locked="0"/>
    </xf>
    <xf numFmtId="176" fontId="48" fillId="13" borderId="75" xfId="2" applyNumberFormat="1" applyFont="1" applyFill="1" applyBorder="1" applyAlignment="1" applyProtection="1">
      <alignment horizontal="center" vertical="center"/>
      <protection locked="0"/>
    </xf>
    <xf numFmtId="176" fontId="48" fillId="13" borderId="73" xfId="2" applyNumberFormat="1" applyFont="1" applyFill="1" applyBorder="1" applyAlignment="1" applyProtection="1">
      <alignment horizontal="center" vertical="center"/>
      <protection locked="0"/>
    </xf>
    <xf numFmtId="0" fontId="61" fillId="13" borderId="0" xfId="2" quotePrefix="1" applyFont="1" applyFill="1" applyAlignment="1" applyProtection="1">
      <alignment horizontal="center" vertical="center"/>
      <protection locked="0"/>
    </xf>
    <xf numFmtId="0" fontId="48" fillId="13" borderId="45" xfId="2" applyFont="1" applyFill="1" applyBorder="1" applyAlignment="1" applyProtection="1">
      <alignment horizontal="center" vertical="center"/>
      <protection locked="0"/>
    </xf>
    <xf numFmtId="0" fontId="48" fillId="13" borderId="43" xfId="2" applyFont="1" applyFill="1" applyBorder="1" applyAlignment="1" applyProtection="1">
      <alignment horizontal="center" vertical="center"/>
      <protection locked="0"/>
    </xf>
    <xf numFmtId="0" fontId="61" fillId="13" borderId="0" xfId="2" applyFont="1" applyFill="1" applyAlignment="1" applyProtection="1">
      <alignment horizontal="center" vertical="top" shrinkToFit="1"/>
      <protection locked="0"/>
    </xf>
    <xf numFmtId="3" fontId="61" fillId="13" borderId="0" xfId="2" applyNumberFormat="1" applyFont="1" applyFill="1" applyAlignment="1" applyProtection="1">
      <alignment horizontal="left" vertical="center"/>
      <protection locked="0"/>
    </xf>
    <xf numFmtId="3" fontId="48" fillId="13" borderId="0" xfId="2" quotePrefix="1" applyNumberFormat="1" applyFont="1" applyFill="1" applyAlignment="1" applyProtection="1">
      <alignment horizontal="center" vertical="top" wrapText="1"/>
      <protection locked="0"/>
    </xf>
    <xf numFmtId="3" fontId="61" fillId="13" borderId="0" xfId="2" quotePrefix="1" applyNumberFormat="1" applyFont="1" applyFill="1" applyAlignment="1" applyProtection="1">
      <alignment horizontal="center" vertical="top"/>
      <protection locked="0"/>
    </xf>
    <xf numFmtId="0" fontId="48" fillId="13" borderId="0" xfId="2" quotePrefix="1" applyFont="1" applyFill="1" applyAlignment="1" applyProtection="1">
      <alignment horizontal="center" vertical="center"/>
      <protection locked="0"/>
    </xf>
    <xf numFmtId="0" fontId="84" fillId="13" borderId="22" xfId="0" applyFont="1" applyFill="1" applyBorder="1" applyAlignment="1" applyProtection="1">
      <alignment vertical="center" textRotation="255"/>
      <protection locked="0"/>
    </xf>
    <xf numFmtId="0" fontId="84" fillId="13" borderId="23" xfId="0" applyFont="1" applyFill="1" applyBorder="1" applyAlignment="1" applyProtection="1">
      <alignment vertical="center" textRotation="255"/>
      <protection locked="0"/>
    </xf>
    <xf numFmtId="181" fontId="48" fillId="13" borderId="17" xfId="3" applyNumberFormat="1" applyFont="1" applyFill="1" applyBorder="1" applyAlignment="1" applyProtection="1">
      <alignment horizontal="right" vertical="center"/>
      <protection locked="0"/>
    </xf>
    <xf numFmtId="177" fontId="61" fillId="13" borderId="11" xfId="2" applyNumberFormat="1" applyFont="1" applyFill="1" applyBorder="1" applyProtection="1">
      <alignment vertical="center"/>
      <protection locked="0"/>
    </xf>
    <xf numFmtId="177" fontId="48" fillId="13" borderId="0" xfId="2" applyNumberFormat="1" applyFont="1" applyFill="1" applyProtection="1">
      <alignment vertical="center"/>
      <protection locked="0"/>
    </xf>
    <xf numFmtId="177" fontId="52" fillId="13" borderId="0" xfId="2" applyNumberFormat="1" applyFont="1" applyFill="1" applyProtection="1">
      <alignment vertical="center"/>
      <protection locked="0"/>
    </xf>
    <xf numFmtId="0" fontId="48" fillId="13" borderId="0" xfId="2" applyFont="1" applyFill="1" applyAlignment="1" applyProtection="1">
      <alignment horizontal="right" vertical="center"/>
      <protection locked="0"/>
    </xf>
    <xf numFmtId="0" fontId="65" fillId="13" borderId="0" xfId="2" applyFont="1" applyFill="1" applyAlignment="1" applyProtection="1">
      <alignment vertical="top" wrapText="1"/>
      <protection locked="0"/>
    </xf>
    <xf numFmtId="0" fontId="57" fillId="13" borderId="0" xfId="2" applyFont="1" applyFill="1" applyProtection="1">
      <alignment vertical="center"/>
      <protection locked="0"/>
    </xf>
    <xf numFmtId="0" fontId="57" fillId="13" borderId="0" xfId="2" quotePrefix="1" applyFont="1" applyFill="1" applyAlignment="1" applyProtection="1">
      <alignment horizontal="center" vertical="center"/>
      <protection locked="0"/>
    </xf>
    <xf numFmtId="0" fontId="57" fillId="13" borderId="0" xfId="0" applyFont="1" applyFill="1" applyProtection="1">
      <alignment vertical="center"/>
      <protection locked="0"/>
    </xf>
    <xf numFmtId="38" fontId="57" fillId="13" borderId="0" xfId="3" applyFont="1" applyFill="1" applyAlignment="1" applyProtection="1">
      <alignment horizontal="right"/>
      <protection locked="0"/>
    </xf>
    <xf numFmtId="181" fontId="57" fillId="13" borderId="0" xfId="3" applyNumberFormat="1" applyFont="1" applyFill="1" applyAlignment="1" applyProtection="1">
      <alignment horizontal="right" vertical="center"/>
      <protection locked="0"/>
    </xf>
    <xf numFmtId="181" fontId="57" fillId="13" borderId="0" xfId="0" applyNumberFormat="1" applyFont="1" applyFill="1" applyAlignment="1" applyProtection="1">
      <alignment horizontal="right" vertical="center"/>
      <protection locked="0"/>
    </xf>
    <xf numFmtId="0" fontId="48" fillId="13" borderId="16" xfId="2" applyFont="1" applyFill="1" applyBorder="1" applyProtection="1">
      <alignment vertical="center"/>
      <protection locked="0"/>
    </xf>
    <xf numFmtId="0" fontId="47" fillId="13" borderId="111" xfId="2" applyFont="1" applyFill="1" applyBorder="1" applyProtection="1">
      <alignment vertical="center"/>
      <protection locked="0"/>
    </xf>
    <xf numFmtId="0" fontId="47" fillId="13" borderId="16" xfId="2" applyFont="1" applyFill="1" applyBorder="1" applyProtection="1">
      <alignment vertical="center"/>
      <protection locked="0"/>
    </xf>
    <xf numFmtId="0" fontId="73" fillId="13" borderId="16" xfId="0" applyFont="1" applyFill="1" applyBorder="1" applyProtection="1">
      <alignment vertical="center"/>
      <protection locked="0"/>
    </xf>
    <xf numFmtId="0" fontId="52" fillId="13" borderId="16" xfId="2" applyFont="1" applyFill="1" applyBorder="1" applyProtection="1">
      <alignment vertical="center"/>
      <protection locked="0"/>
    </xf>
    <xf numFmtId="0" fontId="47" fillId="13" borderId="87" xfId="2" applyFont="1" applyFill="1" applyBorder="1" applyProtection="1">
      <alignment vertical="center"/>
      <protection locked="0"/>
    </xf>
    <xf numFmtId="0" fontId="47" fillId="13" borderId="28" xfId="2" applyFont="1" applyFill="1" applyBorder="1" applyProtection="1">
      <alignment vertical="center"/>
      <protection locked="0"/>
    </xf>
    <xf numFmtId="0" fontId="47" fillId="13" borderId="10" xfId="2" applyFont="1" applyFill="1" applyBorder="1" applyProtection="1">
      <alignment vertical="center"/>
      <protection locked="0"/>
    </xf>
    <xf numFmtId="0" fontId="52" fillId="13" borderId="10" xfId="2" applyFont="1" applyFill="1" applyBorder="1" applyProtection="1">
      <alignment vertical="center"/>
      <protection locked="0"/>
    </xf>
    <xf numFmtId="0" fontId="47" fillId="13" borderId="19" xfId="2" applyFont="1" applyFill="1" applyBorder="1" applyProtection="1">
      <alignment vertical="center"/>
      <protection locked="0"/>
    </xf>
    <xf numFmtId="0" fontId="48" fillId="13" borderId="51" xfId="2" applyFont="1" applyFill="1" applyBorder="1" applyAlignment="1" applyProtection="1">
      <alignment horizontal="center" vertical="center"/>
      <protection locked="0"/>
    </xf>
    <xf numFmtId="0" fontId="48" fillId="13" borderId="104" xfId="2" applyFont="1" applyFill="1" applyBorder="1" applyAlignment="1" applyProtection="1">
      <alignment horizontal="center" vertical="center"/>
      <protection locked="0"/>
    </xf>
    <xf numFmtId="0" fontId="48" fillId="13" borderId="135" xfId="2" applyFont="1" applyFill="1" applyBorder="1" applyProtection="1">
      <alignment vertical="center"/>
      <protection locked="0"/>
    </xf>
    <xf numFmtId="0" fontId="48" fillId="13" borderId="137" xfId="2" applyFont="1" applyFill="1" applyBorder="1" applyAlignment="1" applyProtection="1">
      <alignment horizontal="center" vertical="center"/>
      <protection locked="0"/>
    </xf>
    <xf numFmtId="0" fontId="48" fillId="13" borderId="47" xfId="2" applyFont="1" applyFill="1" applyBorder="1" applyAlignment="1" applyProtection="1">
      <alignment horizontal="center" vertical="center"/>
      <protection locked="0"/>
    </xf>
    <xf numFmtId="0" fontId="48" fillId="13" borderId="0" xfId="2" applyFont="1" applyFill="1" applyAlignment="1" applyProtection="1">
      <alignment horizontal="center" vertical="top" shrinkToFit="1"/>
      <protection locked="0"/>
    </xf>
    <xf numFmtId="0" fontId="61" fillId="4" borderId="39" xfId="2" applyFont="1" applyFill="1" applyBorder="1" applyAlignment="1" applyProtection="1">
      <alignment horizontal="center" vertical="center"/>
      <protection locked="0"/>
    </xf>
    <xf numFmtId="0" fontId="61" fillId="4" borderId="13" xfId="2" applyFont="1" applyFill="1" applyBorder="1" applyAlignment="1" applyProtection="1">
      <alignment horizontal="center" vertical="center"/>
      <protection locked="0"/>
    </xf>
    <xf numFmtId="0" fontId="48" fillId="6" borderId="77" xfId="2" applyFont="1" applyFill="1" applyBorder="1" applyAlignment="1" applyProtection="1">
      <alignment horizontal="right" vertical="center"/>
      <protection locked="0"/>
    </xf>
    <xf numFmtId="0" fontId="48" fillId="6" borderId="23" xfId="2" quotePrefix="1" applyFont="1" applyFill="1" applyBorder="1" applyAlignment="1" applyProtection="1">
      <alignment horizontal="center" vertical="center"/>
      <protection locked="0"/>
    </xf>
    <xf numFmtId="0" fontId="48" fillId="6" borderId="53" xfId="2" quotePrefix="1" applyFont="1" applyFill="1" applyBorder="1" applyAlignment="1" applyProtection="1">
      <alignment horizontal="center" vertical="center"/>
      <protection locked="0"/>
    </xf>
    <xf numFmtId="0" fontId="48" fillId="6" borderId="28" xfId="2" applyFont="1" applyFill="1" applyBorder="1" applyAlignment="1" applyProtection="1">
      <alignment horizontal="right" vertical="center"/>
      <protection locked="0"/>
    </xf>
    <xf numFmtId="0" fontId="11" fillId="4" borderId="15" xfId="2" applyFont="1" applyFill="1" applyBorder="1" applyProtection="1">
      <alignment vertical="center"/>
      <protection locked="0"/>
    </xf>
    <xf numFmtId="0" fontId="11" fillId="4" borderId="16" xfId="2" applyFont="1" applyFill="1" applyBorder="1" applyProtection="1">
      <alignment vertical="center"/>
      <protection locked="0"/>
    </xf>
    <xf numFmtId="0" fontId="15" fillId="4" borderId="11" xfId="0" applyFont="1" applyFill="1" applyBorder="1" applyAlignment="1" applyProtection="1">
      <alignment horizontal="center" vertical="center" wrapText="1"/>
      <protection locked="0"/>
    </xf>
    <xf numFmtId="0" fontId="16" fillId="4" borderId="0" xfId="0" applyFont="1" applyFill="1" applyAlignment="1" applyProtection="1">
      <alignment horizontal="center" vertical="top"/>
      <protection locked="0"/>
    </xf>
    <xf numFmtId="0" fontId="35" fillId="4" borderId="11" xfId="2" applyFont="1" applyFill="1" applyBorder="1" applyAlignment="1" applyProtection="1">
      <alignment horizontal="center" vertical="center"/>
      <protection locked="0"/>
    </xf>
    <xf numFmtId="0" fontId="25" fillId="4" borderId="0" xfId="0" applyFont="1" applyFill="1" applyAlignment="1" applyProtection="1">
      <alignment vertical="center" wrapText="1"/>
      <protection locked="0"/>
    </xf>
    <xf numFmtId="0" fontId="25" fillId="4" borderId="10" xfId="0" applyFont="1" applyFill="1" applyBorder="1" applyAlignment="1" applyProtection="1">
      <alignment vertical="center" wrapText="1"/>
      <protection locked="0"/>
    </xf>
    <xf numFmtId="0" fontId="11" fillId="4" borderId="10" xfId="2" applyFont="1" applyFill="1" applyBorder="1" applyProtection="1">
      <alignment vertical="center"/>
      <protection locked="0"/>
    </xf>
    <xf numFmtId="0" fontId="11" fillId="4" borderId="87" xfId="2" applyFont="1" applyFill="1" applyBorder="1" applyProtection="1">
      <alignment vertical="center"/>
      <protection locked="0"/>
    </xf>
    <xf numFmtId="0" fontId="11" fillId="4" borderId="14" xfId="2" applyFont="1" applyFill="1" applyBorder="1" applyProtection="1">
      <alignment vertical="center"/>
      <protection locked="0"/>
    </xf>
    <xf numFmtId="0" fontId="11" fillId="4" borderId="19" xfId="2" applyFont="1" applyFill="1" applyBorder="1" applyProtection="1">
      <alignment vertical="center"/>
      <protection locked="0"/>
    </xf>
    <xf numFmtId="0" fontId="11" fillId="2" borderId="0" xfId="2" applyFont="1" applyFill="1" applyAlignment="1" applyProtection="1">
      <alignment horizontal="center" vertical="center" wrapText="1" shrinkToFit="1"/>
      <protection locked="0"/>
    </xf>
    <xf numFmtId="1" fontId="23" fillId="2" borderId="0" xfId="2" applyNumberFormat="1" applyFont="1" applyFill="1" applyAlignment="1" applyProtection="1">
      <alignment wrapText="1" shrinkToFit="1"/>
      <protection locked="0"/>
    </xf>
    <xf numFmtId="0" fontId="14" fillId="4" borderId="15" xfId="2" applyFont="1" applyFill="1" applyBorder="1" applyProtection="1">
      <alignment vertical="center"/>
      <protection locked="0"/>
    </xf>
    <xf numFmtId="0" fontId="14" fillId="4" borderId="16" xfId="2" applyFont="1" applyFill="1" applyBorder="1" applyProtection="1">
      <alignment vertical="center"/>
      <protection locked="0"/>
    </xf>
    <xf numFmtId="0" fontId="11" fillId="4" borderId="156" xfId="2" applyFont="1" applyFill="1" applyBorder="1" applyProtection="1">
      <alignment vertical="center"/>
      <protection locked="0"/>
    </xf>
    <xf numFmtId="0" fontId="11" fillId="4" borderId="141" xfId="2" applyFont="1" applyFill="1" applyBorder="1" applyProtection="1">
      <alignment vertical="center"/>
      <protection locked="0"/>
    </xf>
    <xf numFmtId="0" fontId="48" fillId="4" borderId="0" xfId="2" applyFont="1" applyFill="1" applyAlignment="1" applyProtection="1">
      <alignment horizontal="center" vertical="center"/>
      <protection locked="0"/>
    </xf>
    <xf numFmtId="0" fontId="48" fillId="4" borderId="0" xfId="2" applyFont="1" applyFill="1" applyProtection="1">
      <alignment vertical="center"/>
      <protection locked="0"/>
    </xf>
    <xf numFmtId="0" fontId="61" fillId="4" borderId="0" xfId="2" applyFont="1" applyFill="1" applyProtection="1">
      <alignment vertical="center"/>
      <protection locked="0"/>
    </xf>
    <xf numFmtId="0" fontId="11" fillId="2" borderId="8" xfId="2" applyFont="1" applyFill="1" applyBorder="1" applyAlignment="1" applyProtection="1">
      <alignment horizontal="center" vertical="center"/>
      <protection locked="0"/>
    </xf>
    <xf numFmtId="0" fontId="11" fillId="4" borderId="0" xfId="2" applyFont="1" applyFill="1" applyAlignment="1" applyProtection="1">
      <alignment horizontal="center" vertical="center"/>
      <protection locked="0"/>
    </xf>
    <xf numFmtId="0" fontId="48" fillId="4" borderId="11" xfId="2" applyFont="1" applyFill="1" applyBorder="1" applyAlignment="1" applyProtection="1">
      <alignment horizontal="center" vertical="center"/>
      <protection locked="0"/>
    </xf>
    <xf numFmtId="0" fontId="48" fillId="4" borderId="43" xfId="2" applyFont="1" applyFill="1" applyBorder="1" applyAlignment="1" applyProtection="1">
      <alignment horizontal="center" vertical="center"/>
      <protection locked="0"/>
    </xf>
    <xf numFmtId="0" fontId="47" fillId="4" borderId="0" xfId="2" applyFont="1" applyFill="1" applyProtection="1">
      <alignment vertical="center"/>
      <protection locked="0"/>
    </xf>
    <xf numFmtId="0" fontId="71" fillId="4" borderId="0" xfId="2" applyFont="1" applyFill="1" applyAlignment="1" applyProtection="1">
      <alignment horizontal="right" vertical="center"/>
      <protection locked="0"/>
    </xf>
    <xf numFmtId="3" fontId="61" fillId="4" borderId="0" xfId="2" applyNumberFormat="1" applyFont="1" applyFill="1" applyAlignment="1" applyProtection="1">
      <alignment horizontal="left" vertical="center"/>
      <protection locked="0"/>
    </xf>
    <xf numFmtId="0" fontId="82" fillId="4" borderId="0" xfId="0" applyFont="1" applyFill="1" applyProtection="1">
      <alignment vertical="center"/>
      <protection locked="0"/>
    </xf>
    <xf numFmtId="3" fontId="48" fillId="4" borderId="0" xfId="2" quotePrefix="1" applyNumberFormat="1" applyFont="1" applyFill="1" applyAlignment="1" applyProtection="1">
      <alignment horizontal="center" vertical="top" wrapText="1"/>
      <protection locked="0"/>
    </xf>
    <xf numFmtId="0" fontId="48" fillId="4" borderId="45" xfId="2" applyFont="1" applyFill="1" applyBorder="1" applyAlignment="1" applyProtection="1">
      <alignment horizontal="center" vertical="center"/>
      <protection locked="0"/>
    </xf>
    <xf numFmtId="0" fontId="48" fillId="4" borderId="0" xfId="2" applyFont="1" applyFill="1" applyAlignment="1" applyProtection="1">
      <alignment horizontal="left" vertical="center" shrinkToFit="1"/>
      <protection locked="0"/>
    </xf>
    <xf numFmtId="0" fontId="61" fillId="4" borderId="0" xfId="2" quotePrefix="1" applyFont="1" applyFill="1" applyAlignment="1" applyProtection="1">
      <alignment horizontal="center" vertical="center"/>
      <protection locked="0"/>
    </xf>
    <xf numFmtId="0" fontId="73" fillId="4" borderId="0" xfId="0" applyFont="1" applyFill="1" applyProtection="1">
      <alignment vertical="center"/>
      <protection locked="0"/>
    </xf>
    <xf numFmtId="0" fontId="58" fillId="4" borderId="0" xfId="2" applyFont="1" applyFill="1" applyProtection="1">
      <alignment vertical="center"/>
      <protection locked="0"/>
    </xf>
    <xf numFmtId="0" fontId="11" fillId="4" borderId="0" xfId="2" applyFont="1" applyFill="1" applyAlignment="1" applyProtection="1">
      <alignment horizontal="distributed" vertical="center"/>
      <protection locked="0"/>
    </xf>
    <xf numFmtId="177" fontId="11" fillId="4" borderId="0" xfId="2" applyNumberFormat="1" applyFont="1" applyFill="1" applyAlignment="1" applyProtection="1">
      <alignment horizontal="right" vertical="center"/>
      <protection locked="0"/>
    </xf>
    <xf numFmtId="0" fontId="11" fillId="4" borderId="0" xfId="2" applyFont="1" applyFill="1" applyAlignment="1" applyProtection="1">
      <alignment horizontal="right" vertical="center"/>
      <protection locked="0"/>
    </xf>
    <xf numFmtId="176" fontId="48" fillId="4" borderId="38" xfId="2" applyNumberFormat="1" applyFont="1" applyFill="1" applyBorder="1" applyAlignment="1" applyProtection="1">
      <alignment horizontal="center" vertical="center"/>
      <protection locked="0"/>
    </xf>
    <xf numFmtId="176" fontId="48" fillId="4" borderId="37" xfId="2" applyNumberFormat="1" applyFont="1" applyFill="1" applyBorder="1" applyAlignment="1" applyProtection="1">
      <alignment horizontal="center" vertical="center"/>
      <protection locked="0"/>
    </xf>
    <xf numFmtId="176" fontId="48" fillId="4" borderId="74" xfId="2" applyNumberFormat="1" applyFont="1" applyFill="1" applyBorder="1" applyAlignment="1" applyProtection="1">
      <alignment horizontal="center" vertical="center"/>
      <protection locked="0"/>
    </xf>
    <xf numFmtId="176" fontId="48" fillId="4" borderId="36" xfId="2" applyNumberFormat="1" applyFont="1" applyFill="1" applyBorder="1" applyAlignment="1" applyProtection="1">
      <alignment horizontal="center" vertical="center"/>
      <protection locked="0"/>
    </xf>
    <xf numFmtId="176" fontId="48" fillId="4" borderId="154" xfId="2" applyNumberFormat="1" applyFont="1" applyFill="1" applyBorder="1" applyAlignment="1" applyProtection="1">
      <alignment horizontal="center" vertical="center"/>
      <protection locked="0"/>
    </xf>
    <xf numFmtId="0" fontId="48" fillId="7" borderId="138" xfId="2" applyFont="1" applyFill="1" applyBorder="1" applyAlignment="1" applyProtection="1">
      <alignment vertical="center" shrinkToFit="1"/>
      <protection locked="0"/>
    </xf>
    <xf numFmtId="0" fontId="48" fillId="13" borderId="10" xfId="2" quotePrefix="1" applyFont="1" applyFill="1" applyBorder="1" applyAlignment="1" applyProtection="1">
      <alignment horizontal="center" vertical="center"/>
      <protection locked="0"/>
    </xf>
    <xf numFmtId="0" fontId="52" fillId="3" borderId="11" xfId="0" applyFont="1" applyFill="1" applyBorder="1" applyAlignment="1" applyProtection="1">
      <alignment vertical="center" shrinkToFit="1"/>
      <protection locked="0"/>
    </xf>
    <xf numFmtId="0" fontId="48" fillId="3" borderId="11" xfId="2" applyFont="1" applyFill="1" applyBorder="1" applyAlignment="1" applyProtection="1">
      <alignment vertical="center" wrapText="1" shrinkToFit="1"/>
      <protection locked="0"/>
    </xf>
    <xf numFmtId="0" fontId="48" fillId="3" borderId="0" xfId="2" applyFont="1" applyFill="1" applyAlignment="1" applyProtection="1">
      <alignment vertical="center" wrapText="1" shrinkToFit="1"/>
      <protection locked="0"/>
    </xf>
    <xf numFmtId="0" fontId="48" fillId="3" borderId="14" xfId="2" applyFont="1" applyFill="1" applyBorder="1" applyAlignment="1" applyProtection="1">
      <alignment vertical="center" wrapText="1" shrinkToFit="1"/>
      <protection locked="0"/>
    </xf>
    <xf numFmtId="0" fontId="71" fillId="6" borderId="11" xfId="2" applyFont="1" applyFill="1" applyBorder="1" applyAlignment="1" applyProtection="1">
      <alignment horizontal="center" vertical="center"/>
      <protection locked="0"/>
    </xf>
    <xf numFmtId="0" fontId="48" fillId="6" borderId="11" xfId="2" applyFont="1" applyFill="1" applyBorder="1" applyProtection="1">
      <alignment vertical="center"/>
      <protection locked="0"/>
    </xf>
    <xf numFmtId="0" fontId="66" fillId="5" borderId="21" xfId="0" applyFont="1" applyFill="1" applyBorder="1" applyAlignment="1" applyProtection="1">
      <alignment horizontal="center" vertical="center"/>
      <protection locked="0"/>
    </xf>
    <xf numFmtId="179" fontId="48" fillId="6" borderId="0" xfId="2" applyNumberFormat="1" applyFont="1" applyFill="1" applyAlignment="1" applyProtection="1">
      <alignment horizontal="right" vertical="center"/>
      <protection locked="0"/>
    </xf>
    <xf numFmtId="0" fontId="66" fillId="7" borderId="62" xfId="0" applyFont="1" applyFill="1" applyBorder="1" applyAlignment="1" applyProtection="1">
      <alignment horizontal="center" vertical="center"/>
      <protection locked="0"/>
    </xf>
    <xf numFmtId="0" fontId="47" fillId="3" borderId="0" xfId="2" applyFont="1" applyFill="1" applyAlignment="1" applyProtection="1">
      <alignment vertical="top"/>
      <protection locked="0"/>
    </xf>
    <xf numFmtId="0" fontId="11" fillId="4" borderId="80" xfId="2" applyFont="1" applyFill="1" applyBorder="1" applyAlignment="1" applyProtection="1">
      <alignment vertical="center" wrapText="1"/>
      <protection locked="0"/>
    </xf>
    <xf numFmtId="0" fontId="11" fillId="2" borderId="87" xfId="2" applyFont="1" applyFill="1" applyBorder="1" applyProtection="1">
      <alignment vertical="center"/>
      <protection locked="0"/>
    </xf>
    <xf numFmtId="0" fontId="14" fillId="4" borderId="0" xfId="2" applyFont="1" applyFill="1" applyProtection="1">
      <alignment vertical="center"/>
      <protection locked="0"/>
    </xf>
    <xf numFmtId="0" fontId="11" fillId="4" borderId="116" xfId="2" applyFont="1" applyFill="1" applyBorder="1" applyAlignment="1" applyProtection="1">
      <alignment vertical="center" wrapText="1"/>
      <protection locked="0"/>
    </xf>
    <xf numFmtId="177" fontId="52" fillId="0" borderId="27" xfId="2" applyNumberFormat="1" applyFont="1" applyBorder="1" applyAlignment="1" applyProtection="1">
      <alignment horizontal="left" vertical="center"/>
      <protection locked="0"/>
    </xf>
    <xf numFmtId="177" fontId="52" fillId="0" borderId="138" xfId="2" applyNumberFormat="1" applyFont="1" applyBorder="1" applyAlignment="1" applyProtection="1">
      <alignment horizontal="left" vertical="center"/>
      <protection locked="0"/>
    </xf>
    <xf numFmtId="177" fontId="52" fillId="0" borderId="77" xfId="2" applyNumberFormat="1" applyFont="1" applyBorder="1" applyAlignment="1" applyProtection="1">
      <alignment horizontal="left" vertical="center"/>
      <protection locked="0"/>
    </xf>
    <xf numFmtId="177" fontId="52" fillId="0" borderId="89" xfId="2" applyNumberFormat="1" applyFont="1" applyBorder="1" applyAlignment="1" applyProtection="1">
      <alignment horizontal="left" vertical="center"/>
      <protection locked="0"/>
    </xf>
    <xf numFmtId="177" fontId="52" fillId="0" borderId="118" xfId="2" applyNumberFormat="1" applyFont="1" applyBorder="1" applyAlignment="1" applyProtection="1">
      <alignment horizontal="left" vertical="center"/>
      <protection locked="0"/>
    </xf>
    <xf numFmtId="177" fontId="52" fillId="0" borderId="90" xfId="2" applyNumberFormat="1" applyFont="1" applyBorder="1" applyAlignment="1" applyProtection="1">
      <alignment horizontal="left" vertical="center"/>
      <protection locked="0"/>
    </xf>
    <xf numFmtId="0" fontId="11" fillId="0" borderId="26" xfId="2" applyFont="1" applyBorder="1" applyAlignment="1" applyProtection="1">
      <alignment vertical="center" shrinkToFit="1"/>
      <protection locked="0"/>
    </xf>
    <xf numFmtId="0" fontId="11" fillId="0" borderId="21" xfId="2" applyFont="1" applyBorder="1" applyAlignment="1" applyProtection="1">
      <alignment vertical="center" shrinkToFit="1"/>
      <protection locked="0"/>
    </xf>
    <xf numFmtId="0" fontId="11" fillId="0" borderId="171" xfId="2" applyFont="1" applyBorder="1" applyAlignment="1" applyProtection="1">
      <alignment vertical="center" shrinkToFit="1"/>
      <protection locked="0"/>
    </xf>
    <xf numFmtId="0" fontId="61" fillId="10" borderId="172" xfId="2" applyFont="1" applyFill="1" applyBorder="1" applyAlignment="1" applyProtection="1">
      <alignment horizontal="center" vertical="center" wrapText="1"/>
      <protection locked="0"/>
    </xf>
    <xf numFmtId="0" fontId="61" fillId="10" borderId="157" xfId="2" applyFont="1" applyFill="1" applyBorder="1" applyAlignment="1" applyProtection="1">
      <alignment horizontal="center" vertical="center" wrapText="1"/>
      <protection locked="0"/>
    </xf>
    <xf numFmtId="0" fontId="61" fillId="10" borderId="173" xfId="2" applyFont="1" applyFill="1" applyBorder="1" applyAlignment="1" applyProtection="1">
      <alignment horizontal="center" vertical="center" wrapText="1"/>
      <protection locked="0"/>
    </xf>
    <xf numFmtId="0" fontId="61" fillId="10" borderId="95" xfId="2" applyFont="1" applyFill="1" applyBorder="1" applyAlignment="1" applyProtection="1">
      <alignment horizontal="center" vertical="center" wrapText="1"/>
      <protection locked="0"/>
    </xf>
    <xf numFmtId="0" fontId="61" fillId="13" borderId="39" xfId="2" applyFont="1" applyFill="1" applyBorder="1" applyAlignment="1" applyProtection="1">
      <alignment horizontal="center" vertical="center"/>
      <protection locked="0"/>
    </xf>
    <xf numFmtId="0" fontId="61" fillId="13" borderId="12" xfId="2" applyFont="1" applyFill="1" applyBorder="1" applyAlignment="1" applyProtection="1">
      <alignment horizontal="center" vertical="center"/>
      <protection locked="0"/>
    </xf>
    <xf numFmtId="0" fontId="61" fillId="13" borderId="12" xfId="2" applyFont="1" applyFill="1" applyBorder="1" applyAlignment="1" applyProtection="1">
      <alignment horizontal="center" vertical="center" justifyLastLine="1"/>
      <protection locked="0"/>
    </xf>
    <xf numFmtId="177" fontId="52" fillId="0" borderId="118" xfId="2" applyNumberFormat="1" applyFont="1" applyBorder="1" applyAlignment="1" applyProtection="1">
      <alignment horizontal="right" vertical="center"/>
      <protection locked="0"/>
    </xf>
    <xf numFmtId="177" fontId="52" fillId="0" borderId="63" xfId="2" applyNumberFormat="1" applyFont="1" applyBorder="1" applyAlignment="1" applyProtection="1">
      <alignment horizontal="right" vertical="center"/>
      <protection locked="0"/>
    </xf>
    <xf numFmtId="0" fontId="61" fillId="13" borderId="40" xfId="2" applyFont="1" applyFill="1" applyBorder="1" applyAlignment="1" applyProtection="1">
      <alignment horizontal="center" vertical="center" justifyLastLine="1"/>
      <protection locked="0"/>
    </xf>
    <xf numFmtId="0" fontId="61" fillId="13" borderId="13" xfId="2" applyFont="1" applyFill="1" applyBorder="1" applyAlignment="1" applyProtection="1">
      <alignment horizontal="center" vertical="center"/>
      <protection locked="0"/>
    </xf>
    <xf numFmtId="0" fontId="61" fillId="3" borderId="39" xfId="2" applyFont="1" applyFill="1" applyBorder="1" applyAlignment="1" applyProtection="1">
      <alignment horizontal="center" vertical="center"/>
      <protection locked="0"/>
    </xf>
    <xf numFmtId="0" fontId="61" fillId="3" borderId="12" xfId="2" applyFont="1" applyFill="1" applyBorder="1" applyAlignment="1" applyProtection="1">
      <alignment horizontal="center" vertical="center"/>
      <protection locked="0"/>
    </xf>
    <xf numFmtId="0" fontId="61" fillId="3" borderId="12" xfId="2" applyFont="1" applyFill="1" applyBorder="1" applyAlignment="1" applyProtection="1">
      <alignment horizontal="center" vertical="center" justifyLastLine="1"/>
      <protection locked="0"/>
    </xf>
    <xf numFmtId="177" fontId="52" fillId="0" borderId="57" xfId="2" applyNumberFormat="1" applyFont="1" applyBorder="1" applyAlignment="1" applyProtection="1">
      <alignment horizontal="right" vertical="center"/>
      <protection locked="0"/>
    </xf>
    <xf numFmtId="0" fontId="61" fillId="3" borderId="40" xfId="2" applyFont="1" applyFill="1" applyBorder="1" applyAlignment="1" applyProtection="1">
      <alignment horizontal="center" vertical="center" justifyLastLine="1"/>
      <protection locked="0"/>
    </xf>
    <xf numFmtId="0" fontId="61" fillId="3" borderId="13" xfId="2" applyFont="1" applyFill="1" applyBorder="1" applyAlignment="1" applyProtection="1">
      <alignment horizontal="center" vertical="center"/>
      <protection locked="0"/>
    </xf>
    <xf numFmtId="0" fontId="61" fillId="4" borderId="121" xfId="2" applyFont="1" applyFill="1" applyBorder="1" applyAlignment="1" applyProtection="1">
      <alignment horizontal="center" vertical="center" justifyLastLine="1"/>
      <protection locked="0"/>
    </xf>
    <xf numFmtId="0" fontId="61" fillId="4" borderId="12" xfId="2" applyFont="1" applyFill="1" applyBorder="1" applyAlignment="1" applyProtection="1">
      <alignment horizontal="center" vertical="center"/>
      <protection locked="0"/>
    </xf>
    <xf numFmtId="0" fontId="61" fillId="4" borderId="40" xfId="2" applyFont="1" applyFill="1" applyBorder="1" applyAlignment="1" applyProtection="1">
      <alignment horizontal="center" vertical="center" justifyLastLine="1"/>
      <protection locked="0"/>
    </xf>
    <xf numFmtId="177" fontId="52" fillId="0" borderId="24" xfId="2" applyNumberFormat="1" applyFont="1" applyBorder="1" applyAlignment="1" applyProtection="1">
      <alignment horizontal="left" vertical="center"/>
      <protection locked="0"/>
    </xf>
    <xf numFmtId="0" fontId="73" fillId="13" borderId="0" xfId="0" applyFont="1" applyFill="1" applyProtection="1">
      <alignment vertical="center"/>
      <protection locked="0"/>
    </xf>
    <xf numFmtId="0" fontId="66" fillId="10" borderId="0" xfId="2" applyFont="1" applyFill="1" applyAlignment="1" applyProtection="1">
      <alignment vertical="center" shrinkToFit="1"/>
      <protection locked="0"/>
    </xf>
    <xf numFmtId="0" fontId="73" fillId="3" borderId="0" xfId="0" applyFont="1" applyFill="1" applyProtection="1">
      <alignment vertical="center"/>
      <protection locked="0"/>
    </xf>
    <xf numFmtId="0" fontId="43" fillId="0" borderId="0" xfId="1" applyFont="1" applyProtection="1">
      <alignment vertical="center"/>
      <protection locked="0"/>
    </xf>
    <xf numFmtId="0" fontId="42" fillId="0" borderId="0" xfId="2" applyFont="1" applyProtection="1">
      <alignment vertical="center"/>
      <protection locked="0"/>
    </xf>
    <xf numFmtId="0" fontId="43" fillId="0" borderId="0" xfId="2" applyFont="1" applyAlignment="1" applyProtection="1">
      <alignment vertical="center" wrapText="1"/>
      <protection locked="0"/>
    </xf>
    <xf numFmtId="0" fontId="43" fillId="0" borderId="0" xfId="1" applyFont="1" applyAlignment="1" applyProtection="1">
      <alignment horizontal="left" vertical="center"/>
      <protection locked="0"/>
    </xf>
    <xf numFmtId="0" fontId="43" fillId="0" borderId="0" xfId="2" applyFont="1" applyAlignment="1" applyProtection="1">
      <alignment horizontal="left" vertical="center" wrapText="1"/>
      <protection locked="0"/>
    </xf>
    <xf numFmtId="0" fontId="43" fillId="0" borderId="0" xfId="2" applyFont="1" applyProtection="1">
      <alignment vertical="center"/>
      <protection locked="0"/>
    </xf>
    <xf numFmtId="177" fontId="52" fillId="7" borderId="69" xfId="2" applyNumberFormat="1" applyFont="1" applyFill="1" applyBorder="1" applyAlignment="1">
      <alignment horizontal="right" vertical="center"/>
    </xf>
    <xf numFmtId="177" fontId="52" fillId="7" borderId="83" xfId="2" applyNumberFormat="1" applyFont="1" applyFill="1" applyBorder="1" applyAlignment="1">
      <alignment horizontal="right" vertical="center"/>
    </xf>
    <xf numFmtId="0" fontId="43" fillId="0" borderId="0" xfId="2" applyFont="1" applyAlignment="1" applyProtection="1">
      <alignment vertical="center" shrinkToFit="1"/>
      <protection locked="0"/>
    </xf>
    <xf numFmtId="0" fontId="54" fillId="0" borderId="0" xfId="2" applyFont="1" applyAlignment="1" applyProtection="1">
      <alignment vertical="center" shrinkToFit="1"/>
      <protection locked="0"/>
    </xf>
    <xf numFmtId="0" fontId="43" fillId="0" borderId="0" xfId="2" applyFont="1" applyAlignment="1" applyProtection="1">
      <alignment horizontal="center" vertical="center" shrinkToFit="1"/>
      <protection locked="0"/>
    </xf>
    <xf numFmtId="0" fontId="54" fillId="0" borderId="0" xfId="2" applyFont="1" applyAlignment="1" applyProtection="1">
      <alignment horizontal="center" vertical="center" shrinkToFit="1"/>
      <protection locked="0"/>
    </xf>
    <xf numFmtId="0" fontId="43" fillId="0" borderId="0" xfId="2" applyFont="1" applyAlignment="1" applyProtection="1">
      <alignment horizontal="left" vertical="center"/>
      <protection locked="0"/>
    </xf>
    <xf numFmtId="0" fontId="54" fillId="0" borderId="0" xfId="2" applyFont="1" applyProtection="1">
      <alignment vertical="center"/>
      <protection locked="0"/>
    </xf>
    <xf numFmtId="0" fontId="54" fillId="0" borderId="0" xfId="2" applyFont="1" applyAlignment="1" applyProtection="1">
      <alignment horizontal="center" vertical="center"/>
      <protection locked="0"/>
    </xf>
    <xf numFmtId="0" fontId="54" fillId="0" borderId="0" xfId="2" applyFont="1" applyAlignment="1" applyProtection="1">
      <alignment horizontal="center" wrapText="1"/>
      <protection locked="0"/>
    </xf>
    <xf numFmtId="0" fontId="55" fillId="0" borderId="0" xfId="0" applyFont="1" applyAlignment="1" applyProtection="1">
      <alignment horizontal="center" wrapText="1"/>
      <protection locked="0"/>
    </xf>
    <xf numFmtId="0" fontId="46" fillId="0" borderId="0" xfId="2" applyFont="1" applyAlignment="1" applyProtection="1">
      <alignment horizontal="left" vertical="center"/>
      <protection locked="0"/>
    </xf>
    <xf numFmtId="0" fontId="53" fillId="0" borderId="0" xfId="2" applyFont="1" applyProtection="1">
      <alignment vertical="center"/>
      <protection locked="0"/>
    </xf>
    <xf numFmtId="0" fontId="43" fillId="0" borderId="11" xfId="2" applyFont="1" applyBorder="1" applyAlignment="1" applyProtection="1">
      <alignment horizontal="left" vertical="center" wrapText="1"/>
      <protection locked="0"/>
    </xf>
    <xf numFmtId="177" fontId="52" fillId="7" borderId="69" xfId="2" applyNumberFormat="1" applyFont="1" applyFill="1" applyBorder="1" applyAlignment="1">
      <alignment horizontal="left" vertical="center"/>
    </xf>
    <xf numFmtId="0" fontId="73" fillId="4" borderId="0" xfId="0" applyFont="1" applyFill="1" applyAlignment="1" applyProtection="1">
      <alignment vertical="center" wrapText="1"/>
      <protection locked="0"/>
    </xf>
    <xf numFmtId="0" fontId="71" fillId="4" borderId="10" xfId="2" applyFont="1" applyFill="1" applyBorder="1" applyAlignment="1" applyProtection="1">
      <alignment horizontal="center" vertical="center"/>
      <protection locked="0"/>
    </xf>
    <xf numFmtId="0" fontId="82" fillId="4" borderId="0" xfId="0" applyFont="1" applyFill="1" applyAlignment="1" applyProtection="1">
      <protection locked="0"/>
    </xf>
    <xf numFmtId="0" fontId="48" fillId="6" borderId="14" xfId="2" applyFont="1" applyFill="1" applyBorder="1" applyProtection="1">
      <alignment vertical="center"/>
      <protection locked="0"/>
    </xf>
    <xf numFmtId="0" fontId="48" fillId="3" borderId="14" xfId="2" applyFont="1" applyFill="1" applyBorder="1" applyProtection="1">
      <alignment vertical="center"/>
      <protection locked="0"/>
    </xf>
    <xf numFmtId="0" fontId="90" fillId="3" borderId="14" xfId="2" applyFont="1" applyFill="1" applyBorder="1" applyAlignment="1" applyProtection="1">
      <alignment wrapText="1"/>
      <protection locked="0"/>
    </xf>
    <xf numFmtId="0" fontId="90" fillId="3" borderId="19" xfId="2" applyFont="1" applyFill="1" applyBorder="1" applyAlignment="1" applyProtection="1">
      <alignment wrapText="1"/>
      <protection locked="0"/>
    </xf>
    <xf numFmtId="0" fontId="71" fillId="6" borderId="14" xfId="2" applyFont="1" applyFill="1" applyBorder="1" applyAlignment="1" applyProtection="1">
      <alignment horizontal="center" vertical="center"/>
      <protection locked="0"/>
    </xf>
    <xf numFmtId="0" fontId="73" fillId="3" borderId="0" xfId="0" applyFont="1" applyFill="1" applyAlignment="1" applyProtection="1">
      <alignment horizontal="left" vertical="top" wrapText="1"/>
      <protection locked="0"/>
    </xf>
    <xf numFmtId="0" fontId="47" fillId="12" borderId="179" xfId="2" applyFont="1" applyFill="1" applyBorder="1" applyAlignment="1" applyProtection="1">
      <alignment horizontal="center"/>
      <protection locked="0"/>
    </xf>
    <xf numFmtId="0" fontId="47" fillId="12" borderId="104" xfId="2" applyFont="1" applyFill="1" applyBorder="1" applyAlignment="1" applyProtection="1">
      <alignment horizontal="center"/>
      <protection locked="0"/>
    </xf>
    <xf numFmtId="9" fontId="47" fillId="7" borderId="69" xfId="4" applyFont="1" applyFill="1" applyBorder="1" applyAlignment="1" applyProtection="1">
      <alignment vertical="center"/>
      <protection locked="0"/>
    </xf>
    <xf numFmtId="0" fontId="47" fillId="12" borderId="180" xfId="2" applyFont="1" applyFill="1" applyBorder="1" applyAlignment="1" applyProtection="1">
      <alignment horizontal="center"/>
      <protection locked="0"/>
    </xf>
    <xf numFmtId="0" fontId="47" fillId="12" borderId="103" xfId="2" applyFont="1" applyFill="1" applyBorder="1" applyAlignment="1" applyProtection="1">
      <alignment horizontal="center"/>
      <protection locked="0"/>
    </xf>
    <xf numFmtId="0" fontId="3" fillId="12" borderId="0" xfId="2" applyFont="1" applyFill="1" applyProtection="1">
      <alignment vertical="center"/>
      <protection locked="0"/>
    </xf>
    <xf numFmtId="0" fontId="56" fillId="0" borderId="0" xfId="2" applyFont="1" applyProtection="1">
      <alignment vertical="center"/>
      <protection locked="0"/>
    </xf>
    <xf numFmtId="0" fontId="62" fillId="6" borderId="0" xfId="2" applyFont="1" applyFill="1" applyProtection="1">
      <alignment vertical="center"/>
      <protection locked="0"/>
    </xf>
    <xf numFmtId="0" fontId="95" fillId="6" borderId="0" xfId="2" applyFont="1" applyFill="1" applyAlignment="1" applyProtection="1">
      <alignment vertical="top" wrapText="1"/>
      <protection locked="0"/>
    </xf>
    <xf numFmtId="0" fontId="64" fillId="0" borderId="11" xfId="2" applyFont="1" applyBorder="1" applyAlignment="1" applyProtection="1">
      <alignment vertical="top" wrapText="1"/>
      <protection locked="0"/>
    </xf>
    <xf numFmtId="0" fontId="64" fillId="0" borderId="0" xfId="2" applyFont="1" applyAlignment="1" applyProtection="1">
      <alignment vertical="top" wrapText="1"/>
      <protection locked="0"/>
    </xf>
    <xf numFmtId="0" fontId="64" fillId="0" borderId="14" xfId="2" applyFont="1" applyBorder="1" applyAlignment="1" applyProtection="1">
      <alignment vertical="top" wrapText="1"/>
      <protection locked="0"/>
    </xf>
    <xf numFmtId="0" fontId="64" fillId="0" borderId="52" xfId="2" applyFont="1" applyBorder="1" applyAlignment="1" applyProtection="1">
      <alignment vertical="top" wrapText="1"/>
      <protection locked="0"/>
    </xf>
    <xf numFmtId="0" fontId="64" fillId="0" borderId="10" xfId="2" applyFont="1" applyBorder="1" applyAlignment="1" applyProtection="1">
      <alignment vertical="top" wrapText="1"/>
      <protection locked="0"/>
    </xf>
    <xf numFmtId="0" fontId="64" fillId="0" borderId="19" xfId="2" applyFont="1" applyBorder="1" applyAlignment="1" applyProtection="1">
      <alignment vertical="top" wrapText="1"/>
      <protection locked="0"/>
    </xf>
    <xf numFmtId="0" fontId="66" fillId="16" borderId="0" xfId="2" applyFont="1" applyFill="1" applyAlignment="1" applyProtection="1">
      <alignment vertical="center" shrinkToFit="1"/>
      <protection locked="0"/>
    </xf>
    <xf numFmtId="0" fontId="3" fillId="16" borderId="0" xfId="2" applyFont="1" applyFill="1" applyProtection="1">
      <alignment vertical="center"/>
      <protection locked="0"/>
    </xf>
    <xf numFmtId="0" fontId="71" fillId="16" borderId="23" xfId="2" applyFont="1" applyFill="1" applyBorder="1" applyAlignment="1" applyProtection="1">
      <alignment horizontal="left" vertical="top" wrapText="1"/>
      <protection locked="0"/>
    </xf>
    <xf numFmtId="0" fontId="3" fillId="17" borderId="0" xfId="2" applyFont="1" applyFill="1" applyProtection="1">
      <alignment vertical="center"/>
      <protection locked="0"/>
    </xf>
    <xf numFmtId="0" fontId="19" fillId="4" borderId="0" xfId="2" applyFont="1" applyFill="1" applyProtection="1">
      <alignment vertical="center"/>
      <protection locked="0"/>
    </xf>
    <xf numFmtId="0" fontId="31" fillId="4" borderId="0" xfId="0" applyFont="1" applyFill="1" applyProtection="1">
      <alignment vertical="center"/>
      <protection locked="0"/>
    </xf>
    <xf numFmtId="0" fontId="47" fillId="0" borderId="174" xfId="2" applyFont="1" applyBorder="1" applyAlignment="1" applyProtection="1">
      <alignment horizontal="center" vertical="center" wrapText="1"/>
      <protection locked="0"/>
    </xf>
    <xf numFmtId="0" fontId="47" fillId="0" borderId="175" xfId="2" applyFont="1" applyBorder="1" applyAlignment="1" applyProtection="1">
      <alignment horizontal="center" vertical="center" wrapText="1"/>
      <protection locked="0"/>
    </xf>
    <xf numFmtId="0" fontId="47" fillId="0" borderId="179" xfId="2" applyFont="1" applyBorder="1" applyAlignment="1" applyProtection="1">
      <alignment horizontal="center"/>
      <protection locked="0"/>
    </xf>
    <xf numFmtId="0" fontId="47" fillId="0" borderId="180" xfId="2" applyFont="1" applyBorder="1" applyAlignment="1" applyProtection="1">
      <alignment horizontal="center"/>
      <protection locked="0"/>
    </xf>
    <xf numFmtId="0" fontId="47" fillId="0" borderId="104" xfId="2" applyFont="1" applyBorder="1" applyAlignment="1" applyProtection="1">
      <alignment horizontal="center"/>
      <protection locked="0"/>
    </xf>
    <xf numFmtId="0" fontId="47" fillId="0" borderId="103" xfId="2" applyFont="1" applyBorder="1" applyAlignment="1" applyProtection="1">
      <alignment horizontal="center"/>
      <protection locked="0"/>
    </xf>
    <xf numFmtId="0" fontId="47" fillId="12" borderId="172" xfId="2" applyFont="1" applyFill="1" applyBorder="1" applyAlignment="1" applyProtection="1">
      <alignment horizontal="center"/>
      <protection locked="0"/>
    </xf>
    <xf numFmtId="0" fontId="47" fillId="12" borderId="187" xfId="2" applyFont="1" applyFill="1" applyBorder="1" applyAlignment="1" applyProtection="1">
      <alignment horizontal="center"/>
      <protection locked="0"/>
    </xf>
    <xf numFmtId="9" fontId="47" fillId="7" borderId="27" xfId="4" applyFont="1" applyFill="1" applyBorder="1" applyAlignment="1" applyProtection="1">
      <alignment vertical="center"/>
      <protection locked="0"/>
    </xf>
    <xf numFmtId="9" fontId="47" fillId="7" borderId="188" xfId="4" applyFont="1" applyFill="1" applyBorder="1" applyAlignment="1" applyProtection="1">
      <alignment vertical="center"/>
      <protection locked="0"/>
    </xf>
    <xf numFmtId="9" fontId="47" fillId="7" borderId="24" xfId="4" applyFont="1" applyFill="1" applyBorder="1" applyAlignment="1" applyProtection="1">
      <alignment vertical="center"/>
      <protection locked="0"/>
    </xf>
    <xf numFmtId="9" fontId="47" fillId="7" borderId="189" xfId="4" applyFont="1" applyFill="1" applyBorder="1" applyAlignment="1" applyProtection="1">
      <alignment vertical="center"/>
      <protection locked="0"/>
    </xf>
    <xf numFmtId="0" fontId="47" fillId="12" borderId="157" xfId="2" applyFont="1" applyFill="1" applyBorder="1" applyAlignment="1" applyProtection="1">
      <alignment horizontal="center"/>
      <protection locked="0"/>
    </xf>
    <xf numFmtId="0" fontId="47" fillId="12" borderId="193" xfId="2" applyFont="1" applyFill="1" applyBorder="1" applyAlignment="1" applyProtection="1">
      <alignment horizontal="center"/>
      <protection locked="0"/>
    </xf>
    <xf numFmtId="0" fontId="47" fillId="0" borderId="157" xfId="2" applyFont="1" applyBorder="1" applyAlignment="1" applyProtection="1">
      <alignment horizontal="center"/>
      <protection locked="0"/>
    </xf>
    <xf numFmtId="0" fontId="47" fillId="0" borderId="172" xfId="2" applyFont="1" applyBorder="1" applyAlignment="1" applyProtection="1">
      <alignment horizontal="center"/>
      <protection locked="0"/>
    </xf>
    <xf numFmtId="0" fontId="47" fillId="0" borderId="193" xfId="2" applyFont="1" applyBorder="1" applyAlignment="1" applyProtection="1">
      <alignment horizontal="center"/>
      <protection locked="0"/>
    </xf>
    <xf numFmtId="0" fontId="47" fillId="0" borderId="187" xfId="2" applyFont="1" applyBorder="1" applyAlignment="1" applyProtection="1">
      <alignment horizontal="center"/>
      <protection locked="0"/>
    </xf>
    <xf numFmtId="176" fontId="14" fillId="4" borderId="0" xfId="2" applyNumberFormat="1" applyFont="1" applyFill="1" applyAlignment="1" applyProtection="1">
      <alignment vertical="top" wrapText="1"/>
      <protection locked="0"/>
    </xf>
    <xf numFmtId="0" fontId="14" fillId="4" borderId="0" xfId="2" applyFont="1" applyFill="1" applyAlignment="1" applyProtection="1">
      <alignment vertical="top"/>
      <protection locked="0"/>
    </xf>
    <xf numFmtId="0" fontId="14" fillId="13" borderId="0" xfId="2" applyFont="1" applyFill="1" applyAlignment="1" applyProtection="1">
      <alignment vertical="top"/>
      <protection locked="0"/>
    </xf>
    <xf numFmtId="0" fontId="64" fillId="13" borderId="0" xfId="2" applyFont="1" applyFill="1" applyProtection="1">
      <alignment vertical="center"/>
      <protection locked="0"/>
    </xf>
    <xf numFmtId="0" fontId="96" fillId="13" borderId="0" xfId="2" applyFont="1" applyFill="1" applyAlignment="1" applyProtection="1">
      <alignment vertical="top" wrapText="1"/>
      <protection locked="0"/>
    </xf>
    <xf numFmtId="0" fontId="82" fillId="13" borderId="0" xfId="0" applyFont="1" applyFill="1" applyAlignment="1" applyProtection="1">
      <alignment vertical="top" wrapText="1"/>
      <protection locked="0"/>
    </xf>
    <xf numFmtId="0" fontId="82" fillId="13" borderId="0" xfId="0" applyFont="1" applyFill="1" applyAlignment="1" applyProtection="1">
      <alignment horizontal="left" vertical="top" wrapText="1"/>
      <protection locked="0"/>
    </xf>
    <xf numFmtId="0" fontId="64" fillId="6" borderId="0" xfId="2" applyFont="1" applyFill="1" applyProtection="1">
      <alignment vertical="center"/>
      <protection locked="0"/>
    </xf>
    <xf numFmtId="0" fontId="82" fillId="3" borderId="0" xfId="0" applyFont="1" applyFill="1" applyProtection="1">
      <alignment vertical="center"/>
      <protection locked="0"/>
    </xf>
    <xf numFmtId="0" fontId="61" fillId="3" borderId="0" xfId="2" applyFont="1" applyFill="1" applyAlignment="1" applyProtection="1">
      <alignment horizontal="left" vertical="center" shrinkToFit="1"/>
      <protection locked="0"/>
    </xf>
    <xf numFmtId="0" fontId="96" fillId="6" borderId="0" xfId="2" applyFont="1" applyFill="1" applyAlignment="1" applyProtection="1">
      <alignment vertical="top" wrapText="1"/>
      <protection locked="0"/>
    </xf>
    <xf numFmtId="0" fontId="82" fillId="3" borderId="0" xfId="0" applyFont="1" applyFill="1" applyAlignment="1" applyProtection="1">
      <alignment vertical="top" wrapText="1"/>
      <protection locked="0"/>
    </xf>
    <xf numFmtId="0" fontId="82" fillId="3" borderId="0" xfId="0" applyFont="1" applyFill="1" applyAlignment="1" applyProtection="1">
      <alignment horizontal="left" vertical="top" wrapText="1"/>
      <protection locked="0"/>
    </xf>
    <xf numFmtId="0" fontId="61" fillId="3" borderId="0" xfId="2" quotePrefix="1" applyFont="1" applyFill="1" applyAlignment="1" applyProtection="1">
      <alignment horizontal="center" vertical="center"/>
      <protection locked="0"/>
    </xf>
    <xf numFmtId="0" fontId="61" fillId="6" borderId="0" xfId="2" applyFont="1" applyFill="1" applyProtection="1">
      <alignment vertical="center"/>
      <protection locked="0"/>
    </xf>
    <xf numFmtId="177" fontId="48" fillId="0" borderId="46" xfId="2" applyNumberFormat="1" applyFont="1" applyBorder="1" applyAlignment="1" applyProtection="1">
      <alignment horizontal="right" vertical="center"/>
      <protection locked="0"/>
    </xf>
    <xf numFmtId="177" fontId="48" fillId="0" borderId="26" xfId="2" applyNumberFormat="1" applyFont="1" applyBorder="1" applyAlignment="1" applyProtection="1">
      <alignment horizontal="right" vertical="center"/>
      <protection locked="0"/>
    </xf>
    <xf numFmtId="177" fontId="48" fillId="0" borderId="7" xfId="2" applyNumberFormat="1" applyFont="1" applyBorder="1" applyAlignment="1" applyProtection="1">
      <alignment horizontal="right" vertical="center"/>
      <protection locked="0"/>
    </xf>
    <xf numFmtId="177" fontId="48" fillId="0" borderId="9" xfId="2" applyNumberFormat="1" applyFont="1" applyBorder="1" applyAlignment="1" applyProtection="1">
      <alignment horizontal="right" vertical="center"/>
      <protection locked="0"/>
    </xf>
    <xf numFmtId="0" fontId="73" fillId="13" borderId="10" xfId="0" applyFont="1" applyFill="1" applyBorder="1" applyProtection="1">
      <alignment vertical="center"/>
      <protection locked="0"/>
    </xf>
    <xf numFmtId="177" fontId="66" fillId="8" borderId="0" xfId="2" applyNumberFormat="1" applyFont="1" applyFill="1" applyAlignment="1" applyProtection="1">
      <alignment horizontal="left" vertical="top" shrinkToFit="1"/>
      <protection locked="0"/>
    </xf>
    <xf numFmtId="0" fontId="65" fillId="0" borderId="0" xfId="2" applyFont="1" applyAlignment="1" applyProtection="1">
      <alignment horizontal="center" vertical="center" wrapText="1"/>
      <protection locked="0"/>
    </xf>
    <xf numFmtId="0" fontId="61" fillId="13" borderId="0" xfId="2" applyFont="1" applyFill="1" applyAlignment="1" applyProtection="1">
      <alignment horizontal="left" vertical="center" wrapText="1"/>
      <protection locked="0"/>
    </xf>
    <xf numFmtId="0" fontId="82" fillId="13" borderId="0" xfId="0" applyFont="1" applyFill="1" applyProtection="1">
      <alignment vertical="center"/>
      <protection locked="0"/>
    </xf>
    <xf numFmtId="0" fontId="48" fillId="13" borderId="0" xfId="2" applyFont="1" applyFill="1" applyAlignment="1" applyProtection="1">
      <alignment horizontal="left" vertical="center" shrinkToFit="1"/>
      <protection locked="0"/>
    </xf>
    <xf numFmtId="0" fontId="48" fillId="13" borderId="11" xfId="2" applyFont="1" applyFill="1" applyBorder="1" applyAlignment="1" applyProtection="1">
      <alignment horizontal="center" vertical="center"/>
      <protection locked="0"/>
    </xf>
    <xf numFmtId="0" fontId="48" fillId="13" borderId="0" xfId="2" applyFont="1" applyFill="1" applyAlignment="1" applyProtection="1">
      <alignment horizontal="center" vertical="center"/>
      <protection locked="0"/>
    </xf>
    <xf numFmtId="3" fontId="61" fillId="13" borderId="0" xfId="2" applyNumberFormat="1" applyFont="1" applyFill="1" applyAlignment="1" applyProtection="1">
      <alignment horizontal="left" vertical="top" wrapText="1" shrinkToFit="1"/>
      <protection locked="0"/>
    </xf>
    <xf numFmtId="0" fontId="48" fillId="13" borderId="11" xfId="2" applyFont="1" applyFill="1" applyBorder="1" applyAlignment="1" applyProtection="1">
      <alignment horizontal="left" vertical="center"/>
      <protection locked="0"/>
    </xf>
    <xf numFmtId="0" fontId="22" fillId="0" borderId="0" xfId="0" applyFont="1" applyAlignment="1" applyProtection="1">
      <alignment horizontal="left" wrapText="1"/>
      <protection locked="0"/>
    </xf>
    <xf numFmtId="177" fontId="11" fillId="0" borderId="0" xfId="2" applyNumberFormat="1" applyFont="1" applyAlignment="1" applyProtection="1">
      <alignment horizontal="right" vertical="center" shrinkToFit="1"/>
      <protection locked="0"/>
    </xf>
    <xf numFmtId="0" fontId="0" fillId="0" borderId="0" xfId="0" applyProtection="1">
      <alignment vertical="center"/>
      <protection locked="0"/>
    </xf>
    <xf numFmtId="0" fontId="11" fillId="0" borderId="0" xfId="2" applyFont="1" applyAlignment="1" applyProtection="1">
      <alignment horizontal="right" vertical="center"/>
      <protection locked="0"/>
    </xf>
    <xf numFmtId="0" fontId="11" fillId="0" borderId="0" xfId="2" applyFont="1" applyAlignment="1" applyProtection="1">
      <alignment horizontal="center" vertical="center" shrinkToFit="1"/>
      <protection locked="0"/>
    </xf>
    <xf numFmtId="0" fontId="48" fillId="13" borderId="110" xfId="2" applyFont="1" applyFill="1" applyBorder="1" applyAlignment="1" applyProtection="1">
      <alignment horizontal="center" vertical="center"/>
      <protection locked="0"/>
    </xf>
    <xf numFmtId="0" fontId="48" fillId="13" borderId="32" xfId="2" applyFont="1" applyFill="1" applyBorder="1" applyAlignment="1" applyProtection="1">
      <alignment horizontal="center" vertical="center"/>
      <protection locked="0"/>
    </xf>
    <xf numFmtId="0" fontId="48" fillId="3" borderId="11" xfId="2" applyFont="1" applyFill="1" applyBorder="1" applyAlignment="1" applyProtection="1">
      <alignment horizontal="center" vertical="center"/>
      <protection locked="0"/>
    </xf>
    <xf numFmtId="0" fontId="48" fillId="3" borderId="0" xfId="2" applyFont="1" applyFill="1" applyAlignment="1" applyProtection="1">
      <alignment horizontal="center" vertical="center"/>
      <protection locked="0"/>
    </xf>
    <xf numFmtId="0" fontId="48" fillId="3" borderId="0" xfId="2" applyFont="1" applyFill="1" applyAlignment="1" applyProtection="1">
      <alignment horizontal="distributed" vertical="center"/>
      <protection locked="0"/>
    </xf>
    <xf numFmtId="0" fontId="65" fillId="3" borderId="0" xfId="2" quotePrefix="1" applyFont="1" applyFill="1" applyAlignment="1" applyProtection="1">
      <alignment horizontal="center" vertical="center"/>
      <protection locked="0"/>
    </xf>
    <xf numFmtId="0" fontId="65" fillId="3" borderId="10" xfId="2" quotePrefix="1" applyFont="1" applyFill="1" applyBorder="1" applyAlignment="1" applyProtection="1">
      <alignment horizontal="center" vertical="center"/>
      <protection locked="0"/>
    </xf>
    <xf numFmtId="0" fontId="61" fillId="6" borderId="0" xfId="2" applyFont="1" applyFill="1" applyAlignment="1" applyProtection="1">
      <alignment horizontal="left" vertical="center" wrapText="1"/>
      <protection locked="0"/>
    </xf>
    <xf numFmtId="0" fontId="82" fillId="6" borderId="0" xfId="0" applyFont="1" applyFill="1" applyProtection="1">
      <alignment vertical="center"/>
      <protection locked="0"/>
    </xf>
    <xf numFmtId="0" fontId="48" fillId="6" borderId="11" xfId="2" applyFont="1" applyFill="1" applyBorder="1" applyAlignment="1" applyProtection="1">
      <alignment horizontal="center" vertical="center"/>
      <protection locked="0"/>
    </xf>
    <xf numFmtId="0" fontId="48" fillId="6" borderId="0" xfId="2" applyFont="1" applyFill="1" applyAlignment="1" applyProtection="1">
      <alignment horizontal="center" vertical="center"/>
      <protection locked="0"/>
    </xf>
    <xf numFmtId="0" fontId="48" fillId="3" borderId="0" xfId="2" applyFont="1" applyFill="1" applyAlignment="1" applyProtection="1">
      <alignment horizontal="left" vertical="center" shrinkToFit="1"/>
      <protection locked="0"/>
    </xf>
    <xf numFmtId="0" fontId="48" fillId="6" borderId="11" xfId="2" applyFont="1" applyFill="1" applyBorder="1" applyAlignment="1" applyProtection="1">
      <alignment horizontal="left" vertical="center"/>
      <protection locked="0"/>
    </xf>
    <xf numFmtId="0" fontId="73" fillId="6" borderId="10" xfId="0" applyFont="1" applyFill="1" applyBorder="1" applyProtection="1">
      <alignment vertical="center"/>
      <protection locked="0"/>
    </xf>
    <xf numFmtId="3" fontId="61" fillId="6" borderId="0" xfId="2" applyNumberFormat="1" applyFont="1" applyFill="1" applyAlignment="1" applyProtection="1">
      <alignment horizontal="left" vertical="top" wrapText="1" shrinkToFit="1"/>
      <protection locked="0"/>
    </xf>
    <xf numFmtId="0" fontId="48" fillId="3" borderId="11" xfId="2" applyFont="1" applyFill="1" applyBorder="1" applyAlignment="1" applyProtection="1">
      <alignment horizontal="center" vertical="top" shrinkToFit="1"/>
      <protection locked="0"/>
    </xf>
    <xf numFmtId="0" fontId="57" fillId="3" borderId="0" xfId="0" applyFont="1" applyFill="1" applyProtection="1">
      <alignment vertical="center"/>
      <protection locked="0"/>
    </xf>
    <xf numFmtId="0" fontId="14" fillId="4" borderId="0" xfId="2" applyFont="1" applyFill="1" applyAlignment="1" applyProtection="1">
      <alignment horizontal="left" vertical="top" wrapText="1"/>
      <protection locked="0"/>
    </xf>
    <xf numFmtId="3" fontId="61" fillId="4" borderId="0" xfId="2" applyNumberFormat="1" applyFont="1" applyFill="1" applyAlignment="1" applyProtection="1">
      <alignment horizontal="left" vertical="top" wrapText="1" shrinkToFit="1"/>
      <protection locked="0"/>
    </xf>
    <xf numFmtId="0" fontId="71" fillId="16" borderId="0" xfId="2" applyFont="1" applyFill="1" applyAlignment="1" applyProtection="1">
      <alignment horizontal="left" vertical="top" wrapText="1"/>
      <protection locked="0"/>
    </xf>
    <xf numFmtId="177" fontId="52" fillId="7" borderId="27" xfId="2" applyNumberFormat="1" applyFont="1" applyFill="1" applyBorder="1" applyAlignment="1" applyProtection="1">
      <alignment horizontal="center" vertical="center"/>
      <protection locked="0"/>
    </xf>
    <xf numFmtId="177" fontId="52" fillId="7" borderId="89" xfId="2" applyNumberFormat="1" applyFont="1" applyFill="1" applyBorder="1" applyAlignment="1" applyProtection="1">
      <alignment horizontal="center" vertical="center"/>
      <protection locked="0"/>
    </xf>
    <xf numFmtId="177" fontId="52" fillId="7" borderId="138" xfId="2" applyNumberFormat="1" applyFont="1" applyFill="1" applyBorder="1" applyAlignment="1" applyProtection="1">
      <alignment horizontal="center" vertical="center"/>
      <protection locked="0"/>
    </xf>
    <xf numFmtId="177" fontId="52" fillId="7" borderId="86" xfId="2" applyNumberFormat="1" applyFont="1" applyFill="1" applyBorder="1" applyAlignment="1" applyProtection="1">
      <alignment horizontal="center" vertical="center"/>
      <protection locked="0"/>
    </xf>
    <xf numFmtId="177" fontId="52" fillId="7" borderId="94" xfId="2" applyNumberFormat="1" applyFont="1" applyFill="1" applyBorder="1" applyAlignment="1" applyProtection="1">
      <alignment horizontal="center" vertical="center"/>
      <protection locked="0"/>
    </xf>
    <xf numFmtId="177" fontId="52" fillId="7" borderId="118" xfId="2" applyNumberFormat="1" applyFont="1" applyFill="1" applyBorder="1" applyAlignment="1" applyProtection="1">
      <alignment horizontal="center" vertical="center"/>
      <protection locked="0"/>
    </xf>
    <xf numFmtId="177" fontId="52" fillId="7" borderId="28" xfId="2" applyNumberFormat="1" applyFont="1" applyFill="1" applyBorder="1" applyAlignment="1" applyProtection="1">
      <alignment horizontal="center" vertical="center"/>
      <protection locked="0"/>
    </xf>
    <xf numFmtId="0" fontId="56" fillId="0" borderId="0" xfId="1" applyFont="1" applyAlignment="1" applyProtection="1">
      <alignment horizontal="left" vertical="center"/>
      <protection locked="0"/>
    </xf>
    <xf numFmtId="177" fontId="52" fillId="7" borderId="77" xfId="2" applyNumberFormat="1" applyFont="1" applyFill="1" applyBorder="1" applyAlignment="1" applyProtection="1">
      <alignment horizontal="right" vertical="center"/>
      <protection locked="0"/>
    </xf>
    <xf numFmtId="177" fontId="52" fillId="7" borderId="89" xfId="2" applyNumberFormat="1" applyFont="1" applyFill="1" applyBorder="1" applyAlignment="1" applyProtection="1">
      <alignment horizontal="right" vertical="center"/>
      <protection locked="0"/>
    </xf>
    <xf numFmtId="177" fontId="52" fillId="7" borderId="138" xfId="2" applyNumberFormat="1" applyFont="1" applyFill="1" applyBorder="1" applyAlignment="1" applyProtection="1">
      <alignment horizontal="right" vertical="center"/>
      <protection locked="0"/>
    </xf>
    <xf numFmtId="177" fontId="52" fillId="7" borderId="24" xfId="2" applyNumberFormat="1" applyFont="1" applyFill="1" applyBorder="1" applyAlignment="1" applyProtection="1">
      <alignment horizontal="right" vertical="center"/>
      <protection locked="0"/>
    </xf>
    <xf numFmtId="177" fontId="52" fillId="7" borderId="27" xfId="2" applyNumberFormat="1" applyFont="1" applyFill="1" applyBorder="1" applyAlignment="1" applyProtection="1">
      <alignment horizontal="right" vertical="center"/>
      <protection locked="0"/>
    </xf>
    <xf numFmtId="177" fontId="52" fillId="7" borderId="28" xfId="2" applyNumberFormat="1" applyFont="1" applyFill="1" applyBorder="1" applyAlignment="1" applyProtection="1">
      <alignment horizontal="right" vertical="center"/>
      <protection locked="0"/>
    </xf>
    <xf numFmtId="177" fontId="52" fillId="0" borderId="61" xfId="2" applyNumberFormat="1" applyFont="1" applyBorder="1" applyAlignment="1" applyProtection="1">
      <alignment horizontal="right" vertical="center"/>
      <protection locked="0"/>
    </xf>
    <xf numFmtId="0" fontId="48" fillId="12" borderId="31" xfId="2" applyFont="1" applyFill="1" applyBorder="1" applyAlignment="1" applyProtection="1">
      <alignment horizontal="center" vertical="center"/>
      <protection locked="0"/>
    </xf>
    <xf numFmtId="0" fontId="48" fillId="12" borderId="8" xfId="2" applyFont="1" applyFill="1" applyBorder="1" applyAlignment="1" applyProtection="1">
      <alignment horizontal="center" vertical="center"/>
      <protection locked="0"/>
    </xf>
    <xf numFmtId="177" fontId="52" fillId="0" borderId="27" xfId="2" applyNumberFormat="1" applyFont="1" applyBorder="1" applyAlignment="1">
      <alignment horizontal="left" vertical="center"/>
    </xf>
    <xf numFmtId="177" fontId="52" fillId="5" borderId="26" xfId="2" applyNumberFormat="1" applyFont="1" applyFill="1" applyBorder="1" applyAlignment="1">
      <alignment vertical="center" shrinkToFit="1"/>
    </xf>
    <xf numFmtId="177" fontId="52" fillId="7" borderId="27" xfId="2" applyNumberFormat="1" applyFont="1" applyFill="1" applyBorder="1" applyAlignment="1">
      <alignment horizontal="left" vertical="center" shrinkToFit="1"/>
    </xf>
    <xf numFmtId="177" fontId="52" fillId="0" borderId="27" xfId="2" applyNumberFormat="1" applyFont="1" applyBorder="1" applyAlignment="1">
      <alignment horizontal="center" vertical="center"/>
    </xf>
    <xf numFmtId="177" fontId="52" fillId="0" borderId="54" xfId="2" applyNumberFormat="1" applyFont="1" applyBorder="1" applyAlignment="1">
      <alignment horizontal="center" vertical="center"/>
    </xf>
    <xf numFmtId="177" fontId="52" fillId="0" borderId="88" xfId="2" applyNumberFormat="1" applyFont="1" applyBorder="1" applyAlignment="1">
      <alignment horizontal="center" vertical="center"/>
    </xf>
    <xf numFmtId="177" fontId="52" fillId="0" borderId="90" xfId="2" applyNumberFormat="1" applyFont="1" applyBorder="1" applyAlignment="1">
      <alignment horizontal="center" vertical="center"/>
    </xf>
    <xf numFmtId="177" fontId="52" fillId="7" borderId="90" xfId="2" applyNumberFormat="1" applyFont="1" applyFill="1" applyBorder="1" applyAlignment="1">
      <alignment horizontal="left" vertical="center" shrinkToFit="1"/>
    </xf>
    <xf numFmtId="177" fontId="52" fillId="5" borderId="9" xfId="2" applyNumberFormat="1" applyFont="1" applyFill="1" applyBorder="1" applyAlignment="1">
      <alignment vertical="center" shrinkToFit="1"/>
    </xf>
    <xf numFmtId="177" fontId="52" fillId="0" borderId="90" xfId="2" applyNumberFormat="1" applyFont="1" applyBorder="1" applyAlignment="1">
      <alignment horizontal="left" vertical="center"/>
    </xf>
    <xf numFmtId="0" fontId="48" fillId="3" borderId="110" xfId="2" applyFont="1" applyFill="1" applyBorder="1" applyAlignment="1" applyProtection="1">
      <alignment horizontal="center" vertical="center"/>
      <protection locked="0"/>
    </xf>
    <xf numFmtId="0" fontId="48" fillId="3" borderId="32" xfId="2" applyFont="1" applyFill="1" applyBorder="1" applyAlignment="1" applyProtection="1">
      <alignment horizontal="center" vertical="center"/>
      <protection locked="0"/>
    </xf>
    <xf numFmtId="0" fontId="48" fillId="6" borderId="24" xfId="2" applyFont="1" applyFill="1" applyBorder="1" applyAlignment="1" applyProtection="1">
      <alignment horizontal="right" vertical="center"/>
      <protection locked="0"/>
    </xf>
    <xf numFmtId="0" fontId="48" fillId="3" borderId="140" xfId="2" applyFont="1" applyFill="1" applyBorder="1" applyAlignment="1" applyProtection="1">
      <alignment horizontal="center" vertical="center"/>
      <protection locked="0"/>
    </xf>
    <xf numFmtId="0" fontId="11" fillId="6" borderId="23" xfId="2" applyFont="1" applyFill="1" applyBorder="1" applyProtection="1">
      <alignment vertical="center"/>
      <protection locked="0"/>
    </xf>
    <xf numFmtId="0" fontId="11" fillId="6" borderId="21" xfId="2" applyFont="1" applyFill="1" applyBorder="1" applyProtection="1">
      <alignment vertical="center"/>
      <protection locked="0"/>
    </xf>
    <xf numFmtId="0" fontId="42" fillId="0" borderId="0" xfId="2" applyFont="1" applyAlignment="1" applyProtection="1">
      <alignment horizontal="left" vertical="center"/>
      <protection locked="0"/>
    </xf>
    <xf numFmtId="0" fontId="56" fillId="0" borderId="0" xfId="2" applyFont="1" applyAlignment="1" applyProtection="1">
      <alignment horizontal="left" vertical="center"/>
      <protection locked="0"/>
    </xf>
    <xf numFmtId="0" fontId="43" fillId="0" borderId="11" xfId="2" applyFont="1" applyBorder="1" applyAlignment="1" applyProtection="1">
      <alignment vertical="center" wrapText="1"/>
      <protection locked="0"/>
    </xf>
    <xf numFmtId="0" fontId="65" fillId="0" borderId="0" xfId="2" applyFont="1" applyAlignment="1" applyProtection="1">
      <alignment horizontal="left" vertical="center"/>
      <protection locked="0"/>
    </xf>
    <xf numFmtId="0" fontId="43" fillId="0" borderId="0" xfId="1" applyFont="1" applyAlignment="1" applyProtection="1">
      <alignment vertical="center" wrapText="1"/>
      <protection locked="0"/>
    </xf>
    <xf numFmtId="0" fontId="9" fillId="0" borderId="0" xfId="2" applyFont="1" applyAlignment="1" applyProtection="1">
      <alignment horizontal="left" vertical="center"/>
      <protection locked="0"/>
    </xf>
    <xf numFmtId="0" fontId="43" fillId="0" borderId="11" xfId="1" applyFont="1" applyBorder="1" applyAlignment="1" applyProtection="1">
      <alignment horizontal="left" vertical="center" wrapText="1"/>
      <protection locked="0"/>
    </xf>
    <xf numFmtId="0" fontId="110" fillId="0" borderId="11" xfId="0" applyFont="1" applyBorder="1" applyAlignment="1" applyProtection="1">
      <alignment vertical="top" wrapText="1"/>
      <protection locked="0"/>
    </xf>
    <xf numFmtId="0" fontId="110" fillId="0" borderId="0" xfId="0" applyFont="1" applyAlignment="1" applyProtection="1">
      <alignment vertical="top" wrapText="1"/>
      <protection locked="0"/>
    </xf>
    <xf numFmtId="0" fontId="110" fillId="0" borderId="14" xfId="0" applyFont="1" applyBorder="1" applyAlignment="1" applyProtection="1">
      <alignment vertical="top" wrapText="1"/>
      <protection locked="0"/>
    </xf>
    <xf numFmtId="176" fontId="74" fillId="3" borderId="0" xfId="2" applyNumberFormat="1" applyFont="1" applyFill="1" applyAlignment="1" applyProtection="1">
      <alignment horizontal="center" vertical="center"/>
      <protection locked="0"/>
    </xf>
    <xf numFmtId="0" fontId="66" fillId="5" borderId="61" xfId="0" applyFont="1" applyFill="1" applyBorder="1" applyAlignment="1" applyProtection="1">
      <alignment horizontal="center" vertical="center"/>
      <protection locked="0"/>
    </xf>
    <xf numFmtId="0" fontId="66" fillId="5" borderId="55" xfId="0" applyFont="1" applyFill="1" applyBorder="1" applyAlignment="1" applyProtection="1">
      <alignment horizontal="center" vertical="center"/>
      <protection locked="0"/>
    </xf>
    <xf numFmtId="0" fontId="66" fillId="5" borderId="54" xfId="0" applyFont="1" applyFill="1" applyBorder="1" applyAlignment="1" applyProtection="1">
      <alignment horizontal="center" vertical="center"/>
      <protection locked="0"/>
    </xf>
    <xf numFmtId="0" fontId="66" fillId="5" borderId="58" xfId="0" applyFont="1" applyFill="1" applyBorder="1" applyAlignment="1" applyProtection="1">
      <alignment horizontal="center" vertical="center"/>
      <protection locked="0"/>
    </xf>
    <xf numFmtId="0" fontId="66" fillId="5" borderId="14" xfId="0" applyFont="1" applyFill="1" applyBorder="1" applyAlignment="1" applyProtection="1">
      <alignment horizontal="center" vertical="center"/>
      <protection locked="0"/>
    </xf>
    <xf numFmtId="0" fontId="66" fillId="5" borderId="57" xfId="0" applyFont="1" applyFill="1" applyBorder="1" applyAlignment="1" applyProtection="1">
      <alignment horizontal="center" vertical="center"/>
      <protection locked="0"/>
    </xf>
    <xf numFmtId="0" fontId="66" fillId="5" borderId="88" xfId="0" applyFont="1" applyFill="1" applyBorder="1" applyAlignment="1" applyProtection="1">
      <alignment horizontal="center" vertical="center"/>
      <protection locked="0"/>
    </xf>
    <xf numFmtId="0" fontId="43" fillId="0" borderId="0" xfId="2" applyFont="1" applyAlignment="1" applyProtection="1">
      <alignment horizontal="left" vertical="top"/>
      <protection locked="0"/>
    </xf>
    <xf numFmtId="0" fontId="1" fillId="12" borderId="0" xfId="2" applyFill="1" applyProtection="1">
      <alignment vertical="center"/>
      <protection locked="0"/>
    </xf>
    <xf numFmtId="0" fontId="1" fillId="7" borderId="71" xfId="2" applyFill="1" applyBorder="1" applyAlignment="1" applyProtection="1">
      <alignment horizontal="center" vertical="center"/>
      <protection locked="0"/>
    </xf>
    <xf numFmtId="0" fontId="1" fillId="12" borderId="71" xfId="2" applyFill="1" applyBorder="1" applyAlignment="1" applyProtection="1">
      <alignment horizontal="center" vertical="center"/>
      <protection locked="0"/>
    </xf>
    <xf numFmtId="38" fontId="48" fillId="7" borderId="71" xfId="3" applyFont="1" applyFill="1" applyBorder="1" applyAlignment="1" applyProtection="1">
      <alignment horizontal="center" vertical="center"/>
      <protection locked="0"/>
    </xf>
    <xf numFmtId="0" fontId="48" fillId="7" borderId="80" xfId="0" applyFont="1" applyFill="1" applyBorder="1" applyAlignment="1" applyProtection="1">
      <alignment horizontal="center" vertical="center" shrinkToFit="1"/>
      <protection locked="0"/>
    </xf>
    <xf numFmtId="0" fontId="48" fillId="7" borderId="71" xfId="0" applyFont="1" applyFill="1" applyBorder="1" applyAlignment="1" applyProtection="1">
      <alignment horizontal="center" vertical="center"/>
      <protection locked="0"/>
    </xf>
    <xf numFmtId="0" fontId="1" fillId="22" borderId="71" xfId="0" applyFont="1" applyFill="1" applyBorder="1" applyAlignment="1">
      <alignment horizontal="center" vertical="center" wrapText="1"/>
    </xf>
    <xf numFmtId="0" fontId="3" fillId="22" borderId="71" xfId="0" applyFont="1" applyFill="1" applyBorder="1" applyAlignment="1">
      <alignment horizontal="center" vertical="center" wrapText="1"/>
    </xf>
    <xf numFmtId="0" fontId="1" fillId="0" borderId="71" xfId="0" applyFont="1" applyBorder="1" applyAlignment="1">
      <alignment horizontal="right"/>
    </xf>
    <xf numFmtId="0" fontId="1" fillId="0" borderId="71" xfId="0" applyFont="1" applyBorder="1" applyAlignment="1"/>
    <xf numFmtId="0" fontId="80" fillId="0" borderId="71" xfId="0" applyFont="1" applyBorder="1" applyAlignment="1" applyProtection="1">
      <alignment horizontal="left" vertical="center"/>
      <protection locked="0"/>
    </xf>
    <xf numFmtId="0" fontId="80" fillId="0" borderId="71" xfId="0" applyFont="1" applyBorder="1" applyAlignment="1" applyProtection="1">
      <alignment horizontal="left" vertical="center" shrinkToFit="1"/>
      <protection locked="0"/>
    </xf>
    <xf numFmtId="0" fontId="80" fillId="0" borderId="71" xfId="0" applyFont="1" applyBorder="1" applyAlignment="1" applyProtection="1">
      <alignment horizontal="left" vertical="center" wrapText="1" shrinkToFit="1"/>
      <protection locked="0"/>
    </xf>
    <xf numFmtId="0" fontId="80" fillId="0" borderId="71" xfId="2" applyFont="1" applyBorder="1" applyAlignment="1" applyProtection="1">
      <alignment horizontal="left" vertical="center"/>
      <protection locked="0"/>
    </xf>
    <xf numFmtId="0" fontId="1" fillId="0" borderId="71" xfId="0" applyFont="1" applyBorder="1" applyAlignment="1">
      <alignment horizontal="right" vertical="center"/>
    </xf>
    <xf numFmtId="0" fontId="80" fillId="0" borderId="71" xfId="0" applyFont="1" applyBorder="1" applyAlignment="1" applyProtection="1">
      <alignment shrinkToFit="1"/>
      <protection locked="0"/>
    </xf>
    <xf numFmtId="0" fontId="80" fillId="0" borderId="71" xfId="0" applyFont="1" applyBorder="1" applyAlignment="1" applyProtection="1">
      <alignment horizontal="left"/>
      <protection locked="0"/>
    </xf>
    <xf numFmtId="0" fontId="80" fillId="0" borderId="71" xfId="2" applyFont="1" applyBorder="1" applyProtection="1">
      <alignment vertical="center"/>
      <protection locked="0"/>
    </xf>
    <xf numFmtId="0" fontId="11" fillId="12" borderId="0" xfId="2" applyFont="1" applyFill="1" applyProtection="1">
      <alignment vertical="center"/>
      <protection locked="0"/>
    </xf>
    <xf numFmtId="0" fontId="89" fillId="12" borderId="0" xfId="2" applyFont="1" applyFill="1" applyProtection="1">
      <alignment vertical="center"/>
      <protection locked="0"/>
    </xf>
    <xf numFmtId="0" fontId="9" fillId="12" borderId="0" xfId="2" applyFont="1" applyFill="1" applyProtection="1">
      <alignment vertical="center"/>
      <protection locked="0"/>
    </xf>
    <xf numFmtId="0" fontId="9" fillId="12" borderId="0" xfId="2" applyFont="1" applyFill="1" applyAlignment="1" applyProtection="1">
      <alignment vertical="top"/>
      <protection locked="0"/>
    </xf>
    <xf numFmtId="0" fontId="114" fillId="12" borderId="0" xfId="2" applyFont="1" applyFill="1" applyProtection="1">
      <alignment vertical="center"/>
      <protection locked="0"/>
    </xf>
    <xf numFmtId="0" fontId="47" fillId="23" borderId="0" xfId="1" applyFont="1" applyFill="1" applyProtection="1">
      <alignment vertical="center"/>
      <protection locked="0"/>
    </xf>
    <xf numFmtId="0" fontId="47" fillId="23" borderId="0" xfId="1" applyFont="1" applyFill="1" applyAlignment="1" applyProtection="1">
      <alignment horizontal="left" vertical="center"/>
      <protection locked="0"/>
    </xf>
    <xf numFmtId="0" fontId="3" fillId="23" borderId="0" xfId="1" applyFont="1" applyFill="1" applyProtection="1">
      <alignment vertical="center"/>
      <protection locked="0"/>
    </xf>
    <xf numFmtId="0" fontId="47" fillId="7" borderId="71" xfId="1" applyFont="1" applyFill="1" applyBorder="1" applyAlignment="1" applyProtection="1">
      <alignment horizontal="center" vertical="center"/>
      <protection locked="0"/>
    </xf>
    <xf numFmtId="0" fontId="47" fillId="5" borderId="71" xfId="1" applyFont="1" applyFill="1" applyBorder="1" applyAlignment="1" applyProtection="1">
      <alignment horizontal="center" vertical="center"/>
      <protection locked="0"/>
    </xf>
    <xf numFmtId="0" fontId="80" fillId="23" borderId="0" xfId="0" applyFont="1" applyFill="1" applyAlignment="1" applyProtection="1">
      <alignment horizontal="left" vertical="center"/>
      <protection locked="0"/>
    </xf>
    <xf numFmtId="0" fontId="80" fillId="23" borderId="0" xfId="0" applyFont="1" applyFill="1" applyAlignment="1" applyProtection="1">
      <alignment horizontal="left" vertical="center" shrinkToFit="1"/>
      <protection locked="0"/>
    </xf>
    <xf numFmtId="0" fontId="3" fillId="7" borderId="71" xfId="1" applyFont="1" applyFill="1" applyBorder="1" applyAlignment="1" applyProtection="1">
      <alignment horizontal="center" vertical="center"/>
      <protection locked="0"/>
    </xf>
    <xf numFmtId="0" fontId="80" fillId="5" borderId="71" xfId="0" applyFont="1" applyFill="1" applyBorder="1" applyAlignment="1" applyProtection="1">
      <alignment horizontal="left" vertical="center"/>
      <protection locked="0"/>
    </xf>
    <xf numFmtId="0" fontId="80" fillId="5" borderId="71" xfId="0" applyFont="1" applyFill="1" applyBorder="1" applyAlignment="1" applyProtection="1">
      <alignment horizontal="left" vertical="center" shrinkToFit="1"/>
      <protection locked="0"/>
    </xf>
    <xf numFmtId="0" fontId="86" fillId="5" borderId="71" xfId="0" applyFont="1" applyFill="1" applyBorder="1" applyAlignment="1" applyProtection="1">
      <protection locked="0"/>
    </xf>
    <xf numFmtId="0" fontId="86" fillId="5" borderId="71" xfId="0" applyFont="1" applyFill="1" applyBorder="1" applyAlignment="1" applyProtection="1">
      <alignment shrinkToFit="1"/>
      <protection locked="0"/>
    </xf>
    <xf numFmtId="0" fontId="47" fillId="5" borderId="71" xfId="1" applyFont="1" applyFill="1" applyBorder="1" applyProtection="1">
      <alignment vertical="center"/>
      <protection locked="0"/>
    </xf>
    <xf numFmtId="0" fontId="3" fillId="5" borderId="71" xfId="2" applyFont="1" applyFill="1" applyBorder="1" applyProtection="1">
      <alignment vertical="center"/>
      <protection locked="0"/>
    </xf>
    <xf numFmtId="0" fontId="3" fillId="5" borderId="77" xfId="2" applyFont="1" applyFill="1" applyBorder="1" applyProtection="1">
      <alignment vertical="center"/>
      <protection locked="0"/>
    </xf>
    <xf numFmtId="0" fontId="67" fillId="23" borderId="0" xfId="0" applyFont="1" applyFill="1" applyAlignment="1" applyProtection="1">
      <protection locked="0"/>
    </xf>
    <xf numFmtId="0" fontId="67" fillId="23" borderId="0" xfId="0" applyFont="1" applyFill="1" applyAlignment="1" applyProtection="1">
      <alignment shrinkToFit="1"/>
      <protection locked="0"/>
    </xf>
    <xf numFmtId="0" fontId="67" fillId="23" borderId="0" xfId="0" applyFont="1" applyFill="1" applyAlignment="1" applyProtection="1">
      <alignment horizontal="left"/>
      <protection locked="0"/>
    </xf>
    <xf numFmtId="0" fontId="65" fillId="23" borderId="0" xfId="1" applyFont="1" applyFill="1" applyProtection="1">
      <alignment vertical="center"/>
      <protection locked="0"/>
    </xf>
    <xf numFmtId="0" fontId="48" fillId="7" borderId="71" xfId="0" applyFont="1" applyFill="1" applyBorder="1" applyAlignment="1" applyProtection="1">
      <alignment horizontal="center" vertical="center" wrapText="1"/>
      <protection locked="0"/>
    </xf>
    <xf numFmtId="0" fontId="3" fillId="23" borderId="0" xfId="2" applyFont="1" applyFill="1" applyProtection="1">
      <alignment vertical="center"/>
      <protection locked="0"/>
    </xf>
    <xf numFmtId="0" fontId="48" fillId="5" borderId="71" xfId="0" applyFont="1" applyFill="1" applyBorder="1" applyAlignment="1" applyProtection="1">
      <alignment horizontal="left" vertical="center" wrapText="1"/>
      <protection locked="0"/>
    </xf>
    <xf numFmtId="0" fontId="91" fillId="23" borderId="0" xfId="0" applyFont="1" applyFill="1" applyAlignment="1" applyProtection="1">
      <protection locked="0"/>
    </xf>
    <xf numFmtId="0" fontId="11" fillId="23" borderId="0" xfId="2" applyFont="1" applyFill="1" applyProtection="1">
      <alignment vertical="center"/>
      <protection locked="0"/>
    </xf>
    <xf numFmtId="0" fontId="16" fillId="23" borderId="0" xfId="2" applyFont="1" applyFill="1" applyProtection="1">
      <alignment vertical="center"/>
      <protection locked="0"/>
    </xf>
    <xf numFmtId="0" fontId="15" fillId="23" borderId="0" xfId="2" applyFont="1" applyFill="1" applyProtection="1">
      <alignment vertical="center"/>
      <protection locked="0"/>
    </xf>
    <xf numFmtId="3" fontId="14" fillId="23" borderId="0" xfId="2" applyNumberFormat="1" applyFont="1" applyFill="1" applyAlignment="1" applyProtection="1">
      <alignment vertical="center" wrapText="1"/>
      <protection locked="0"/>
    </xf>
    <xf numFmtId="0" fontId="113" fillId="23" borderId="0" xfId="1" applyFont="1" applyFill="1" applyProtection="1">
      <alignment vertical="center"/>
      <protection locked="0"/>
    </xf>
    <xf numFmtId="0" fontId="47" fillId="0" borderId="0" xfId="2" applyFont="1" applyAlignment="1" applyProtection="1">
      <alignment horizontal="left" vertical="center"/>
      <protection locked="0"/>
    </xf>
    <xf numFmtId="0" fontId="9" fillId="0" borderId="0" xfId="2" applyFont="1" applyAlignment="1" applyProtection="1">
      <alignment vertical="top"/>
      <protection locked="0"/>
    </xf>
    <xf numFmtId="0" fontId="47" fillId="0" borderId="0" xfId="2" applyFont="1" applyAlignment="1" applyProtection="1">
      <alignment horizontal="left" vertical="top"/>
      <protection locked="0"/>
    </xf>
    <xf numFmtId="0" fontId="47" fillId="0" borderId="80" xfId="0" applyFont="1" applyBorder="1" applyAlignment="1" applyProtection="1">
      <alignment vertical="center" shrinkToFit="1"/>
      <protection locked="0"/>
    </xf>
    <xf numFmtId="0" fontId="47" fillId="0" borderId="83" xfId="0" applyFont="1" applyBorder="1" applyAlignment="1" applyProtection="1">
      <alignment vertical="center" shrinkToFit="1"/>
      <protection locked="0"/>
    </xf>
    <xf numFmtId="0" fontId="47" fillId="0" borderId="83" xfId="0" applyFont="1" applyBorder="1" applyAlignment="1" applyProtection="1">
      <alignment vertical="center" wrapText="1" shrinkToFit="1"/>
      <protection locked="0"/>
    </xf>
    <xf numFmtId="0" fontId="3" fillId="0" borderId="0" xfId="2" applyFont="1" applyAlignment="1" applyProtection="1">
      <alignment horizontal="left" vertical="top" wrapText="1"/>
      <protection locked="0"/>
    </xf>
    <xf numFmtId="0" fontId="3" fillId="0" borderId="0" xfId="2" applyFont="1" applyAlignment="1" applyProtection="1">
      <alignment horizontal="left" vertical="top"/>
      <protection locked="0"/>
    </xf>
    <xf numFmtId="0" fontId="47" fillId="0" borderId="46" xfId="0" applyFont="1" applyBorder="1" applyAlignment="1" applyProtection="1">
      <alignment vertical="center" shrinkToFit="1"/>
      <protection locked="0"/>
    </xf>
    <xf numFmtId="0" fontId="47" fillId="0" borderId="26" xfId="0" applyFont="1" applyBorder="1" applyAlignment="1" applyProtection="1">
      <alignment vertical="center" shrinkToFit="1"/>
      <protection locked="0"/>
    </xf>
    <xf numFmtId="0" fontId="114" fillId="0" borderId="0" xfId="2" applyFont="1" applyProtection="1">
      <alignment vertical="center"/>
      <protection locked="0"/>
    </xf>
    <xf numFmtId="0" fontId="120" fillId="0" borderId="0" xfId="2" applyFont="1" applyAlignment="1" applyProtection="1">
      <alignment horizontal="left" vertical="center"/>
      <protection locked="0"/>
    </xf>
    <xf numFmtId="0" fontId="69" fillId="0" borderId="0" xfId="2" applyFont="1" applyAlignment="1" applyProtection="1">
      <alignment horizontal="left" vertical="center"/>
      <protection locked="0"/>
    </xf>
    <xf numFmtId="0" fontId="80" fillId="0" borderId="69" xfId="0" applyFont="1" applyBorder="1" applyAlignment="1" applyProtection="1">
      <alignment horizontal="left" vertical="center"/>
      <protection locked="0"/>
    </xf>
    <xf numFmtId="0" fontId="80" fillId="0" borderId="69" xfId="2" applyFont="1" applyBorder="1" applyProtection="1">
      <alignment vertical="center"/>
      <protection locked="0"/>
    </xf>
    <xf numFmtId="0" fontId="1" fillId="0" borderId="0" xfId="2" applyProtection="1">
      <alignment vertical="center"/>
      <protection locked="0"/>
    </xf>
    <xf numFmtId="0" fontId="89" fillId="0" borderId="0" xfId="2" applyFont="1" applyProtection="1">
      <alignment vertical="center"/>
      <protection locked="0"/>
    </xf>
    <xf numFmtId="0" fontId="3" fillId="0" borderId="0" xfId="1" applyFont="1" applyProtection="1">
      <alignment vertical="center"/>
      <protection locked="0"/>
    </xf>
    <xf numFmtId="0" fontId="47" fillId="0" borderId="0" xfId="1" applyFont="1" applyAlignment="1" applyProtection="1">
      <alignment horizontal="left" vertical="center"/>
      <protection locked="0"/>
    </xf>
    <xf numFmtId="0" fontId="47" fillId="0" borderId="0" xfId="1" applyFont="1" applyAlignment="1" applyProtection="1">
      <alignment horizontal="center" vertical="center"/>
      <protection locked="0"/>
    </xf>
    <xf numFmtId="0" fontId="1" fillId="0" borderId="0" xfId="2" applyAlignment="1" applyProtection="1">
      <alignment horizontal="center" vertical="center"/>
      <protection locked="0"/>
    </xf>
    <xf numFmtId="0" fontId="80" fillId="0" borderId="0" xfId="0" applyFont="1" applyAlignment="1" applyProtection="1">
      <alignment horizontal="left" vertical="center"/>
      <protection locked="0"/>
    </xf>
    <xf numFmtId="0" fontId="80" fillId="0" borderId="0" xfId="0" applyFont="1" applyAlignment="1" applyProtection="1">
      <alignment horizontal="left" vertical="center" shrinkToFit="1"/>
      <protection locked="0"/>
    </xf>
    <xf numFmtId="0" fontId="112" fillId="0" borderId="0" xfId="2" applyFont="1" applyProtection="1">
      <alignment vertical="center"/>
      <protection locked="0"/>
    </xf>
    <xf numFmtId="38" fontId="48" fillId="0" borderId="0" xfId="3" applyFont="1" applyFill="1" applyBorder="1" applyAlignment="1" applyProtection="1">
      <alignment horizontal="center" vertical="center"/>
      <protection locked="0"/>
    </xf>
    <xf numFmtId="0" fontId="48" fillId="0" borderId="0" xfId="0" applyFont="1" applyAlignment="1" applyProtection="1">
      <alignment horizontal="center" vertical="center"/>
      <protection locked="0"/>
    </xf>
    <xf numFmtId="0" fontId="3" fillId="0" borderId="0" xfId="1" applyFont="1" applyAlignment="1" applyProtection="1">
      <alignment horizontal="center" vertical="center"/>
      <protection locked="0"/>
    </xf>
    <xf numFmtId="0" fontId="1" fillId="0" borderId="0" xfId="0" applyFont="1" applyAlignment="1">
      <alignment horizontal="center" vertical="center" wrapText="1"/>
    </xf>
    <xf numFmtId="0" fontId="3" fillId="0" borderId="0" xfId="0" applyFont="1" applyAlignment="1">
      <alignment horizontal="center" vertical="center" wrapText="1"/>
    </xf>
    <xf numFmtId="0" fontId="86" fillId="0" borderId="0" xfId="0" applyFont="1" applyAlignment="1" applyProtection="1">
      <protection locked="0"/>
    </xf>
    <xf numFmtId="0" fontId="86" fillId="0" borderId="0" xfId="0" applyFont="1" applyAlignment="1" applyProtection="1">
      <alignment shrinkToFit="1"/>
      <protection locked="0"/>
    </xf>
    <xf numFmtId="0" fontId="1" fillId="0" borderId="0" xfId="0" applyFont="1" applyAlignment="1">
      <alignment horizontal="right"/>
    </xf>
    <xf numFmtId="0" fontId="1" fillId="0" borderId="0" xfId="0" applyFont="1" applyAlignment="1"/>
    <xf numFmtId="0" fontId="113" fillId="0" borderId="0" xfId="1" applyFont="1" applyProtection="1">
      <alignment vertical="center"/>
      <protection locked="0"/>
    </xf>
    <xf numFmtId="0" fontId="80" fillId="0" borderId="0" xfId="2" applyFont="1" applyAlignment="1" applyProtection="1">
      <alignment horizontal="left" vertical="center"/>
      <protection locked="0"/>
    </xf>
    <xf numFmtId="0" fontId="1" fillId="0" borderId="0" xfId="0" applyFont="1" applyAlignment="1">
      <alignment horizontal="right" vertical="center"/>
    </xf>
    <xf numFmtId="0" fontId="80" fillId="0" borderId="0" xfId="0" applyFont="1" applyAlignment="1" applyProtection="1">
      <alignment horizontal="left"/>
      <protection locked="0"/>
    </xf>
    <xf numFmtId="0" fontId="80" fillId="0" borderId="0" xfId="2" applyFont="1" applyProtection="1">
      <alignment vertical="center"/>
      <protection locked="0"/>
    </xf>
    <xf numFmtId="0" fontId="111" fillId="0" borderId="0" xfId="0" applyFont="1" applyProtection="1">
      <alignment vertical="center"/>
      <protection locked="0"/>
    </xf>
    <xf numFmtId="0" fontId="47" fillId="0" borderId="71" xfId="2" applyFont="1" applyBorder="1" applyProtection="1">
      <alignment vertical="center"/>
      <protection locked="0"/>
    </xf>
    <xf numFmtId="0" fontId="47" fillId="0" borderId="71" xfId="2" applyFont="1" applyBorder="1" applyAlignment="1" applyProtection="1">
      <alignment horizontal="left" vertical="center"/>
      <protection locked="0"/>
    </xf>
    <xf numFmtId="0" fontId="47" fillId="7" borderId="71" xfId="2" applyFont="1" applyFill="1" applyBorder="1" applyProtection="1">
      <alignment vertical="center"/>
      <protection locked="0"/>
    </xf>
    <xf numFmtId="0" fontId="47" fillId="7" borderId="71" xfId="1" applyFont="1" applyFill="1" applyBorder="1" applyProtection="1">
      <alignment vertical="center"/>
      <protection locked="0"/>
    </xf>
    <xf numFmtId="0" fontId="5" fillId="25" borderId="117" xfId="2" applyFont="1" applyFill="1" applyBorder="1">
      <alignment vertical="center"/>
    </xf>
    <xf numFmtId="0" fontId="48" fillId="0" borderId="9" xfId="2" applyFont="1" applyBorder="1" applyAlignment="1" applyProtection="1">
      <alignment horizontal="center" vertical="center"/>
      <protection locked="0"/>
    </xf>
    <xf numFmtId="0" fontId="48" fillId="0" borderId="0" xfId="2" applyFont="1" applyAlignment="1" applyProtection="1">
      <alignment horizontal="center" vertical="center"/>
      <protection locked="0"/>
    </xf>
    <xf numFmtId="0" fontId="48" fillId="12" borderId="67" xfId="2" applyFont="1" applyFill="1" applyBorder="1" applyAlignment="1" applyProtection="1">
      <alignment horizontal="center" vertical="center"/>
      <protection locked="0"/>
    </xf>
    <xf numFmtId="0" fontId="11" fillId="0" borderId="0" xfId="2" applyFont="1" applyAlignment="1" applyProtection="1">
      <alignment vertical="center" shrinkToFit="1"/>
      <protection locked="0"/>
    </xf>
    <xf numFmtId="0" fontId="11" fillId="0" borderId="198" xfId="2" applyFont="1" applyBorder="1" applyAlignment="1" applyProtection="1">
      <alignment vertical="center" shrinkToFit="1"/>
      <protection locked="0"/>
    </xf>
    <xf numFmtId="0" fontId="11" fillId="4" borderId="115" xfId="2" applyFont="1" applyFill="1" applyBorder="1" applyAlignment="1" applyProtection="1">
      <alignment vertical="center" wrapText="1"/>
      <protection locked="0"/>
    </xf>
    <xf numFmtId="0" fontId="11" fillId="4" borderId="65" xfId="2" applyFont="1" applyFill="1" applyBorder="1" applyAlignment="1" applyProtection="1">
      <alignment vertical="center" textRotation="255" shrinkToFit="1"/>
      <protection locked="0"/>
    </xf>
    <xf numFmtId="0" fontId="11" fillId="4" borderId="66" xfId="2" applyFont="1" applyFill="1" applyBorder="1" applyAlignment="1" applyProtection="1">
      <alignment vertical="center" wrapText="1"/>
      <protection locked="0"/>
    </xf>
    <xf numFmtId="177" fontId="52" fillId="0" borderId="26" xfId="2" applyNumberFormat="1" applyFont="1" applyBorder="1" applyAlignment="1" applyProtection="1">
      <alignment vertical="top"/>
      <protection locked="0"/>
    </xf>
    <xf numFmtId="177" fontId="52" fillId="0" borderId="54" xfId="2" applyNumberFormat="1" applyFont="1" applyBorder="1" applyAlignment="1" applyProtection="1">
      <alignment vertical="top"/>
      <protection locked="0"/>
    </xf>
    <xf numFmtId="177" fontId="52" fillId="0" borderId="0" xfId="2" applyNumberFormat="1" applyFont="1" applyAlignment="1" applyProtection="1">
      <alignment vertical="top"/>
      <protection locked="0"/>
    </xf>
    <xf numFmtId="177" fontId="52" fillId="0" borderId="14" xfId="2" applyNumberFormat="1" applyFont="1" applyBorder="1" applyAlignment="1" applyProtection="1">
      <alignment vertical="top"/>
      <protection locked="0"/>
    </xf>
    <xf numFmtId="177" fontId="52" fillId="0" borderId="10" xfId="2" applyNumberFormat="1" applyFont="1" applyBorder="1" applyAlignment="1" applyProtection="1">
      <alignment vertical="top"/>
      <protection locked="0"/>
    </xf>
    <xf numFmtId="177" fontId="52" fillId="0" borderId="19" xfId="2" applyNumberFormat="1" applyFont="1" applyBorder="1" applyAlignment="1" applyProtection="1">
      <alignment vertical="top"/>
      <protection locked="0"/>
    </xf>
    <xf numFmtId="0" fontId="11" fillId="0" borderId="0" xfId="2" applyFont="1" applyAlignment="1" applyProtection="1">
      <alignment vertical="top"/>
      <protection locked="0"/>
    </xf>
    <xf numFmtId="0" fontId="11" fillId="0" borderId="14" xfId="2" applyFont="1" applyBorder="1" applyAlignment="1" applyProtection="1">
      <alignment vertical="top"/>
      <protection locked="0"/>
    </xf>
    <xf numFmtId="0" fontId="11" fillId="0" borderId="10" xfId="2" applyFont="1" applyBorder="1" applyAlignment="1" applyProtection="1">
      <alignment vertical="top"/>
      <protection locked="0"/>
    </xf>
    <xf numFmtId="0" fontId="11" fillId="0" borderId="19" xfId="2" applyFont="1" applyBorder="1" applyAlignment="1" applyProtection="1">
      <alignment vertical="top"/>
      <protection locked="0"/>
    </xf>
    <xf numFmtId="0" fontId="61" fillId="4" borderId="0" xfId="2" applyFont="1" applyFill="1" applyAlignment="1" applyProtection="1">
      <alignment horizontal="left" vertical="top" wrapText="1"/>
      <protection locked="0"/>
    </xf>
    <xf numFmtId="0" fontId="61" fillId="13" borderId="26" xfId="2" applyFont="1" applyFill="1" applyBorder="1" applyAlignment="1" applyProtection="1">
      <alignment vertical="center" shrinkToFit="1"/>
      <protection locked="0"/>
    </xf>
    <xf numFmtId="0" fontId="61" fillId="13" borderId="54" xfId="2" applyFont="1" applyFill="1" applyBorder="1" applyAlignment="1" applyProtection="1">
      <alignment vertical="center" shrinkToFit="1"/>
      <protection locked="0"/>
    </xf>
    <xf numFmtId="0" fontId="61" fillId="4" borderId="13" xfId="2" applyFont="1" applyFill="1" applyBorder="1" applyAlignment="1" applyProtection="1">
      <alignment horizontal="center" vertical="center" shrinkToFit="1"/>
      <protection locked="0"/>
    </xf>
    <xf numFmtId="0" fontId="61" fillId="4" borderId="199" xfId="2" applyFont="1" applyFill="1" applyBorder="1" applyAlignment="1" applyProtection="1">
      <alignment horizontal="center" vertical="center" shrinkToFit="1"/>
      <protection locked="0"/>
    </xf>
    <xf numFmtId="3" fontId="48" fillId="12" borderId="4" xfId="2" applyNumberFormat="1" applyFont="1" applyFill="1" applyBorder="1" applyAlignment="1" applyProtection="1">
      <alignment horizontal="center" vertical="center" shrinkToFit="1"/>
      <protection locked="0"/>
    </xf>
    <xf numFmtId="3" fontId="48" fillId="12" borderId="5" xfId="2" applyNumberFormat="1" applyFont="1" applyFill="1" applyBorder="1" applyAlignment="1" applyProtection="1">
      <alignment horizontal="center" vertical="center" shrinkToFit="1"/>
      <protection locked="0"/>
    </xf>
    <xf numFmtId="3" fontId="48" fillId="12" borderId="6" xfId="2" applyNumberFormat="1" applyFont="1" applyFill="1" applyBorder="1" applyAlignment="1" applyProtection="1">
      <alignment horizontal="center" vertical="center" shrinkToFit="1"/>
      <protection locked="0"/>
    </xf>
    <xf numFmtId="3" fontId="48" fillId="2" borderId="6" xfId="2" applyNumberFormat="1" applyFont="1" applyFill="1" applyBorder="1" applyAlignment="1" applyProtection="1">
      <alignment horizontal="right" vertical="center" shrinkToFit="1"/>
      <protection locked="0"/>
    </xf>
    <xf numFmtId="3" fontId="48" fillId="12" borderId="45" xfId="2" applyNumberFormat="1" applyFont="1" applyFill="1" applyBorder="1" applyAlignment="1" applyProtection="1">
      <alignment horizontal="center" vertical="center" shrinkToFit="1"/>
      <protection locked="0"/>
    </xf>
    <xf numFmtId="3" fontId="48" fillId="2" borderId="61" xfId="2" applyNumberFormat="1" applyFont="1" applyFill="1" applyBorder="1" applyAlignment="1" applyProtection="1">
      <alignment horizontal="right" vertical="center" shrinkToFit="1"/>
      <protection locked="0"/>
    </xf>
    <xf numFmtId="3" fontId="48" fillId="12" borderId="7" xfId="2" applyNumberFormat="1" applyFont="1" applyFill="1" applyBorder="1" applyAlignment="1" applyProtection="1">
      <alignment horizontal="center" vertical="center" shrinkToFit="1"/>
      <protection locked="0"/>
    </xf>
    <xf numFmtId="3" fontId="48" fillId="12" borderId="8" xfId="2" applyNumberFormat="1" applyFont="1" applyFill="1" applyBorder="1" applyAlignment="1" applyProtection="1">
      <alignment horizontal="center" vertical="center" shrinkToFit="1"/>
      <protection locked="0"/>
    </xf>
    <xf numFmtId="3" fontId="48" fillId="12" borderId="9" xfId="2" applyNumberFormat="1" applyFont="1" applyFill="1" applyBorder="1" applyAlignment="1" applyProtection="1">
      <alignment horizontal="center" vertical="center" shrinkToFit="1"/>
      <protection locked="0"/>
    </xf>
    <xf numFmtId="3" fontId="48" fillId="2" borderId="82" xfId="2" applyNumberFormat="1" applyFont="1" applyFill="1" applyBorder="1" applyAlignment="1" applyProtection="1">
      <alignment horizontal="right" vertical="center" shrinkToFit="1"/>
      <protection locked="0"/>
    </xf>
    <xf numFmtId="3" fontId="48" fillId="12" borderId="43" xfId="2" applyNumberFormat="1" applyFont="1" applyFill="1" applyBorder="1" applyAlignment="1" applyProtection="1">
      <alignment horizontal="center" vertical="center" shrinkToFit="1"/>
      <protection locked="0"/>
    </xf>
    <xf numFmtId="3" fontId="48" fillId="2" borderId="159" xfId="2" applyNumberFormat="1" applyFont="1" applyFill="1" applyBorder="1" applyAlignment="1" applyProtection="1">
      <alignment horizontal="right" vertical="center" shrinkToFit="1"/>
      <protection locked="0"/>
    </xf>
    <xf numFmtId="0" fontId="61" fillId="13" borderId="0" xfId="2" quotePrefix="1" applyFont="1" applyFill="1" applyAlignment="1" applyProtection="1">
      <alignment horizontal="right" vertical="top"/>
      <protection locked="0"/>
    </xf>
    <xf numFmtId="0" fontId="48" fillId="0" borderId="183" xfId="2" applyFont="1" applyBorder="1" applyAlignment="1" applyProtection="1">
      <alignment horizontal="center" vertical="center"/>
      <protection locked="0"/>
    </xf>
    <xf numFmtId="0" fontId="48" fillId="0" borderId="200" xfId="2" applyFont="1" applyBorder="1" applyAlignment="1" applyProtection="1">
      <alignment horizontal="center" vertical="center"/>
      <protection locked="0"/>
    </xf>
    <xf numFmtId="0" fontId="61" fillId="13" borderId="0" xfId="2" applyFont="1" applyFill="1" applyAlignment="1" applyProtection="1">
      <alignment vertical="top" wrapText="1" shrinkToFit="1"/>
      <protection locked="0"/>
    </xf>
    <xf numFmtId="0" fontId="21" fillId="0" borderId="0" xfId="0" applyFont="1" applyAlignment="1" applyProtection="1">
      <alignment horizontal="left"/>
      <protection locked="0"/>
    </xf>
    <xf numFmtId="0" fontId="11" fillId="13" borderId="0" xfId="2" applyFont="1" applyFill="1" applyAlignment="1" applyProtection="1">
      <alignment vertical="top"/>
      <protection locked="0"/>
    </xf>
    <xf numFmtId="0" fontId="14" fillId="13" borderId="0" xfId="2" quotePrefix="1" applyFont="1" applyFill="1" applyAlignment="1" applyProtection="1">
      <alignment horizontal="right" vertical="top"/>
      <protection locked="0"/>
    </xf>
    <xf numFmtId="0" fontId="61" fillId="13" borderId="0" xfId="2" quotePrefix="1" applyFont="1" applyFill="1" applyAlignment="1" applyProtection="1">
      <alignment horizontal="right" vertical="center"/>
      <protection locked="0"/>
    </xf>
    <xf numFmtId="0" fontId="66" fillId="12" borderId="0" xfId="2" applyFont="1" applyFill="1" applyAlignment="1" applyProtection="1">
      <alignment vertical="center" wrapText="1"/>
      <protection locked="0"/>
    </xf>
    <xf numFmtId="0" fontId="66" fillId="10" borderId="0" xfId="2" applyFont="1" applyFill="1" applyProtection="1">
      <alignment vertical="center"/>
      <protection locked="0"/>
    </xf>
    <xf numFmtId="0" fontId="127" fillId="0" borderId="0" xfId="2" applyFont="1" applyProtection="1">
      <alignment vertical="center"/>
      <protection locked="0"/>
    </xf>
    <xf numFmtId="0" fontId="63" fillId="0" borderId="0" xfId="2" quotePrefix="1" applyFont="1" applyAlignment="1" applyProtection="1">
      <alignment horizontal="right" vertical="top"/>
      <protection locked="0"/>
    </xf>
    <xf numFmtId="0" fontId="128" fillId="0" borderId="0" xfId="0" applyFont="1" applyAlignment="1" applyProtection="1">
      <alignment horizontal="right" vertical="top"/>
      <protection locked="0"/>
    </xf>
    <xf numFmtId="0" fontId="11" fillId="6" borderId="0" xfId="2" applyFont="1" applyFill="1" applyAlignment="1" applyProtection="1">
      <alignment vertical="top"/>
      <protection locked="0"/>
    </xf>
    <xf numFmtId="0" fontId="14" fillId="6" borderId="0" xfId="2" quotePrefix="1" applyFont="1" applyFill="1" applyAlignment="1" applyProtection="1">
      <alignment horizontal="right" vertical="top"/>
      <protection locked="0"/>
    </xf>
    <xf numFmtId="0" fontId="48" fillId="3" borderId="25" xfId="2" applyFont="1" applyFill="1" applyBorder="1" applyProtection="1">
      <alignment vertical="center"/>
      <protection locked="0"/>
    </xf>
    <xf numFmtId="0" fontId="48" fillId="3" borderId="22" xfId="2" applyFont="1" applyFill="1" applyBorder="1" applyProtection="1">
      <alignment vertical="center"/>
      <protection locked="0"/>
    </xf>
    <xf numFmtId="0" fontId="61" fillId="6" borderId="26" xfId="2" applyFont="1" applyFill="1" applyBorder="1" applyAlignment="1" applyProtection="1">
      <alignment vertical="center" shrinkToFit="1"/>
      <protection locked="0"/>
    </xf>
    <xf numFmtId="0" fontId="61" fillId="6" borderId="54" xfId="2" applyFont="1" applyFill="1" applyBorder="1" applyAlignment="1" applyProtection="1">
      <alignment vertical="center" shrinkToFit="1"/>
      <protection locked="0"/>
    </xf>
    <xf numFmtId="0" fontId="61" fillId="6" borderId="0" xfId="2" applyFont="1" applyFill="1" applyAlignment="1" applyProtection="1">
      <alignment vertical="top" wrapText="1" shrinkToFit="1"/>
      <protection locked="0"/>
    </xf>
    <xf numFmtId="0" fontId="87" fillId="2" borderId="16" xfId="2" applyFont="1" applyFill="1" applyBorder="1" applyAlignment="1" applyProtection="1">
      <alignment vertical="top"/>
      <protection locked="0"/>
    </xf>
    <xf numFmtId="0" fontId="88" fillId="2" borderId="16" xfId="0" applyFont="1" applyFill="1" applyBorder="1" applyAlignment="1" applyProtection="1">
      <alignment vertical="top"/>
      <protection locked="0"/>
    </xf>
    <xf numFmtId="0" fontId="88" fillId="2" borderId="0" xfId="0" applyFont="1" applyFill="1" applyAlignment="1" applyProtection="1">
      <alignment vertical="top"/>
      <protection locked="0"/>
    </xf>
    <xf numFmtId="0" fontId="87" fillId="2" borderId="0" xfId="2" applyFont="1" applyFill="1" applyAlignment="1" applyProtection="1">
      <alignment vertical="top"/>
      <protection locked="0"/>
    </xf>
    <xf numFmtId="0" fontId="28" fillId="2" borderId="0" xfId="2" applyFont="1" applyFill="1" applyAlignment="1" applyProtection="1">
      <alignment vertical="top"/>
      <protection locked="0"/>
    </xf>
    <xf numFmtId="0" fontId="11" fillId="4" borderId="0" xfId="2" applyFont="1" applyFill="1" applyAlignment="1" applyProtection="1">
      <alignment vertical="top"/>
      <protection locked="0"/>
    </xf>
    <xf numFmtId="0" fontId="14" fillId="4" borderId="0" xfId="2" quotePrefix="1" applyFont="1" applyFill="1" applyAlignment="1" applyProtection="1">
      <alignment horizontal="right" vertical="top"/>
      <protection locked="0"/>
    </xf>
    <xf numFmtId="0" fontId="43" fillId="0" borderId="0" xfId="2" applyFont="1" applyAlignment="1" applyProtection="1">
      <alignment horizontal="center" vertical="top"/>
      <protection locked="0"/>
    </xf>
    <xf numFmtId="0" fontId="61" fillId="4" borderId="26" xfId="2" applyFont="1" applyFill="1" applyBorder="1" applyAlignment="1" applyProtection="1">
      <alignment vertical="center" shrinkToFit="1"/>
      <protection locked="0"/>
    </xf>
    <xf numFmtId="0" fontId="61" fillId="4" borderId="54" xfId="2" applyFont="1" applyFill="1" applyBorder="1" applyAlignment="1" applyProtection="1">
      <alignment vertical="center" shrinkToFit="1"/>
      <protection locked="0"/>
    </xf>
    <xf numFmtId="0" fontId="61" fillId="6" borderId="13" xfId="2" applyFont="1" applyFill="1" applyBorder="1" applyAlignment="1" applyProtection="1">
      <alignment horizontal="center" vertical="center" shrinkToFit="1"/>
      <protection locked="0"/>
    </xf>
    <xf numFmtId="0" fontId="61" fillId="6" borderId="199" xfId="2" applyFont="1" applyFill="1" applyBorder="1" applyAlignment="1" applyProtection="1">
      <alignment horizontal="center" vertical="center" shrinkToFit="1"/>
      <protection locked="0"/>
    </xf>
    <xf numFmtId="3" fontId="48" fillId="6" borderId="6" xfId="2" applyNumberFormat="1" applyFont="1" applyFill="1" applyBorder="1" applyAlignment="1" applyProtection="1">
      <alignment horizontal="right" vertical="center" shrinkToFit="1"/>
      <protection locked="0"/>
    </xf>
    <xf numFmtId="3" fontId="48" fillId="6" borderId="61" xfId="2" applyNumberFormat="1" applyFont="1" applyFill="1" applyBorder="1" applyAlignment="1" applyProtection="1">
      <alignment horizontal="right" vertical="center" shrinkToFit="1"/>
      <protection locked="0"/>
    </xf>
    <xf numFmtId="3" fontId="48" fillId="6" borderId="82" xfId="2" applyNumberFormat="1" applyFont="1" applyFill="1" applyBorder="1" applyAlignment="1" applyProtection="1">
      <alignment horizontal="right" vertical="center" shrinkToFit="1"/>
      <protection locked="0"/>
    </xf>
    <xf numFmtId="3" fontId="48" fillId="6" borderId="159" xfId="2" applyNumberFormat="1" applyFont="1" applyFill="1" applyBorder="1" applyAlignment="1" applyProtection="1">
      <alignment horizontal="right" vertical="center" shrinkToFit="1"/>
      <protection locked="0"/>
    </xf>
    <xf numFmtId="0" fontId="61" fillId="4" borderId="0" xfId="2" applyFont="1" applyFill="1" applyAlignment="1" applyProtection="1">
      <alignment vertical="top" wrapText="1" shrinkToFit="1"/>
      <protection locked="0"/>
    </xf>
    <xf numFmtId="0" fontId="66" fillId="16" borderId="0" xfId="2" applyFont="1" applyFill="1" applyProtection="1">
      <alignment vertical="center"/>
      <protection locked="0"/>
    </xf>
    <xf numFmtId="0" fontId="14" fillId="4" borderId="0" xfId="0" applyFont="1" applyFill="1" applyAlignment="1" applyProtection="1">
      <alignment vertical="top"/>
      <protection locked="0"/>
    </xf>
    <xf numFmtId="0" fontId="48" fillId="13" borderId="0" xfId="2" applyFont="1" applyFill="1" applyAlignment="1" applyProtection="1">
      <alignment vertical="top"/>
      <protection locked="0"/>
    </xf>
    <xf numFmtId="0" fontId="61" fillId="6" borderId="0" xfId="2" quotePrefix="1" applyFont="1" applyFill="1" applyAlignment="1" applyProtection="1">
      <alignment horizontal="right" vertical="top"/>
      <protection locked="0"/>
    </xf>
    <xf numFmtId="0" fontId="48" fillId="6" borderId="0" xfId="2" applyFont="1" applyFill="1" applyAlignment="1" applyProtection="1">
      <alignment vertical="top"/>
      <protection locked="0"/>
    </xf>
    <xf numFmtId="0" fontId="47" fillId="4" borderId="0" xfId="1" applyFont="1" applyFill="1" applyProtection="1">
      <alignment vertical="center"/>
      <protection locked="0"/>
    </xf>
    <xf numFmtId="0" fontId="61" fillId="4" borderId="0" xfId="2" quotePrefix="1" applyFont="1" applyFill="1" applyAlignment="1" applyProtection="1">
      <alignment horizontal="right" vertical="top"/>
      <protection locked="0"/>
    </xf>
    <xf numFmtId="0" fontId="65" fillId="24" borderId="0" xfId="2" applyFont="1" applyFill="1" applyAlignment="1" applyProtection="1">
      <alignment horizontal="left" vertical="center"/>
      <protection locked="0"/>
    </xf>
    <xf numFmtId="0" fontId="47" fillId="24" borderId="0" xfId="2" applyFont="1" applyFill="1" applyAlignment="1" applyProtection="1">
      <alignment horizontal="left" vertical="center"/>
      <protection locked="0"/>
    </xf>
    <xf numFmtId="0" fontId="43" fillId="0" borderId="0" xfId="2" applyFont="1" applyAlignment="1" applyProtection="1">
      <alignment vertical="top"/>
      <protection locked="0"/>
    </xf>
    <xf numFmtId="0" fontId="48" fillId="7" borderId="71" xfId="0" applyFont="1" applyFill="1" applyBorder="1" applyAlignment="1" applyProtection="1">
      <alignment horizontal="left" vertical="center"/>
      <protection locked="0"/>
    </xf>
    <xf numFmtId="0" fontId="80" fillId="7" borderId="71" xfId="0" applyFont="1" applyFill="1" applyBorder="1" applyAlignment="1" applyProtection="1">
      <alignment horizontal="center" vertical="center" shrinkToFit="1"/>
      <protection locked="0"/>
    </xf>
    <xf numFmtId="0" fontId="80" fillId="7" borderId="71" xfId="0" applyFont="1" applyFill="1" applyBorder="1" applyAlignment="1" applyProtection="1">
      <alignment horizontal="center" vertical="center"/>
      <protection locked="0"/>
    </xf>
    <xf numFmtId="0" fontId="80" fillId="0" borderId="71" xfId="0" applyFont="1" applyBorder="1" applyAlignment="1" applyProtection="1">
      <alignment horizontal="center"/>
      <protection locked="0"/>
    </xf>
    <xf numFmtId="0" fontId="80" fillId="0" borderId="71" xfId="0" applyFont="1" applyBorder="1" applyAlignment="1" applyProtection="1">
      <alignment horizontal="center" shrinkToFit="1"/>
      <protection locked="0"/>
    </xf>
    <xf numFmtId="0" fontId="48" fillId="0" borderId="71" xfId="1" applyFont="1" applyBorder="1" applyAlignment="1" applyProtection="1">
      <alignment horizontal="center" vertical="center"/>
      <protection locked="0"/>
    </xf>
    <xf numFmtId="0" fontId="48" fillId="0" borderId="71" xfId="2" applyFont="1" applyBorder="1" applyAlignment="1" applyProtection="1">
      <alignment horizontal="center" vertical="center"/>
      <protection locked="0"/>
    </xf>
    <xf numFmtId="3" fontId="48" fillId="0" borderId="71" xfId="2" applyNumberFormat="1" applyFont="1" applyBorder="1" applyAlignment="1" applyProtection="1">
      <alignment horizontal="center" vertical="center" wrapText="1"/>
      <protection locked="0"/>
    </xf>
    <xf numFmtId="0" fontId="5" fillId="25" borderId="78" xfId="2" applyFont="1" applyFill="1" applyBorder="1">
      <alignment vertical="center"/>
    </xf>
    <xf numFmtId="0" fontId="5" fillId="25" borderId="62" xfId="2" applyFont="1" applyFill="1" applyBorder="1">
      <alignment vertical="center"/>
    </xf>
    <xf numFmtId="0" fontId="91" fillId="23" borderId="23" xfId="0" applyFont="1" applyFill="1" applyBorder="1" applyAlignment="1" applyProtection="1">
      <alignment horizontal="left" vertical="top" wrapText="1"/>
      <protection locked="0"/>
    </xf>
    <xf numFmtId="0" fontId="63" fillId="0" borderId="0" xfId="2" applyFont="1" applyAlignment="1" applyProtection="1">
      <alignment horizontal="right" vertical="top" shrinkToFit="1"/>
      <protection locked="0"/>
    </xf>
    <xf numFmtId="0" fontId="66" fillId="0" borderId="0" xfId="0" applyFont="1" applyAlignment="1" applyProtection="1">
      <alignment horizontal="left" vertical="top" shrinkToFit="1"/>
      <protection locked="0"/>
    </xf>
    <xf numFmtId="0" fontId="66" fillId="0" borderId="0" xfId="2" applyFont="1" applyAlignment="1" applyProtection="1">
      <alignment horizontal="left" vertical="top" wrapText="1" shrinkToFit="1"/>
      <protection locked="0"/>
    </xf>
    <xf numFmtId="0" fontId="66" fillId="8" borderId="0" xfId="2" applyFont="1" applyFill="1" applyAlignment="1" applyProtection="1">
      <alignment horizontal="left" vertical="top" wrapText="1"/>
      <protection locked="0"/>
    </xf>
    <xf numFmtId="0" fontId="66" fillId="10" borderId="0" xfId="2" applyFont="1" applyFill="1" applyAlignment="1" applyProtection="1">
      <alignment horizontal="left" vertical="top" wrapText="1" shrinkToFit="1"/>
      <protection locked="0"/>
    </xf>
    <xf numFmtId="0" fontId="66" fillId="0" borderId="16" xfId="0" applyFont="1" applyBorder="1" applyAlignment="1" applyProtection="1">
      <alignment horizontal="left" vertical="center" wrapText="1" shrinkToFit="1"/>
      <protection locked="0"/>
    </xf>
    <xf numFmtId="0" fontId="117" fillId="5" borderId="15" xfId="0" applyFont="1" applyFill="1" applyBorder="1" applyAlignment="1" applyProtection="1">
      <alignment horizontal="center" vertical="center" shrinkToFit="1"/>
      <protection locked="0"/>
    </xf>
    <xf numFmtId="0" fontId="117" fillId="5" borderId="87" xfId="0" applyFont="1" applyFill="1" applyBorder="1" applyAlignment="1" applyProtection="1">
      <alignment horizontal="center" vertical="center" shrinkToFit="1"/>
      <protection locked="0"/>
    </xf>
    <xf numFmtId="0" fontId="117" fillId="5" borderId="52" xfId="0" applyFont="1" applyFill="1" applyBorder="1" applyAlignment="1" applyProtection="1">
      <alignment horizontal="center" vertical="center" shrinkToFit="1"/>
      <protection locked="0"/>
    </xf>
    <xf numFmtId="0" fontId="117" fillId="5" borderId="19" xfId="0" applyFont="1" applyFill="1" applyBorder="1" applyAlignment="1" applyProtection="1">
      <alignment horizontal="center" vertical="center" shrinkToFit="1"/>
      <protection locked="0"/>
    </xf>
    <xf numFmtId="0" fontId="3" fillId="0" borderId="71" xfId="2" applyFont="1" applyBorder="1" applyAlignment="1" applyProtection="1">
      <alignment horizontal="center" vertical="center" wrapText="1"/>
      <protection locked="0"/>
    </xf>
    <xf numFmtId="0" fontId="3" fillId="0" borderId="96" xfId="2" applyFont="1" applyBorder="1" applyAlignment="1" applyProtection="1">
      <alignment horizontal="center" vertical="center" wrapText="1"/>
      <protection locked="0"/>
    </xf>
    <xf numFmtId="0" fontId="3" fillId="0" borderId="80" xfId="2" applyFont="1" applyBorder="1" applyAlignment="1" applyProtection="1">
      <alignment horizontal="center" vertical="center" wrapText="1"/>
      <protection locked="0"/>
    </xf>
    <xf numFmtId="0" fontId="3" fillId="0" borderId="83" xfId="2" applyFont="1" applyBorder="1" applyAlignment="1" applyProtection="1">
      <alignment horizontal="center" vertical="center" wrapText="1"/>
      <protection locked="0"/>
    </xf>
    <xf numFmtId="0" fontId="3" fillId="0" borderId="69" xfId="2" applyFont="1" applyBorder="1" applyAlignment="1" applyProtection="1">
      <alignment horizontal="center" vertical="center" wrapText="1"/>
      <protection locked="0"/>
    </xf>
    <xf numFmtId="0" fontId="3" fillId="0" borderId="46" xfId="2" applyFont="1" applyBorder="1" applyAlignment="1" applyProtection="1">
      <alignment horizontal="center" vertical="center" wrapText="1"/>
      <protection locked="0"/>
    </xf>
    <xf numFmtId="0" fontId="3" fillId="0" borderId="26" xfId="2" applyFont="1" applyBorder="1" applyAlignment="1" applyProtection="1">
      <alignment horizontal="center" vertical="center" wrapText="1"/>
      <protection locked="0"/>
    </xf>
    <xf numFmtId="0" fontId="3" fillId="0" borderId="53" xfId="2" applyFont="1" applyBorder="1" applyAlignment="1" applyProtection="1">
      <alignment horizontal="center" vertical="center" wrapText="1"/>
      <protection locked="0"/>
    </xf>
    <xf numFmtId="0" fontId="3" fillId="0" borderId="10" xfId="2" applyFont="1" applyBorder="1" applyAlignment="1" applyProtection="1">
      <alignment horizontal="center" vertical="center" wrapText="1"/>
      <protection locked="0"/>
    </xf>
    <xf numFmtId="0" fontId="3" fillId="0" borderId="27" xfId="2" applyFont="1" applyBorder="1" applyAlignment="1" applyProtection="1">
      <alignment horizontal="center" vertical="center" wrapText="1"/>
      <protection locked="0"/>
    </xf>
    <xf numFmtId="0" fontId="3" fillId="0" borderId="105" xfId="2" applyFont="1" applyBorder="1" applyAlignment="1" applyProtection="1">
      <alignment horizontal="center" vertical="center" wrapText="1"/>
      <protection locked="0"/>
    </xf>
    <xf numFmtId="0" fontId="3" fillId="0" borderId="142" xfId="2" applyFont="1" applyBorder="1" applyAlignment="1" applyProtection="1">
      <alignment horizontal="center" vertical="center" wrapText="1"/>
      <protection locked="0"/>
    </xf>
    <xf numFmtId="0" fontId="3" fillId="0" borderId="195" xfId="2" applyFont="1" applyBorder="1" applyAlignment="1" applyProtection="1">
      <alignment horizontal="center" vertical="center" wrapText="1"/>
      <protection locked="0"/>
    </xf>
    <xf numFmtId="0" fontId="3" fillId="0" borderId="196" xfId="2" applyFont="1" applyBorder="1" applyAlignment="1" applyProtection="1">
      <alignment horizontal="center" vertical="center"/>
      <protection locked="0"/>
    </xf>
    <xf numFmtId="0" fontId="3" fillId="0" borderId="197" xfId="2" applyFont="1" applyBorder="1" applyAlignment="1" applyProtection="1">
      <alignment horizontal="center" vertical="center"/>
      <protection locked="0"/>
    </xf>
    <xf numFmtId="0" fontId="66" fillId="0" borderId="117" xfId="0" applyFont="1" applyBorder="1" applyAlignment="1" applyProtection="1">
      <alignment horizontal="center" vertical="center" shrinkToFit="1"/>
      <protection locked="0"/>
    </xf>
    <xf numFmtId="0" fontId="66" fillId="0" borderId="78" xfId="0" applyFont="1" applyBorder="1" applyAlignment="1" applyProtection="1">
      <alignment horizontal="center" vertical="center" shrinkToFit="1"/>
      <protection locked="0"/>
    </xf>
    <xf numFmtId="0" fontId="66" fillId="0" borderId="62" xfId="0" applyFont="1" applyBorder="1" applyAlignment="1" applyProtection="1">
      <alignment horizontal="center" vertical="center" shrinkToFit="1"/>
      <protection locked="0"/>
    </xf>
    <xf numFmtId="0" fontId="66" fillId="7" borderId="117" xfId="0" applyFont="1" applyFill="1" applyBorder="1" applyAlignment="1">
      <alignment horizontal="center" vertical="center" shrinkToFit="1"/>
    </xf>
    <xf numFmtId="0" fontId="66" fillId="7" borderId="78" xfId="0" applyFont="1" applyFill="1" applyBorder="1" applyAlignment="1">
      <alignment horizontal="center" vertical="center" shrinkToFit="1"/>
    </xf>
    <xf numFmtId="0" fontId="66" fillId="7" borderId="62" xfId="0" applyFont="1" applyFill="1" applyBorder="1" applyAlignment="1">
      <alignment horizontal="center" vertical="center" shrinkToFit="1"/>
    </xf>
    <xf numFmtId="0" fontId="49" fillId="0" borderId="117" xfId="0" applyFont="1" applyBorder="1" applyAlignment="1" applyProtection="1">
      <alignment horizontal="center" vertical="center" shrinkToFit="1"/>
      <protection locked="0"/>
    </xf>
    <xf numFmtId="0" fontId="49" fillId="0" borderId="78" xfId="0" applyFont="1" applyBorder="1" applyAlignment="1" applyProtection="1">
      <alignment horizontal="center" vertical="center" shrinkToFit="1"/>
      <protection locked="0"/>
    </xf>
    <xf numFmtId="0" fontId="49" fillId="0" borderId="62" xfId="0" applyFont="1" applyBorder="1" applyAlignment="1" applyProtection="1">
      <alignment horizontal="center" vertical="center" shrinkToFit="1"/>
      <protection locked="0"/>
    </xf>
    <xf numFmtId="0" fontId="47" fillId="12" borderId="155" xfId="2" applyFont="1" applyFill="1" applyBorder="1" applyAlignment="1" applyProtection="1">
      <alignment horizontal="center" vertical="center" wrapText="1"/>
      <protection locked="0"/>
    </xf>
    <xf numFmtId="0" fontId="47" fillId="12" borderId="152" xfId="2" applyFont="1" applyFill="1" applyBorder="1" applyAlignment="1" applyProtection="1">
      <alignment horizontal="center" vertical="center" wrapText="1"/>
      <protection locked="0"/>
    </xf>
    <xf numFmtId="180" fontId="47" fillId="12" borderId="190" xfId="3" applyNumberFormat="1" applyFont="1" applyFill="1" applyBorder="1" applyAlignment="1" applyProtection="1">
      <alignment horizontal="center" vertical="center"/>
      <protection locked="0"/>
    </xf>
    <xf numFmtId="180" fontId="47" fillId="12" borderId="191" xfId="3" applyNumberFormat="1" applyFont="1" applyFill="1" applyBorder="1" applyAlignment="1" applyProtection="1">
      <alignment horizontal="center" vertical="center"/>
      <protection locked="0"/>
    </xf>
    <xf numFmtId="180" fontId="47" fillId="12" borderId="192" xfId="3" applyNumberFormat="1" applyFont="1" applyFill="1" applyBorder="1" applyAlignment="1" applyProtection="1">
      <alignment horizontal="center" vertical="center"/>
      <protection locked="0"/>
    </xf>
    <xf numFmtId="38" fontId="47" fillId="7" borderId="155" xfId="3" applyFont="1" applyFill="1" applyBorder="1" applyAlignment="1" applyProtection="1">
      <alignment horizontal="center" vertical="center"/>
    </xf>
    <xf numFmtId="38" fontId="47" fillId="7" borderId="152" xfId="3" applyFont="1" applyFill="1" applyBorder="1" applyAlignment="1" applyProtection="1">
      <alignment horizontal="center" vertical="center"/>
    </xf>
    <xf numFmtId="0" fontId="47" fillId="12" borderId="127" xfId="2" applyFont="1" applyFill="1" applyBorder="1" applyAlignment="1" applyProtection="1">
      <alignment horizontal="center" vertical="center" wrapText="1"/>
      <protection locked="0"/>
    </xf>
    <xf numFmtId="0" fontId="47" fillId="12" borderId="128" xfId="2" applyFont="1" applyFill="1" applyBorder="1" applyAlignment="1" applyProtection="1">
      <alignment horizontal="center" vertical="center" wrapText="1"/>
      <protection locked="0"/>
    </xf>
    <xf numFmtId="0" fontId="47" fillId="12" borderId="201" xfId="2" applyFont="1" applyFill="1" applyBorder="1" applyAlignment="1" applyProtection="1">
      <alignment horizontal="center" vertical="center" wrapText="1"/>
      <protection locked="0"/>
    </xf>
    <xf numFmtId="180" fontId="47" fillId="7" borderId="52" xfId="3" applyNumberFormat="1" applyFont="1" applyFill="1" applyBorder="1" applyAlignment="1" applyProtection="1">
      <alignment horizontal="center" vertical="center"/>
    </xf>
    <xf numFmtId="180" fontId="47" fillId="7" borderId="10" xfId="3" applyNumberFormat="1" applyFont="1" applyFill="1" applyBorder="1" applyAlignment="1" applyProtection="1">
      <alignment horizontal="center" vertical="center"/>
    </xf>
    <xf numFmtId="180" fontId="47" fillId="7" borderId="19" xfId="3" applyNumberFormat="1" applyFont="1" applyFill="1" applyBorder="1" applyAlignment="1" applyProtection="1">
      <alignment horizontal="center" vertical="center"/>
    </xf>
    <xf numFmtId="38" fontId="47" fillId="7" borderId="99" xfId="3" applyFont="1" applyFill="1" applyBorder="1" applyAlignment="1" applyProtection="1">
      <alignment horizontal="center" vertical="center"/>
    </xf>
    <xf numFmtId="38" fontId="47" fillId="7" borderId="23" xfId="3" applyFont="1" applyFill="1" applyBorder="1" applyAlignment="1" applyProtection="1">
      <alignment horizontal="center" vertical="center"/>
    </xf>
    <xf numFmtId="0" fontId="47" fillId="12" borderId="80" xfId="2" applyFont="1" applyFill="1" applyBorder="1" applyAlignment="1" applyProtection="1">
      <alignment horizontal="center" vertical="center" wrapText="1"/>
      <protection locked="0"/>
    </xf>
    <xf numFmtId="0" fontId="47" fillId="12" borderId="83" xfId="2" applyFont="1" applyFill="1" applyBorder="1" applyAlignment="1" applyProtection="1">
      <alignment horizontal="center" vertical="center" wrapText="1"/>
      <protection locked="0"/>
    </xf>
    <xf numFmtId="180" fontId="47" fillId="12" borderId="117" xfId="3" applyNumberFormat="1" applyFont="1" applyFill="1" applyBorder="1" applyAlignment="1" applyProtection="1">
      <alignment horizontal="center" vertical="center"/>
      <protection locked="0"/>
    </xf>
    <xf numFmtId="180" fontId="47" fillId="12" borderId="78" xfId="3" applyNumberFormat="1" applyFont="1" applyFill="1" applyBorder="1" applyAlignment="1" applyProtection="1">
      <alignment horizontal="center" vertical="center"/>
      <protection locked="0"/>
    </xf>
    <xf numFmtId="180" fontId="47" fillId="12" borderId="62" xfId="3" applyNumberFormat="1" applyFont="1" applyFill="1" applyBorder="1" applyAlignment="1" applyProtection="1">
      <alignment horizontal="center" vertical="center"/>
      <protection locked="0"/>
    </xf>
    <xf numFmtId="38" fontId="47" fillId="7" borderId="80" xfId="3" applyFont="1" applyFill="1" applyBorder="1" applyAlignment="1" applyProtection="1">
      <alignment horizontal="center" vertical="center"/>
    </xf>
    <xf numFmtId="38" fontId="47" fillId="7" borderId="83" xfId="3" applyFont="1" applyFill="1" applyBorder="1" applyAlignment="1" applyProtection="1">
      <alignment horizontal="center" vertical="center"/>
    </xf>
    <xf numFmtId="0" fontId="43" fillId="0" borderId="0" xfId="1" applyFont="1" applyAlignment="1" applyProtection="1">
      <alignment horizontal="left" vertical="top" wrapText="1"/>
      <protection locked="0"/>
    </xf>
    <xf numFmtId="0" fontId="65" fillId="10" borderId="0" xfId="2" applyFont="1" applyFill="1" applyAlignment="1" applyProtection="1">
      <alignment vertical="center" shrinkToFit="1"/>
      <protection locked="0"/>
    </xf>
    <xf numFmtId="0" fontId="71" fillId="10" borderId="0" xfId="2" applyFont="1" applyFill="1" applyAlignment="1" applyProtection="1">
      <alignment horizontal="left" vertical="top" wrapText="1"/>
      <protection locked="0"/>
    </xf>
    <xf numFmtId="0" fontId="47" fillId="12" borderId="46" xfId="2" applyFont="1" applyFill="1" applyBorder="1" applyAlignment="1" applyProtection="1">
      <alignment horizontal="center" vertical="center"/>
      <protection locked="0"/>
    </xf>
    <xf numFmtId="0" fontId="47" fillId="12" borderId="26" xfId="2" applyFont="1" applyFill="1" applyBorder="1" applyAlignment="1" applyProtection="1">
      <alignment horizontal="center" vertical="center"/>
      <protection locked="0"/>
    </xf>
    <xf numFmtId="0" fontId="47" fillId="12" borderId="50" xfId="2" applyFont="1" applyFill="1" applyBorder="1" applyAlignment="1" applyProtection="1">
      <alignment horizontal="center" vertical="center"/>
      <protection locked="0"/>
    </xf>
    <xf numFmtId="0" fontId="47" fillId="12" borderId="0" xfId="2" applyFont="1" applyFill="1" applyAlignment="1" applyProtection="1">
      <alignment horizontal="center" vertical="center"/>
      <protection locked="0"/>
    </xf>
    <xf numFmtId="0" fontId="47" fillId="12" borderId="99" xfId="2" applyFont="1" applyFill="1" applyBorder="1" applyAlignment="1" applyProtection="1">
      <alignment horizontal="center" vertical="center"/>
      <protection locked="0"/>
    </xf>
    <xf numFmtId="0" fontId="47" fillId="12" borderId="23" xfId="2" applyFont="1" applyFill="1" applyBorder="1" applyAlignment="1" applyProtection="1">
      <alignment horizontal="center" vertical="center"/>
      <protection locked="0"/>
    </xf>
    <xf numFmtId="0" fontId="97" fillId="0" borderId="46" xfId="2" applyFont="1" applyBorder="1" applyAlignment="1" applyProtection="1">
      <alignment horizontal="center" vertical="center" wrapText="1"/>
      <protection locked="0"/>
    </xf>
    <xf numFmtId="0" fontId="97" fillId="0" borderId="26" xfId="2" applyFont="1" applyBorder="1" applyAlignment="1" applyProtection="1">
      <alignment horizontal="center" vertical="center" wrapText="1"/>
      <protection locked="0"/>
    </xf>
    <xf numFmtId="0" fontId="97" fillId="0" borderId="50" xfId="2" applyFont="1" applyBorder="1" applyAlignment="1" applyProtection="1">
      <alignment horizontal="center" vertical="center" wrapText="1"/>
      <protection locked="0"/>
    </xf>
    <xf numFmtId="0" fontId="97" fillId="0" borderId="0" xfId="2" applyFont="1" applyAlignment="1" applyProtection="1">
      <alignment horizontal="center" vertical="center" wrapText="1"/>
      <protection locked="0"/>
    </xf>
    <xf numFmtId="0" fontId="47" fillId="0" borderId="83" xfId="2" applyFont="1" applyBorder="1" applyAlignment="1" applyProtection="1">
      <alignment horizontal="center" vertical="center" wrapText="1"/>
      <protection locked="0"/>
    </xf>
    <xf numFmtId="0" fontId="47" fillId="0" borderId="69" xfId="2" applyFont="1" applyBorder="1" applyAlignment="1" applyProtection="1">
      <alignment horizontal="center" vertical="center" wrapText="1"/>
      <protection locked="0"/>
    </xf>
    <xf numFmtId="0" fontId="47" fillId="7" borderId="80" xfId="2" applyFont="1" applyFill="1" applyBorder="1" applyAlignment="1" applyProtection="1">
      <alignment horizontal="center" vertical="center" wrapText="1"/>
      <protection locked="0"/>
    </xf>
    <xf numFmtId="0" fontId="47" fillId="7" borderId="83" xfId="2" applyFont="1" applyFill="1" applyBorder="1" applyAlignment="1" applyProtection="1">
      <alignment horizontal="center" vertical="center" wrapText="1"/>
      <protection locked="0"/>
    </xf>
    <xf numFmtId="0" fontId="47" fillId="7" borderId="69" xfId="2" applyFont="1" applyFill="1" applyBorder="1" applyAlignment="1" applyProtection="1">
      <alignment horizontal="center" vertical="center" wrapText="1"/>
      <protection locked="0"/>
    </xf>
    <xf numFmtId="0" fontId="47" fillId="7" borderId="80" xfId="2" applyFont="1" applyFill="1" applyBorder="1" applyAlignment="1" applyProtection="1">
      <alignment horizontal="center" vertical="center" shrinkToFit="1"/>
      <protection locked="0"/>
    </xf>
    <xf numFmtId="0" fontId="47" fillId="7" borderId="83" xfId="2" applyFont="1" applyFill="1" applyBorder="1" applyAlignment="1" applyProtection="1">
      <alignment horizontal="center" vertical="center" shrinkToFit="1"/>
      <protection locked="0"/>
    </xf>
    <xf numFmtId="0" fontId="47" fillId="7" borderId="69" xfId="2" applyFont="1" applyFill="1" applyBorder="1" applyAlignment="1" applyProtection="1">
      <alignment horizontal="center" vertical="center" shrinkToFit="1"/>
      <protection locked="0"/>
    </xf>
    <xf numFmtId="0" fontId="61" fillId="0" borderId="46" xfId="2" applyFont="1" applyBorder="1" applyAlignment="1" applyProtection="1">
      <alignment horizontal="center" vertical="center" wrapText="1"/>
      <protection locked="0"/>
    </xf>
    <xf numFmtId="0" fontId="61" fillId="0" borderId="26" xfId="2" applyFont="1" applyBorder="1" applyAlignment="1" applyProtection="1">
      <alignment horizontal="center" vertical="center" wrapText="1"/>
      <protection locked="0"/>
    </xf>
    <xf numFmtId="0" fontId="61" fillId="0" borderId="27" xfId="2" applyFont="1" applyBorder="1" applyAlignment="1" applyProtection="1">
      <alignment horizontal="center" vertical="center" wrapText="1"/>
      <protection locked="0"/>
    </xf>
    <xf numFmtId="0" fontId="61" fillId="0" borderId="50" xfId="2" applyFont="1" applyBorder="1" applyAlignment="1" applyProtection="1">
      <alignment horizontal="center" vertical="center" wrapText="1"/>
      <protection locked="0"/>
    </xf>
    <xf numFmtId="0" fontId="61" fillId="0" borderId="0" xfId="2" applyFont="1" applyAlignment="1" applyProtection="1">
      <alignment horizontal="center" vertical="center" wrapText="1"/>
      <protection locked="0"/>
    </xf>
    <xf numFmtId="0" fontId="61" fillId="0" borderId="77" xfId="2" applyFont="1" applyBorder="1" applyAlignment="1" applyProtection="1">
      <alignment horizontal="center" vertical="center" wrapText="1"/>
      <protection locked="0"/>
    </xf>
    <xf numFmtId="0" fontId="48" fillId="7" borderId="46" xfId="2" applyFont="1" applyFill="1" applyBorder="1" applyAlignment="1" applyProtection="1">
      <alignment horizontal="center" vertical="center" wrapText="1"/>
      <protection locked="0"/>
    </xf>
    <xf numFmtId="0" fontId="47" fillId="7" borderId="26" xfId="2" applyFont="1" applyFill="1" applyBorder="1" applyAlignment="1" applyProtection="1">
      <alignment horizontal="center" vertical="center" wrapText="1"/>
      <protection locked="0"/>
    </xf>
    <xf numFmtId="0" fontId="47" fillId="7" borderId="27" xfId="2" applyFont="1" applyFill="1" applyBorder="1" applyAlignment="1" applyProtection="1">
      <alignment horizontal="center" vertical="center" wrapText="1"/>
      <protection locked="0"/>
    </xf>
    <xf numFmtId="0" fontId="47" fillId="7" borderId="50" xfId="2" applyFont="1" applyFill="1" applyBorder="1" applyAlignment="1" applyProtection="1">
      <alignment horizontal="center" vertical="center" wrapText="1"/>
      <protection locked="0"/>
    </xf>
    <xf numFmtId="0" fontId="47" fillId="7" borderId="0" xfId="2" applyFont="1" applyFill="1" applyAlignment="1" applyProtection="1">
      <alignment horizontal="center" vertical="center" wrapText="1"/>
      <protection locked="0"/>
    </xf>
    <xf numFmtId="0" fontId="47" fillId="7" borderId="77" xfId="2" applyFont="1" applyFill="1" applyBorder="1" applyAlignment="1" applyProtection="1">
      <alignment horizontal="center" vertical="center" wrapText="1"/>
      <protection locked="0"/>
    </xf>
    <xf numFmtId="0" fontId="47" fillId="7" borderId="99" xfId="2" applyFont="1" applyFill="1" applyBorder="1" applyAlignment="1" applyProtection="1">
      <alignment horizontal="center" vertical="center" wrapText="1"/>
      <protection locked="0"/>
    </xf>
    <xf numFmtId="0" fontId="47" fillId="7" borderId="23" xfId="2" applyFont="1" applyFill="1" applyBorder="1" applyAlignment="1" applyProtection="1">
      <alignment horizontal="center" vertical="center" wrapText="1"/>
      <protection locked="0"/>
    </xf>
    <xf numFmtId="0" fontId="47" fillId="7" borderId="24" xfId="2" applyFont="1" applyFill="1" applyBorder="1" applyAlignment="1" applyProtection="1">
      <alignment horizontal="center" vertical="center" wrapText="1"/>
      <protection locked="0"/>
    </xf>
    <xf numFmtId="0" fontId="48" fillId="7" borderId="176" xfId="2" applyFont="1" applyFill="1" applyBorder="1" applyAlignment="1" applyProtection="1">
      <alignment horizontal="center" vertical="center" shrinkToFit="1"/>
      <protection locked="0"/>
    </xf>
    <xf numFmtId="0" fontId="48" fillId="7" borderId="177" xfId="2" applyFont="1" applyFill="1" applyBorder="1" applyAlignment="1" applyProtection="1">
      <alignment horizontal="center" vertical="center" shrinkToFit="1"/>
      <protection locked="0"/>
    </xf>
    <xf numFmtId="0" fontId="48" fillId="7" borderId="178" xfId="2" applyFont="1" applyFill="1" applyBorder="1" applyAlignment="1" applyProtection="1">
      <alignment horizontal="center" vertical="center" shrinkToFit="1"/>
      <protection locked="0"/>
    </xf>
    <xf numFmtId="0" fontId="61" fillId="0" borderId="148" xfId="2" applyFont="1" applyBorder="1" applyAlignment="1" applyProtection="1">
      <alignment horizontal="center" vertical="center" wrapText="1"/>
      <protection locked="0"/>
    </xf>
    <xf numFmtId="0" fontId="61" fillId="0" borderId="149" xfId="2" applyFont="1" applyBorder="1" applyAlignment="1" applyProtection="1">
      <alignment horizontal="center" vertical="center" wrapText="1"/>
      <protection locked="0"/>
    </xf>
    <xf numFmtId="0" fontId="61" fillId="0" borderId="150" xfId="2" applyFont="1" applyBorder="1" applyAlignment="1" applyProtection="1">
      <alignment horizontal="center" vertical="center" wrapText="1"/>
      <protection locked="0"/>
    </xf>
    <xf numFmtId="177" fontId="66" fillId="8" borderId="0" xfId="2" applyNumberFormat="1" applyFont="1" applyFill="1" applyAlignment="1" applyProtection="1">
      <alignment horizontal="left" vertical="top" shrinkToFit="1"/>
      <protection locked="0"/>
    </xf>
    <xf numFmtId="0" fontId="65" fillId="0" borderId="46" xfId="2" applyFont="1" applyBorder="1" applyAlignment="1" applyProtection="1">
      <alignment horizontal="center" vertical="center" wrapText="1"/>
      <protection locked="0"/>
    </xf>
    <xf numFmtId="0" fontId="65" fillId="0" borderId="26" xfId="2" applyFont="1" applyBorder="1" applyAlignment="1" applyProtection="1">
      <alignment horizontal="center" vertical="center" wrapText="1"/>
      <protection locked="0"/>
    </xf>
    <xf numFmtId="0" fontId="65" fillId="0" borderId="50" xfId="2" applyFont="1" applyBorder="1" applyAlignment="1" applyProtection="1">
      <alignment horizontal="center" vertical="center" wrapText="1"/>
      <protection locked="0"/>
    </xf>
    <xf numFmtId="0" fontId="65" fillId="0" borderId="0" xfId="2" applyFont="1" applyAlignment="1" applyProtection="1">
      <alignment horizontal="center" vertical="center" wrapText="1"/>
      <protection locked="0"/>
    </xf>
    <xf numFmtId="0" fontId="66" fillId="12" borderId="50" xfId="2" applyFont="1" applyFill="1" applyBorder="1" applyAlignment="1" applyProtection="1">
      <alignment horizontal="right" vertical="center" wrapText="1"/>
      <protection locked="0"/>
    </xf>
    <xf numFmtId="0" fontId="66" fillId="12" borderId="0" xfId="2" applyFont="1" applyFill="1" applyAlignment="1" applyProtection="1">
      <alignment horizontal="right" vertical="center" wrapText="1"/>
      <protection locked="0"/>
    </xf>
    <xf numFmtId="0" fontId="66" fillId="12" borderId="0" xfId="2" applyFont="1" applyFill="1" applyAlignment="1" applyProtection="1">
      <alignment horizontal="left" vertical="top" wrapText="1"/>
      <protection locked="0"/>
    </xf>
    <xf numFmtId="0" fontId="48" fillId="0" borderId="46" xfId="2" applyFont="1" applyBorder="1" applyAlignment="1" applyProtection="1">
      <alignment horizontal="center" vertical="center" wrapText="1"/>
      <protection locked="0"/>
    </xf>
    <xf numFmtId="0" fontId="48" fillId="0" borderId="26" xfId="2" applyFont="1" applyBorder="1" applyAlignment="1" applyProtection="1">
      <alignment horizontal="center" vertical="center" wrapText="1"/>
      <protection locked="0"/>
    </xf>
    <xf numFmtId="0" fontId="48" fillId="0" borderId="50" xfId="2" applyFont="1" applyBorder="1" applyAlignment="1" applyProtection="1">
      <alignment horizontal="center" vertical="center" wrapText="1"/>
      <protection locked="0"/>
    </xf>
    <xf numFmtId="0" fontId="48" fillId="0" borderId="0" xfId="2" applyFont="1" applyAlignment="1" applyProtection="1">
      <alignment horizontal="center" vertical="center" wrapText="1"/>
      <protection locked="0"/>
    </xf>
    <xf numFmtId="0" fontId="48" fillId="0" borderId="148" xfId="2" applyFont="1" applyBorder="1" applyAlignment="1" applyProtection="1">
      <alignment horizontal="center" vertical="center" wrapText="1"/>
      <protection locked="0"/>
    </xf>
    <xf numFmtId="0" fontId="48" fillId="0" borderId="149" xfId="2" applyFont="1" applyBorder="1" applyAlignment="1" applyProtection="1">
      <alignment horizontal="center" vertical="center" wrapText="1"/>
      <protection locked="0"/>
    </xf>
    <xf numFmtId="0" fontId="48" fillId="0" borderId="150" xfId="2" applyFont="1" applyBorder="1" applyAlignment="1" applyProtection="1">
      <alignment horizontal="center" vertical="center" wrapText="1"/>
      <protection locked="0"/>
    </xf>
    <xf numFmtId="38" fontId="65" fillId="0" borderId="117" xfId="3" applyFont="1" applyBorder="1" applyAlignment="1" applyProtection="1">
      <alignment horizontal="right" vertical="center"/>
      <protection locked="0"/>
    </xf>
    <xf numFmtId="38" fontId="65" fillId="0" borderId="78" xfId="3" applyFont="1" applyBorder="1" applyAlignment="1" applyProtection="1">
      <alignment horizontal="right" vertical="center"/>
      <protection locked="0"/>
    </xf>
    <xf numFmtId="38" fontId="65" fillId="0" borderId="62" xfId="3" applyFont="1" applyBorder="1" applyAlignment="1" applyProtection="1">
      <alignment horizontal="right" vertical="center"/>
      <protection locked="0"/>
    </xf>
    <xf numFmtId="38" fontId="47" fillId="0" borderId="117" xfId="3" applyFont="1" applyBorder="1" applyAlignment="1" applyProtection="1">
      <alignment horizontal="right" vertical="center"/>
      <protection locked="0"/>
    </xf>
    <xf numFmtId="38" fontId="47" fillId="0" borderId="78" xfId="3" applyFont="1" applyBorder="1" applyAlignment="1" applyProtection="1">
      <alignment horizontal="right" vertical="center"/>
      <protection locked="0"/>
    </xf>
    <xf numFmtId="38" fontId="47" fillId="0" borderId="151" xfId="3" applyFont="1" applyBorder="1" applyAlignment="1" applyProtection="1">
      <alignment horizontal="right" vertical="center"/>
      <protection locked="0"/>
    </xf>
    <xf numFmtId="38" fontId="47" fillId="0" borderId="62" xfId="3" applyFont="1" applyBorder="1" applyAlignment="1" applyProtection="1">
      <alignment horizontal="right" vertical="center"/>
      <protection locked="0"/>
    </xf>
    <xf numFmtId="38" fontId="47" fillId="8" borderId="143" xfId="3" applyFont="1" applyFill="1" applyBorder="1" applyAlignment="1" applyProtection="1">
      <alignment horizontal="right" vertical="center" shrinkToFit="1"/>
      <protection locked="0"/>
    </xf>
    <xf numFmtId="38" fontId="47" fillId="8" borderId="144" xfId="3" applyFont="1" applyFill="1" applyBorder="1" applyAlignment="1" applyProtection="1">
      <alignment horizontal="right" vertical="center" shrinkToFit="1"/>
      <protection locked="0"/>
    </xf>
    <xf numFmtId="38" fontId="47" fillId="8" borderId="145" xfId="3" applyFont="1" applyFill="1" applyBorder="1" applyAlignment="1" applyProtection="1">
      <alignment horizontal="right" vertical="center" shrinkToFit="1"/>
      <protection locked="0"/>
    </xf>
    <xf numFmtId="0" fontId="48" fillId="8" borderId="143" xfId="2" applyFont="1" applyFill="1" applyBorder="1" applyAlignment="1" applyProtection="1">
      <alignment horizontal="center" vertical="center" shrinkToFit="1"/>
      <protection locked="0"/>
    </xf>
    <xf numFmtId="0" fontId="48" fillId="8" borderId="145" xfId="2" applyFont="1" applyFill="1" applyBorder="1" applyAlignment="1" applyProtection="1">
      <alignment horizontal="center" vertical="center" shrinkToFit="1"/>
      <protection locked="0"/>
    </xf>
    <xf numFmtId="0" fontId="48" fillId="11" borderId="80" xfId="2" applyFont="1" applyFill="1" applyBorder="1" applyAlignment="1">
      <alignment horizontal="center" vertical="center" shrinkToFit="1"/>
    </xf>
    <xf numFmtId="0" fontId="48" fillId="11" borderId="69" xfId="2" applyFont="1" applyFill="1" applyBorder="1" applyAlignment="1">
      <alignment horizontal="center" vertical="center" shrinkToFit="1"/>
    </xf>
    <xf numFmtId="0" fontId="47" fillId="8" borderId="117" xfId="2" applyFont="1" applyFill="1" applyBorder="1" applyAlignment="1" applyProtection="1">
      <alignment horizontal="center" vertical="center" shrinkToFit="1"/>
      <protection locked="0"/>
    </xf>
    <xf numFmtId="0" fontId="47" fillId="8" borderId="78" xfId="2" applyFont="1" applyFill="1" applyBorder="1" applyAlignment="1" applyProtection="1">
      <alignment horizontal="center" vertical="center" shrinkToFit="1"/>
      <protection locked="0"/>
    </xf>
    <xf numFmtId="0" fontId="47" fillId="8" borderId="62" xfId="2" applyFont="1" applyFill="1" applyBorder="1" applyAlignment="1" applyProtection="1">
      <alignment horizontal="center" vertical="center" shrinkToFit="1"/>
      <protection locked="0"/>
    </xf>
    <xf numFmtId="0" fontId="75" fillId="10" borderId="0" xfId="2" applyFont="1" applyFill="1" applyAlignment="1" applyProtection="1">
      <alignment horizontal="center" vertical="center"/>
      <protection locked="0"/>
    </xf>
    <xf numFmtId="0" fontId="74" fillId="10" borderId="0" xfId="0" applyFont="1" applyFill="1" applyAlignment="1" applyProtection="1">
      <alignment horizontal="center" vertical="center" shrinkToFit="1"/>
      <protection locked="0"/>
    </xf>
    <xf numFmtId="0" fontId="65" fillId="10" borderId="23" xfId="2" applyFont="1" applyFill="1" applyBorder="1" applyAlignment="1" applyProtection="1">
      <alignment horizontal="left" vertical="center" shrinkToFit="1"/>
      <protection locked="0"/>
    </xf>
    <xf numFmtId="0" fontId="68" fillId="8" borderId="46" xfId="0" applyFont="1" applyFill="1" applyBorder="1" applyAlignment="1" applyProtection="1">
      <alignment horizontal="center" vertical="center" wrapText="1"/>
      <protection locked="0"/>
    </xf>
    <xf numFmtId="0" fontId="68" fillId="8" borderId="26" xfId="0" applyFont="1" applyFill="1" applyBorder="1" applyAlignment="1" applyProtection="1">
      <alignment horizontal="center" vertical="center" wrapText="1"/>
      <protection locked="0"/>
    </xf>
    <xf numFmtId="0" fontId="68" fillId="8" borderId="50" xfId="0" applyFont="1" applyFill="1" applyBorder="1" applyAlignment="1" applyProtection="1">
      <alignment horizontal="center" vertical="center" wrapText="1"/>
      <protection locked="0"/>
    </xf>
    <xf numFmtId="0" fontId="68" fillId="8" borderId="0" xfId="0" applyFont="1" applyFill="1" applyAlignment="1" applyProtection="1">
      <alignment horizontal="center" vertical="center" wrapText="1"/>
      <protection locked="0"/>
    </xf>
    <xf numFmtId="0" fontId="69" fillId="8" borderId="80" xfId="2" applyFont="1" applyFill="1" applyBorder="1" applyAlignment="1" applyProtection="1">
      <alignment horizontal="center" vertical="center" shrinkToFit="1"/>
      <protection locked="0"/>
    </xf>
    <xf numFmtId="0" fontId="69" fillId="8" borderId="83" xfId="2" applyFont="1" applyFill="1" applyBorder="1" applyAlignment="1" applyProtection="1">
      <alignment horizontal="center" vertical="center" shrinkToFit="1"/>
      <protection locked="0"/>
    </xf>
    <xf numFmtId="0" fontId="69" fillId="8" borderId="69" xfId="2" applyFont="1" applyFill="1" applyBorder="1" applyAlignment="1" applyProtection="1">
      <alignment horizontal="center" vertical="center" shrinkToFit="1"/>
      <protection locked="0"/>
    </xf>
    <xf numFmtId="0" fontId="63" fillId="10" borderId="46" xfId="2" applyFont="1" applyFill="1" applyBorder="1" applyAlignment="1" applyProtection="1">
      <alignment horizontal="left" vertical="center" wrapText="1" shrinkToFit="1"/>
      <protection locked="0"/>
    </xf>
    <xf numFmtId="0" fontId="63" fillId="10" borderId="26" xfId="2" applyFont="1" applyFill="1" applyBorder="1" applyAlignment="1" applyProtection="1">
      <alignment horizontal="left" vertical="center" wrapText="1" shrinkToFit="1"/>
      <protection locked="0"/>
    </xf>
    <xf numFmtId="0" fontId="63" fillId="10" borderId="27" xfId="2" applyFont="1" applyFill="1" applyBorder="1" applyAlignment="1" applyProtection="1">
      <alignment horizontal="left" vertical="center" wrapText="1" shrinkToFit="1"/>
      <protection locked="0"/>
    </xf>
    <xf numFmtId="0" fontId="63" fillId="10" borderId="50" xfId="2" applyFont="1" applyFill="1" applyBorder="1" applyAlignment="1" applyProtection="1">
      <alignment horizontal="left" vertical="center" wrapText="1" shrinkToFit="1"/>
      <protection locked="0"/>
    </xf>
    <xf numFmtId="0" fontId="63" fillId="10" borderId="0" xfId="2" applyFont="1" applyFill="1" applyAlignment="1" applyProtection="1">
      <alignment horizontal="left" vertical="center" wrapText="1" shrinkToFit="1"/>
      <protection locked="0"/>
    </xf>
    <xf numFmtId="0" fontId="63" fillId="10" borderId="77" xfId="2" applyFont="1" applyFill="1" applyBorder="1" applyAlignment="1" applyProtection="1">
      <alignment horizontal="left" vertical="center" wrapText="1" shrinkToFit="1"/>
      <protection locked="0"/>
    </xf>
    <xf numFmtId="0" fontId="63" fillId="10" borderId="46" xfId="2" applyFont="1" applyFill="1" applyBorder="1" applyAlignment="1" applyProtection="1">
      <alignment horizontal="center" vertical="center" wrapText="1"/>
      <protection locked="0"/>
    </xf>
    <xf numFmtId="0" fontId="63" fillId="10" borderId="26" xfId="2" applyFont="1" applyFill="1" applyBorder="1" applyAlignment="1" applyProtection="1">
      <alignment horizontal="center" vertical="center" wrapText="1"/>
      <protection locked="0"/>
    </xf>
    <xf numFmtId="0" fontId="63" fillId="10" borderId="27" xfId="2" applyFont="1" applyFill="1" applyBorder="1" applyAlignment="1" applyProtection="1">
      <alignment horizontal="center" vertical="center" wrapText="1"/>
      <protection locked="0"/>
    </xf>
    <xf numFmtId="0" fontId="63" fillId="8" borderId="46" xfId="2" applyFont="1" applyFill="1" applyBorder="1" applyAlignment="1" applyProtection="1">
      <alignment horizontal="center" vertical="center" wrapText="1"/>
      <protection locked="0"/>
    </xf>
    <xf numFmtId="0" fontId="63" fillId="8" borderId="26" xfId="2" applyFont="1" applyFill="1" applyBorder="1" applyAlignment="1" applyProtection="1">
      <alignment horizontal="center" vertical="center" wrapText="1"/>
      <protection locked="0"/>
    </xf>
    <xf numFmtId="0" fontId="63" fillId="10" borderId="80" xfId="2" applyFont="1" applyFill="1" applyBorder="1" applyAlignment="1" applyProtection="1">
      <alignment horizontal="center" vertical="center" wrapText="1"/>
      <protection locked="0"/>
    </xf>
    <xf numFmtId="0" fontId="63" fillId="10" borderId="83" xfId="2" applyFont="1" applyFill="1" applyBorder="1" applyAlignment="1" applyProtection="1">
      <alignment horizontal="center" vertical="center" wrapText="1"/>
      <protection locked="0"/>
    </xf>
    <xf numFmtId="0" fontId="48" fillId="13" borderId="136" xfId="2" applyFont="1" applyFill="1" applyBorder="1" applyAlignment="1" applyProtection="1">
      <alignment horizontal="distributed" vertical="center"/>
      <protection locked="0"/>
    </xf>
    <xf numFmtId="0" fontId="48" fillId="13" borderId="142" xfId="2" applyFont="1" applyFill="1" applyBorder="1" applyAlignment="1" applyProtection="1">
      <alignment horizontal="distributed" vertical="center"/>
      <protection locked="0"/>
    </xf>
    <xf numFmtId="38" fontId="48" fillId="7" borderId="129" xfId="3" applyFont="1" applyFill="1" applyBorder="1" applyAlignment="1" applyProtection="1">
      <alignment horizontal="right" vertical="center"/>
    </xf>
    <xf numFmtId="38" fontId="48" fillId="7" borderId="136" xfId="3" applyFont="1" applyFill="1" applyBorder="1" applyAlignment="1" applyProtection="1">
      <alignment horizontal="right" vertical="center"/>
    </xf>
    <xf numFmtId="177" fontId="61" fillId="13" borderId="136" xfId="2" applyNumberFormat="1" applyFont="1" applyFill="1" applyBorder="1" applyAlignment="1" applyProtection="1">
      <alignment horizontal="right" vertical="center"/>
      <protection locked="0"/>
    </xf>
    <xf numFmtId="177" fontId="61" fillId="13" borderId="130" xfId="2" applyNumberFormat="1" applyFont="1" applyFill="1" applyBorder="1" applyAlignment="1" applyProtection="1">
      <alignment horizontal="right" vertical="center"/>
      <protection locked="0"/>
    </xf>
    <xf numFmtId="0" fontId="48" fillId="13" borderId="23" xfId="2" applyFont="1" applyFill="1" applyBorder="1" applyAlignment="1" applyProtection="1">
      <alignment horizontal="distributed" vertical="center"/>
      <protection locked="0"/>
    </xf>
    <xf numFmtId="0" fontId="48" fillId="13" borderId="24" xfId="2" applyFont="1" applyFill="1" applyBorder="1" applyAlignment="1" applyProtection="1">
      <alignment horizontal="distributed" vertical="center"/>
      <protection locked="0"/>
    </xf>
    <xf numFmtId="38" fontId="48" fillId="5" borderId="99" xfId="3" applyFont="1" applyFill="1" applyBorder="1" applyAlignment="1" applyProtection="1">
      <alignment horizontal="right" vertical="center"/>
      <protection locked="0"/>
    </xf>
    <xf numFmtId="38" fontId="48" fillId="5" borderId="23" xfId="3" applyFont="1" applyFill="1" applyBorder="1" applyAlignment="1" applyProtection="1">
      <alignment horizontal="right" vertical="center"/>
      <protection locked="0"/>
    </xf>
    <xf numFmtId="177" fontId="61" fillId="13" borderId="23" xfId="2" applyNumberFormat="1" applyFont="1" applyFill="1" applyBorder="1" applyAlignment="1" applyProtection="1">
      <alignment horizontal="right" vertical="center"/>
      <protection locked="0"/>
    </xf>
    <xf numFmtId="177" fontId="61" fillId="13" borderId="21" xfId="2" applyNumberFormat="1" applyFont="1" applyFill="1" applyBorder="1" applyAlignment="1" applyProtection="1">
      <alignment horizontal="right" vertical="center"/>
      <protection locked="0"/>
    </xf>
    <xf numFmtId="0" fontId="61" fillId="13" borderId="16" xfId="2" quotePrefix="1" applyFont="1" applyFill="1" applyBorder="1" applyAlignment="1" applyProtection="1">
      <alignment horizontal="left" vertical="top" wrapText="1"/>
      <protection locked="0"/>
    </xf>
    <xf numFmtId="0" fontId="61" fillId="13" borderId="0" xfId="2" quotePrefix="1" applyFont="1" applyFill="1" applyAlignment="1" applyProtection="1">
      <alignment horizontal="left" vertical="top" wrapText="1"/>
      <protection locked="0"/>
    </xf>
    <xf numFmtId="0" fontId="48" fillId="13" borderId="0" xfId="2" applyFont="1" applyFill="1" applyAlignment="1" applyProtection="1">
      <alignment horizontal="distributed" vertical="center"/>
      <protection locked="0"/>
    </xf>
    <xf numFmtId="177" fontId="48" fillId="13" borderId="0" xfId="2" applyNumberFormat="1" applyFont="1" applyFill="1" applyAlignment="1" applyProtection="1">
      <alignment horizontal="right" vertical="center"/>
      <protection locked="0"/>
    </xf>
    <xf numFmtId="0" fontId="48" fillId="13" borderId="92" xfId="2" applyFont="1" applyFill="1" applyBorder="1" applyAlignment="1" applyProtection="1">
      <alignment horizontal="distributed" vertical="center"/>
      <protection locked="0"/>
    </xf>
    <xf numFmtId="0" fontId="48" fillId="13" borderId="86" xfId="2" applyFont="1" applyFill="1" applyBorder="1" applyAlignment="1" applyProtection="1">
      <alignment horizontal="distributed" vertical="center"/>
      <protection locked="0"/>
    </xf>
    <xf numFmtId="38" fontId="48" fillId="5" borderId="56" xfId="3" applyFont="1" applyFill="1" applyBorder="1" applyAlignment="1" applyProtection="1">
      <alignment horizontal="right" vertical="center"/>
      <protection locked="0"/>
    </xf>
    <xf numFmtId="38" fontId="48" fillId="5" borderId="92" xfId="3" applyFont="1" applyFill="1" applyBorder="1" applyAlignment="1" applyProtection="1">
      <alignment horizontal="right" vertical="center"/>
      <protection locked="0"/>
    </xf>
    <xf numFmtId="177" fontId="61" fillId="13" borderId="92" xfId="2" applyNumberFormat="1" applyFont="1" applyFill="1" applyBorder="1" applyAlignment="1" applyProtection="1">
      <alignment horizontal="right" vertical="center"/>
      <protection locked="0"/>
    </xf>
    <xf numFmtId="177" fontId="61" fillId="13" borderId="60" xfId="2" applyNumberFormat="1" applyFont="1" applyFill="1" applyBorder="1" applyAlignment="1" applyProtection="1">
      <alignment horizontal="right" vertical="center"/>
      <protection locked="0"/>
    </xf>
    <xf numFmtId="0" fontId="48" fillId="13" borderId="18" xfId="2" applyFont="1" applyFill="1" applyBorder="1" applyAlignment="1" applyProtection="1">
      <alignment horizontal="distributed" vertical="center"/>
      <protection locked="0"/>
    </xf>
    <xf numFmtId="0" fontId="48" fillId="13" borderId="34" xfId="2" applyFont="1" applyFill="1" applyBorder="1" applyAlignment="1" applyProtection="1">
      <alignment horizontal="distributed" vertical="center"/>
      <protection locked="0"/>
    </xf>
    <xf numFmtId="0" fontId="48" fillId="13" borderId="138" xfId="2" applyFont="1" applyFill="1" applyBorder="1" applyAlignment="1" applyProtection="1">
      <alignment horizontal="distributed" vertical="center"/>
      <protection locked="0"/>
    </xf>
    <xf numFmtId="38" fontId="48" fillId="4" borderId="34" xfId="3" applyFont="1" applyFill="1" applyBorder="1" applyAlignment="1" applyProtection="1">
      <alignment horizontal="right" vertical="center"/>
      <protection locked="0"/>
    </xf>
    <xf numFmtId="177" fontId="61" fillId="13" borderId="34" xfId="2" applyNumberFormat="1" applyFont="1" applyFill="1" applyBorder="1" applyAlignment="1" applyProtection="1">
      <alignment horizontal="right" vertical="center"/>
      <protection locked="0"/>
    </xf>
    <xf numFmtId="177" fontId="61" fillId="13" borderId="58" xfId="2" applyNumberFormat="1" applyFont="1" applyFill="1" applyBorder="1" applyAlignment="1" applyProtection="1">
      <alignment horizontal="right" vertical="center"/>
      <protection locked="0"/>
    </xf>
    <xf numFmtId="0" fontId="48" fillId="13" borderId="83" xfId="2" applyFont="1" applyFill="1" applyBorder="1" applyAlignment="1" applyProtection="1">
      <alignment horizontal="distributed" vertical="center"/>
      <protection locked="0"/>
    </xf>
    <xf numFmtId="0" fontId="48" fillId="13" borderId="69" xfId="2" applyFont="1" applyFill="1" applyBorder="1" applyAlignment="1" applyProtection="1">
      <alignment horizontal="distributed" vertical="center"/>
      <protection locked="0"/>
    </xf>
    <xf numFmtId="38" fontId="48" fillId="5" borderId="80" xfId="3" applyFont="1" applyFill="1" applyBorder="1" applyAlignment="1" applyProtection="1">
      <alignment horizontal="right" vertical="center"/>
      <protection locked="0"/>
    </xf>
    <xf numFmtId="38" fontId="48" fillId="5" borderId="83" xfId="3" applyFont="1" applyFill="1" applyBorder="1" applyAlignment="1" applyProtection="1">
      <alignment horizontal="right" vertical="center"/>
      <protection locked="0"/>
    </xf>
    <xf numFmtId="177" fontId="61" fillId="13" borderId="83" xfId="2" applyNumberFormat="1" applyFont="1" applyFill="1" applyBorder="1" applyAlignment="1" applyProtection="1">
      <alignment horizontal="right" vertical="center"/>
      <protection locked="0"/>
    </xf>
    <xf numFmtId="177" fontId="61" fillId="13" borderId="59" xfId="2" applyNumberFormat="1" applyFont="1" applyFill="1" applyBorder="1" applyAlignment="1" applyProtection="1">
      <alignment horizontal="right" vertical="center"/>
      <protection locked="0"/>
    </xf>
    <xf numFmtId="0" fontId="61" fillId="13" borderId="0" xfId="2" applyFont="1" applyFill="1" applyAlignment="1" applyProtection="1">
      <alignment horizontal="left" vertical="center" wrapText="1"/>
      <protection locked="0"/>
    </xf>
    <xf numFmtId="0" fontId="47" fillId="0" borderId="15" xfId="2" applyFont="1" applyBorder="1" applyAlignment="1" applyProtection="1">
      <alignment horizontal="center" vertical="center"/>
      <protection locked="0"/>
    </xf>
    <xf numFmtId="0" fontId="47" fillId="0" borderId="87" xfId="2" applyFont="1" applyBorder="1" applyAlignment="1" applyProtection="1">
      <alignment horizontal="center" vertical="center"/>
      <protection locked="0"/>
    </xf>
    <xf numFmtId="0" fontId="47" fillId="0" borderId="52" xfId="2" applyFont="1" applyBorder="1" applyAlignment="1" applyProtection="1">
      <alignment horizontal="center" vertical="center"/>
      <protection locked="0"/>
    </xf>
    <xf numFmtId="0" fontId="47" fillId="0" borderId="19" xfId="2" applyFont="1" applyBorder="1" applyAlignment="1" applyProtection="1">
      <alignment horizontal="center" vertical="center"/>
      <protection locked="0"/>
    </xf>
    <xf numFmtId="0" fontId="43" fillId="0" borderId="0" xfId="1" applyFont="1" applyAlignment="1" applyProtection="1">
      <alignment horizontal="left" vertical="center"/>
      <protection locked="0"/>
    </xf>
    <xf numFmtId="0" fontId="65" fillId="13" borderId="10" xfId="2" applyFont="1" applyFill="1" applyBorder="1" applyProtection="1">
      <alignment vertical="center"/>
      <protection locked="0"/>
    </xf>
    <xf numFmtId="0" fontId="71" fillId="13" borderId="10" xfId="2" applyFont="1" applyFill="1" applyBorder="1" applyAlignment="1" applyProtection="1">
      <alignment horizontal="right" vertical="center"/>
      <protection locked="0"/>
    </xf>
    <xf numFmtId="0" fontId="48" fillId="13" borderId="114" xfId="2" applyFont="1" applyFill="1" applyBorder="1" applyAlignment="1" applyProtection="1">
      <alignment horizontal="center" vertical="center"/>
      <protection locked="0"/>
    </xf>
    <xf numFmtId="0" fontId="48" fillId="13" borderId="115" xfId="2" applyFont="1" applyFill="1" applyBorder="1" applyAlignment="1" applyProtection="1">
      <alignment horizontal="center" vertical="center"/>
      <protection locked="0"/>
    </xf>
    <xf numFmtId="0" fontId="48" fillId="13" borderId="66" xfId="2" applyFont="1" applyFill="1" applyBorder="1" applyAlignment="1" applyProtection="1">
      <alignment horizontal="center" vertical="center"/>
      <protection locked="0"/>
    </xf>
    <xf numFmtId="0" fontId="48" fillId="13" borderId="6" xfId="2" applyFont="1" applyFill="1" applyBorder="1" applyAlignment="1" applyProtection="1">
      <alignment horizontal="distributed" vertical="center"/>
      <protection locked="0"/>
    </xf>
    <xf numFmtId="0" fontId="48" fillId="13" borderId="94" xfId="2" applyFont="1" applyFill="1" applyBorder="1" applyAlignment="1" applyProtection="1">
      <alignment horizontal="distributed" vertical="center"/>
      <protection locked="0"/>
    </xf>
    <xf numFmtId="38" fontId="48" fillId="5" borderId="4" xfId="3" applyFont="1" applyFill="1" applyBorder="1" applyAlignment="1" applyProtection="1">
      <alignment horizontal="right" vertical="center"/>
      <protection locked="0"/>
    </xf>
    <xf numFmtId="38" fontId="48" fillId="5" borderId="6" xfId="3" applyFont="1" applyFill="1" applyBorder="1" applyAlignment="1" applyProtection="1">
      <alignment horizontal="right" vertical="center"/>
      <protection locked="0"/>
    </xf>
    <xf numFmtId="177" fontId="61" fillId="13" borderId="6" xfId="2" applyNumberFormat="1" applyFont="1" applyFill="1" applyBorder="1" applyAlignment="1" applyProtection="1">
      <alignment horizontal="right" vertical="center"/>
      <protection locked="0"/>
    </xf>
    <xf numFmtId="177" fontId="61" fillId="13" borderId="61" xfId="2" applyNumberFormat="1" applyFont="1" applyFill="1" applyBorder="1" applyAlignment="1" applyProtection="1">
      <alignment horizontal="right" vertical="center"/>
      <protection locked="0"/>
    </xf>
    <xf numFmtId="0" fontId="57" fillId="13" borderId="114" xfId="0" applyFont="1" applyFill="1" applyBorder="1" applyAlignment="1" applyProtection="1">
      <alignment vertical="center" shrinkToFit="1"/>
      <protection locked="0"/>
    </xf>
    <xf numFmtId="0" fontId="57" fillId="13" borderId="115" xfId="0" applyFont="1" applyFill="1" applyBorder="1" applyAlignment="1" applyProtection="1">
      <alignment vertical="center" shrinkToFit="1"/>
      <protection locked="0"/>
    </xf>
    <xf numFmtId="0" fontId="57" fillId="13" borderId="65" xfId="0" applyFont="1" applyFill="1" applyBorder="1" applyAlignment="1" applyProtection="1">
      <alignment vertical="center" shrinkToFit="1"/>
      <protection locked="0"/>
    </xf>
    <xf numFmtId="181" fontId="48" fillId="7" borderId="115" xfId="3" applyNumberFormat="1" applyFont="1" applyFill="1" applyBorder="1" applyAlignment="1" applyProtection="1">
      <alignment horizontal="right" vertical="center"/>
    </xf>
    <xf numFmtId="177" fontId="61" fillId="13" borderId="115" xfId="2" applyNumberFormat="1" applyFont="1" applyFill="1" applyBorder="1" applyAlignment="1" applyProtection="1">
      <alignment horizontal="center" vertical="center"/>
      <protection locked="0"/>
    </xf>
    <xf numFmtId="177" fontId="61" fillId="13" borderId="66" xfId="2" applyNumberFormat="1" applyFont="1" applyFill="1" applyBorder="1" applyAlignment="1" applyProtection="1">
      <alignment horizontal="center" vertical="center"/>
      <protection locked="0"/>
    </xf>
    <xf numFmtId="0" fontId="57" fillId="13" borderId="137" xfId="0" applyFont="1" applyFill="1" applyBorder="1" applyAlignment="1" applyProtection="1">
      <alignment vertical="center" shrinkToFit="1"/>
      <protection locked="0"/>
    </xf>
    <xf numFmtId="0" fontId="57" fillId="13" borderId="136" xfId="0" applyFont="1" applyFill="1" applyBorder="1" applyAlignment="1" applyProtection="1">
      <alignment vertical="center" shrinkToFit="1"/>
      <protection locked="0"/>
    </xf>
    <xf numFmtId="181" fontId="48" fillId="7" borderId="129" xfId="3" applyNumberFormat="1" applyFont="1" applyFill="1" applyBorder="1" applyAlignment="1" applyProtection="1">
      <alignment horizontal="right" vertical="center"/>
    </xf>
    <xf numFmtId="181" fontId="48" fillId="7" borderId="136" xfId="3" applyNumberFormat="1" applyFont="1" applyFill="1" applyBorder="1" applyAlignment="1" applyProtection="1">
      <alignment horizontal="right" vertical="center"/>
    </xf>
    <xf numFmtId="177" fontId="61" fillId="13" borderId="10" xfId="2" applyNumberFormat="1" applyFont="1" applyFill="1" applyBorder="1" applyAlignment="1" applyProtection="1">
      <alignment horizontal="center" vertical="center"/>
      <protection locked="0"/>
    </xf>
    <xf numFmtId="177" fontId="61" fillId="13" borderId="19" xfId="2" applyNumberFormat="1" applyFont="1" applyFill="1" applyBorder="1" applyAlignment="1" applyProtection="1">
      <alignment horizontal="center" vertical="center"/>
      <protection locked="0"/>
    </xf>
    <xf numFmtId="0" fontId="61" fillId="13" borderId="16" xfId="2" applyFont="1" applyFill="1" applyBorder="1" applyAlignment="1" applyProtection="1">
      <alignment horizontal="right" vertical="top" shrinkToFit="1"/>
      <protection locked="0"/>
    </xf>
    <xf numFmtId="0" fontId="61" fillId="13" borderId="16" xfId="2" applyFont="1" applyFill="1" applyBorder="1" applyAlignment="1" applyProtection="1">
      <alignment horizontal="left" vertical="top" wrapText="1"/>
      <protection locked="0"/>
    </xf>
    <xf numFmtId="0" fontId="61" fillId="13" borderId="0" xfId="2" applyFont="1" applyFill="1" applyAlignment="1" applyProtection="1">
      <alignment horizontal="left" vertical="top" wrapText="1"/>
      <protection locked="0"/>
    </xf>
    <xf numFmtId="0" fontId="57" fillId="13" borderId="51" xfId="0" applyFont="1" applyFill="1" applyBorder="1" applyAlignment="1" applyProtection="1">
      <alignment horizontal="left" vertical="center" shrinkToFit="1"/>
      <protection locked="0"/>
    </xf>
    <xf numFmtId="0" fontId="57" fillId="13" borderId="83" xfId="0" applyFont="1" applyFill="1" applyBorder="1" applyAlignment="1" applyProtection="1">
      <alignment horizontal="left" vertical="center" shrinkToFit="1"/>
      <protection locked="0"/>
    </xf>
    <xf numFmtId="0" fontId="57" fillId="13" borderId="69" xfId="0" applyFont="1" applyFill="1" applyBorder="1" applyAlignment="1" applyProtection="1">
      <alignment horizontal="left" vertical="center" shrinkToFit="1"/>
      <protection locked="0"/>
    </xf>
    <xf numFmtId="181" fontId="48" fillId="7" borderId="80" xfId="3" applyNumberFormat="1" applyFont="1" applyFill="1" applyBorder="1" applyAlignment="1" applyProtection="1">
      <alignment horizontal="right" vertical="center"/>
    </xf>
    <xf numFmtId="181" fontId="48" fillId="7" borderId="83" xfId="3" applyNumberFormat="1" applyFont="1" applyFill="1" applyBorder="1" applyAlignment="1" applyProtection="1">
      <alignment horizontal="right" vertical="center"/>
    </xf>
    <xf numFmtId="177" fontId="61" fillId="13" borderId="83" xfId="2" applyNumberFormat="1" applyFont="1" applyFill="1" applyBorder="1" applyAlignment="1" applyProtection="1">
      <alignment horizontal="center" vertical="center"/>
      <protection locked="0"/>
    </xf>
    <xf numFmtId="177" fontId="61" fillId="13" borderId="59" xfId="2" applyNumberFormat="1" applyFont="1" applyFill="1" applyBorder="1" applyAlignment="1" applyProtection="1">
      <alignment horizontal="center" vertical="center"/>
      <protection locked="0"/>
    </xf>
    <xf numFmtId="181" fontId="48" fillId="5" borderId="80" xfId="3" applyNumberFormat="1" applyFont="1" applyFill="1" applyBorder="1" applyAlignment="1" applyProtection="1">
      <alignment horizontal="right" vertical="center"/>
      <protection locked="0"/>
    </xf>
    <xf numFmtId="181" fontId="48" fillId="5" borderId="83" xfId="3" applyNumberFormat="1" applyFont="1" applyFill="1" applyBorder="1" applyAlignment="1" applyProtection="1">
      <alignment horizontal="right" vertical="center"/>
      <protection locked="0"/>
    </xf>
    <xf numFmtId="0" fontId="42" fillId="13" borderId="0" xfId="2" applyFont="1" applyFill="1" applyAlignment="1" applyProtection="1">
      <alignment horizontal="left" vertical="top" wrapText="1"/>
      <protection locked="0"/>
    </xf>
    <xf numFmtId="0" fontId="57" fillId="13" borderId="137" xfId="0" applyFont="1" applyFill="1" applyBorder="1" applyAlignment="1" applyProtection="1">
      <alignment horizontal="left" vertical="center" shrinkToFit="1"/>
      <protection locked="0"/>
    </xf>
    <xf numFmtId="0" fontId="57" fillId="13" borderId="136" xfId="0" applyFont="1" applyFill="1" applyBorder="1" applyAlignment="1" applyProtection="1">
      <alignment horizontal="left" vertical="center" shrinkToFit="1"/>
      <protection locked="0"/>
    </xf>
    <xf numFmtId="0" fontId="57" fillId="13" borderId="142" xfId="0" applyFont="1" applyFill="1" applyBorder="1" applyAlignment="1" applyProtection="1">
      <alignment horizontal="left" vertical="center" shrinkToFit="1"/>
      <protection locked="0"/>
    </xf>
    <xf numFmtId="177" fontId="61" fillId="13" borderId="136" xfId="2" applyNumberFormat="1" applyFont="1" applyFill="1" applyBorder="1" applyAlignment="1" applyProtection="1">
      <alignment horizontal="center" vertical="center"/>
      <protection locked="0"/>
    </xf>
    <xf numFmtId="177" fontId="61" fillId="13" borderId="130" xfId="2" applyNumberFormat="1" applyFont="1" applyFill="1" applyBorder="1" applyAlignment="1" applyProtection="1">
      <alignment horizontal="center" vertical="center"/>
      <protection locked="0"/>
    </xf>
    <xf numFmtId="0" fontId="57" fillId="13" borderId="18" xfId="0" applyFont="1" applyFill="1" applyBorder="1" applyAlignment="1" applyProtection="1">
      <alignment horizontal="left" vertical="center" shrinkToFit="1"/>
      <protection locked="0"/>
    </xf>
    <xf numFmtId="0" fontId="57" fillId="13" borderId="34" xfId="0" applyFont="1" applyFill="1" applyBorder="1" applyAlignment="1" applyProtection="1">
      <alignment horizontal="left" vertical="center" shrinkToFit="1"/>
      <protection locked="0"/>
    </xf>
    <xf numFmtId="0" fontId="57" fillId="13" borderId="138" xfId="0" applyFont="1" applyFill="1" applyBorder="1" applyAlignment="1" applyProtection="1">
      <alignment horizontal="left" vertical="center" shrinkToFit="1"/>
      <protection locked="0"/>
    </xf>
    <xf numFmtId="181" fontId="48" fillId="5" borderId="18" xfId="3" applyNumberFormat="1" applyFont="1" applyFill="1" applyBorder="1" applyAlignment="1" applyProtection="1">
      <alignment horizontal="right" vertical="center"/>
      <protection locked="0"/>
    </xf>
    <xf numFmtId="181" fontId="48" fillId="5" borderId="34" xfId="3" applyNumberFormat="1" applyFont="1" applyFill="1" applyBorder="1" applyAlignment="1" applyProtection="1">
      <alignment horizontal="right" vertical="center"/>
      <protection locked="0"/>
    </xf>
    <xf numFmtId="177" fontId="61" fillId="13" borderId="34" xfId="2" applyNumberFormat="1" applyFont="1" applyFill="1" applyBorder="1" applyAlignment="1" applyProtection="1">
      <alignment horizontal="center" vertical="center"/>
      <protection locked="0"/>
    </xf>
    <xf numFmtId="177" fontId="61" fillId="13" borderId="58" xfId="2" applyNumberFormat="1" applyFont="1" applyFill="1" applyBorder="1" applyAlignment="1" applyProtection="1">
      <alignment horizontal="center" vertical="center"/>
      <protection locked="0"/>
    </xf>
    <xf numFmtId="0" fontId="57" fillId="13" borderId="83" xfId="0" applyFont="1" applyFill="1" applyBorder="1" applyAlignment="1" applyProtection="1">
      <alignment horizontal="left" vertical="center"/>
      <protection locked="0"/>
    </xf>
    <xf numFmtId="0" fontId="57" fillId="13" borderId="69" xfId="0" applyFont="1" applyFill="1" applyBorder="1" applyAlignment="1" applyProtection="1">
      <alignment horizontal="left" vertical="center"/>
      <protection locked="0"/>
    </xf>
    <xf numFmtId="0" fontId="84" fillId="13" borderId="25" xfId="0" applyFont="1" applyFill="1" applyBorder="1" applyAlignment="1" applyProtection="1">
      <alignment horizontal="center" vertical="center" textRotation="255" shrinkToFit="1"/>
      <protection locked="0"/>
    </xf>
    <xf numFmtId="0" fontId="84" fillId="13" borderId="26" xfId="0" applyFont="1" applyFill="1" applyBorder="1" applyAlignment="1" applyProtection="1">
      <alignment horizontal="center" vertical="center" textRotation="255" shrinkToFit="1"/>
      <protection locked="0"/>
    </xf>
    <xf numFmtId="0" fontId="84" fillId="13" borderId="11" xfId="0" applyFont="1" applyFill="1" applyBorder="1" applyAlignment="1" applyProtection="1">
      <alignment horizontal="center" vertical="center" textRotation="255" shrinkToFit="1"/>
      <protection locked="0"/>
    </xf>
    <xf numFmtId="0" fontId="84" fillId="13" borderId="0" xfId="0" applyFont="1" applyFill="1" applyAlignment="1" applyProtection="1">
      <alignment horizontal="center" vertical="center" textRotation="255" shrinkToFit="1"/>
      <protection locked="0"/>
    </xf>
    <xf numFmtId="0" fontId="84" fillId="13" borderId="22" xfId="0" applyFont="1" applyFill="1" applyBorder="1" applyAlignment="1" applyProtection="1">
      <alignment horizontal="center" vertical="center" textRotation="255" shrinkToFit="1"/>
      <protection locked="0"/>
    </xf>
    <xf numFmtId="0" fontId="84" fillId="13" borderId="23" xfId="0" applyFont="1" applyFill="1" applyBorder="1" applyAlignment="1" applyProtection="1">
      <alignment horizontal="center" vertical="center" textRotation="255" shrinkToFit="1"/>
      <protection locked="0"/>
    </xf>
    <xf numFmtId="0" fontId="41" fillId="13" borderId="46" xfId="0" applyFont="1" applyFill="1" applyBorder="1" applyAlignment="1" applyProtection="1">
      <alignment horizontal="center" vertical="center" textRotation="255" wrapText="1" shrinkToFit="1"/>
      <protection locked="0"/>
    </xf>
    <xf numFmtId="0" fontId="41" fillId="13" borderId="26" xfId="0" applyFont="1" applyFill="1" applyBorder="1" applyAlignment="1" applyProtection="1">
      <alignment horizontal="center" vertical="center" textRotation="255" wrapText="1" shrinkToFit="1"/>
      <protection locked="0"/>
    </xf>
    <xf numFmtId="0" fontId="41" fillId="13" borderId="50" xfId="0" applyFont="1" applyFill="1" applyBorder="1" applyAlignment="1" applyProtection="1">
      <alignment horizontal="center" vertical="center" textRotation="255" wrapText="1" shrinkToFit="1"/>
      <protection locked="0"/>
    </xf>
    <xf numFmtId="0" fontId="41" fillId="13" borderId="0" xfId="0" applyFont="1" applyFill="1" applyAlignment="1" applyProtection="1">
      <alignment horizontal="center" vertical="center" textRotation="255" wrapText="1" shrinkToFit="1"/>
      <protection locked="0"/>
    </xf>
    <xf numFmtId="0" fontId="41" fillId="13" borderId="99" xfId="0" applyFont="1" applyFill="1" applyBorder="1" applyAlignment="1" applyProtection="1">
      <alignment horizontal="center" vertical="center" textRotation="255" wrapText="1" shrinkToFit="1"/>
      <protection locked="0"/>
    </xf>
    <xf numFmtId="0" fontId="41" fillId="13" borderId="23" xfId="0" applyFont="1" applyFill="1" applyBorder="1" applyAlignment="1" applyProtection="1">
      <alignment horizontal="center" vertical="center" textRotation="255" wrapText="1" shrinkToFit="1"/>
      <protection locked="0"/>
    </xf>
    <xf numFmtId="0" fontId="57" fillId="13" borderId="4" xfId="0" applyFont="1" applyFill="1" applyBorder="1" applyAlignment="1" applyProtection="1">
      <alignment horizontal="left" vertical="center" shrinkToFit="1"/>
      <protection locked="0"/>
    </xf>
    <xf numFmtId="0" fontId="57" fillId="13" borderId="6" xfId="0" applyFont="1" applyFill="1" applyBorder="1" applyAlignment="1" applyProtection="1">
      <alignment horizontal="left" vertical="center" shrinkToFit="1"/>
      <protection locked="0"/>
    </xf>
    <xf numFmtId="0" fontId="57" fillId="13" borderId="94" xfId="0" applyFont="1" applyFill="1" applyBorder="1" applyAlignment="1" applyProtection="1">
      <alignment horizontal="left" vertical="center" shrinkToFit="1"/>
      <protection locked="0"/>
    </xf>
    <xf numFmtId="181" fontId="48" fillId="5" borderId="4" xfId="3" applyNumberFormat="1" applyFont="1" applyFill="1" applyBorder="1" applyAlignment="1" applyProtection="1">
      <alignment horizontal="right" vertical="center"/>
      <protection locked="0"/>
    </xf>
    <xf numFmtId="181" fontId="48" fillId="5" borderId="6" xfId="3" applyNumberFormat="1" applyFont="1" applyFill="1" applyBorder="1" applyAlignment="1" applyProtection="1">
      <alignment horizontal="right" vertical="center"/>
      <protection locked="0"/>
    </xf>
    <xf numFmtId="177" fontId="61" fillId="13" borderId="6" xfId="2" applyNumberFormat="1" applyFont="1" applyFill="1" applyBorder="1" applyAlignment="1" applyProtection="1">
      <alignment horizontal="center" vertical="center"/>
      <protection locked="0"/>
    </xf>
    <xf numFmtId="177" fontId="61" fillId="13" borderId="61" xfId="2" applyNumberFormat="1" applyFont="1" applyFill="1" applyBorder="1" applyAlignment="1" applyProtection="1">
      <alignment horizontal="center" vertical="center"/>
      <protection locked="0"/>
    </xf>
    <xf numFmtId="0" fontId="57" fillId="13" borderId="17" xfId="0" applyFont="1" applyFill="1" applyBorder="1" applyAlignment="1" applyProtection="1">
      <alignment horizontal="left" vertical="center" shrinkToFit="1"/>
      <protection locked="0"/>
    </xf>
    <xf numFmtId="0" fontId="57" fillId="13" borderId="84" xfId="0" applyFont="1" applyFill="1" applyBorder="1" applyAlignment="1" applyProtection="1">
      <alignment horizontal="left" vertical="center" shrinkToFit="1"/>
      <protection locked="0"/>
    </xf>
    <xf numFmtId="0" fontId="57" fillId="13" borderId="89" xfId="0" applyFont="1" applyFill="1" applyBorder="1" applyAlignment="1" applyProtection="1">
      <alignment horizontal="left" vertical="center" shrinkToFit="1"/>
      <protection locked="0"/>
    </xf>
    <xf numFmtId="181" fontId="48" fillId="5" borderId="17" xfId="3" applyNumberFormat="1" applyFont="1" applyFill="1" applyBorder="1" applyAlignment="1" applyProtection="1">
      <alignment horizontal="right" vertical="center"/>
      <protection locked="0"/>
    </xf>
    <xf numFmtId="181" fontId="48" fillId="5" borderId="84" xfId="3" applyNumberFormat="1" applyFont="1" applyFill="1" applyBorder="1" applyAlignment="1" applyProtection="1">
      <alignment horizontal="right" vertical="center"/>
      <protection locked="0"/>
    </xf>
    <xf numFmtId="177" fontId="61" fillId="13" borderId="84" xfId="2" applyNumberFormat="1" applyFont="1" applyFill="1" applyBorder="1" applyAlignment="1" applyProtection="1">
      <alignment horizontal="center" vertical="center"/>
      <protection locked="0"/>
    </xf>
    <xf numFmtId="177" fontId="61" fillId="13" borderId="55" xfId="2" applyNumberFormat="1" applyFont="1" applyFill="1" applyBorder="1" applyAlignment="1" applyProtection="1">
      <alignment horizontal="center" vertical="center"/>
      <protection locked="0"/>
    </xf>
    <xf numFmtId="181" fontId="48" fillId="4" borderId="84" xfId="3" applyNumberFormat="1" applyFont="1" applyFill="1" applyBorder="1" applyAlignment="1" applyProtection="1">
      <alignment horizontal="right" vertical="center"/>
      <protection locked="0"/>
    </xf>
    <xf numFmtId="181" fontId="48" fillId="4" borderId="34" xfId="3" applyNumberFormat="1" applyFont="1" applyFill="1" applyBorder="1" applyAlignment="1" applyProtection="1">
      <alignment horizontal="right" vertical="center"/>
      <protection locked="0"/>
    </xf>
    <xf numFmtId="0" fontId="40" fillId="13" borderId="46" xfId="0" applyFont="1" applyFill="1" applyBorder="1" applyAlignment="1" applyProtection="1">
      <alignment horizontal="center" vertical="center" textRotation="255" wrapText="1" shrinkToFit="1"/>
      <protection locked="0"/>
    </xf>
    <xf numFmtId="0" fontId="40" fillId="13" borderId="26" xfId="0" applyFont="1" applyFill="1" applyBorder="1" applyAlignment="1" applyProtection="1">
      <alignment horizontal="center" vertical="center" textRotation="255" wrapText="1" shrinkToFit="1"/>
      <protection locked="0"/>
    </xf>
    <xf numFmtId="0" fontId="40" fillId="13" borderId="50" xfId="0" applyFont="1" applyFill="1" applyBorder="1" applyAlignment="1" applyProtection="1">
      <alignment horizontal="center" vertical="center" textRotation="255" wrapText="1" shrinkToFit="1"/>
      <protection locked="0"/>
    </xf>
    <xf numFmtId="0" fontId="40" fillId="13" borderId="0" xfId="0" applyFont="1" applyFill="1" applyAlignment="1" applyProtection="1">
      <alignment horizontal="center" vertical="center" textRotation="255" wrapText="1" shrinkToFit="1"/>
      <protection locked="0"/>
    </xf>
    <xf numFmtId="0" fontId="40" fillId="13" borderId="99" xfId="0" applyFont="1" applyFill="1" applyBorder="1" applyAlignment="1" applyProtection="1">
      <alignment horizontal="center" vertical="center" textRotation="255" wrapText="1" shrinkToFit="1"/>
      <protection locked="0"/>
    </xf>
    <xf numFmtId="0" fontId="40" fillId="13" borderId="23" xfId="0" applyFont="1" applyFill="1" applyBorder="1" applyAlignment="1" applyProtection="1">
      <alignment horizontal="center" vertical="center" textRotation="255" wrapText="1" shrinkToFit="1"/>
      <protection locked="0"/>
    </xf>
    <xf numFmtId="0" fontId="84" fillId="13" borderId="25" xfId="0" applyFont="1" applyFill="1" applyBorder="1" applyAlignment="1" applyProtection="1">
      <alignment horizontal="center" vertical="center" textRotation="255"/>
      <protection locked="0"/>
    </xf>
    <xf numFmtId="0" fontId="84" fillId="13" borderId="26" xfId="0" applyFont="1" applyFill="1" applyBorder="1" applyAlignment="1" applyProtection="1">
      <alignment horizontal="center" vertical="center" textRotation="255"/>
      <protection locked="0"/>
    </xf>
    <xf numFmtId="0" fontId="84" fillId="13" borderId="11" xfId="0" applyFont="1" applyFill="1" applyBorder="1" applyAlignment="1" applyProtection="1">
      <alignment horizontal="center" vertical="center" textRotation="255"/>
      <protection locked="0"/>
    </xf>
    <xf numFmtId="0" fontId="84" fillId="13" borderId="0" xfId="0" applyFont="1" applyFill="1" applyAlignment="1" applyProtection="1">
      <alignment horizontal="center" vertical="center" textRotation="255"/>
      <protection locked="0"/>
    </xf>
    <xf numFmtId="0" fontId="84" fillId="13" borderId="22" xfId="0" applyFont="1" applyFill="1" applyBorder="1" applyAlignment="1" applyProtection="1">
      <alignment horizontal="center" vertical="center" textRotation="255"/>
      <protection locked="0"/>
    </xf>
    <xf numFmtId="0" fontId="84" fillId="13" borderId="23" xfId="0" applyFont="1" applyFill="1" applyBorder="1" applyAlignment="1" applyProtection="1">
      <alignment horizontal="center" vertical="center" textRotation="255"/>
      <protection locked="0"/>
    </xf>
    <xf numFmtId="0" fontId="39" fillId="13" borderId="46" xfId="0" applyFont="1" applyFill="1" applyBorder="1" applyAlignment="1" applyProtection="1">
      <alignment horizontal="center" vertical="center" textRotation="255" shrinkToFit="1"/>
      <protection locked="0"/>
    </xf>
    <xf numFmtId="0" fontId="39" fillId="13" borderId="26" xfId="0" applyFont="1" applyFill="1" applyBorder="1" applyAlignment="1" applyProtection="1">
      <alignment horizontal="center" vertical="center" textRotation="255" shrinkToFit="1"/>
      <protection locked="0"/>
    </xf>
    <xf numFmtId="0" fontId="39" fillId="13" borderId="50" xfId="0" applyFont="1" applyFill="1" applyBorder="1" applyAlignment="1" applyProtection="1">
      <alignment horizontal="center" vertical="center" textRotation="255" shrinkToFit="1"/>
      <protection locked="0"/>
    </xf>
    <xf numFmtId="0" fontId="39" fillId="13" borderId="0" xfId="0" applyFont="1" applyFill="1" applyAlignment="1" applyProtection="1">
      <alignment horizontal="center" vertical="center" textRotation="255" shrinkToFit="1"/>
      <protection locked="0"/>
    </xf>
    <xf numFmtId="0" fontId="39" fillId="13" borderId="99" xfId="0" applyFont="1" applyFill="1" applyBorder="1" applyAlignment="1" applyProtection="1">
      <alignment horizontal="center" vertical="center" textRotation="255" shrinkToFit="1"/>
      <protection locked="0"/>
    </xf>
    <xf numFmtId="0" fontId="39" fillId="13" borderId="23" xfId="0" applyFont="1" applyFill="1" applyBorder="1" applyAlignment="1" applyProtection="1">
      <alignment horizontal="center" vertical="center" textRotation="255" shrinkToFit="1"/>
      <protection locked="0"/>
    </xf>
    <xf numFmtId="0" fontId="57" fillId="13" borderId="18" xfId="0" applyFont="1" applyFill="1" applyBorder="1" applyAlignment="1" applyProtection="1">
      <alignment horizontal="left" vertical="center" wrapText="1" shrinkToFit="1"/>
      <protection locked="0"/>
    </xf>
    <xf numFmtId="0" fontId="57" fillId="13" borderId="34" xfId="0" applyFont="1" applyFill="1" applyBorder="1" applyAlignment="1" applyProtection="1">
      <alignment horizontal="left" vertical="center" wrapText="1" shrinkToFit="1"/>
      <protection locked="0"/>
    </xf>
    <xf numFmtId="0" fontId="57" fillId="13" borderId="138" xfId="0" applyFont="1" applyFill="1" applyBorder="1" applyAlignment="1" applyProtection="1">
      <alignment horizontal="left" vertical="center" wrapText="1" shrinkToFit="1"/>
      <protection locked="0"/>
    </xf>
    <xf numFmtId="0" fontId="40" fillId="13" borderId="46" xfId="0" applyFont="1" applyFill="1" applyBorder="1" applyAlignment="1" applyProtection="1">
      <alignment horizontal="center" vertical="center" textRotation="255" shrinkToFit="1"/>
      <protection locked="0"/>
    </xf>
    <xf numFmtId="0" fontId="40" fillId="13" borderId="26" xfId="0" applyFont="1" applyFill="1" applyBorder="1" applyAlignment="1" applyProtection="1">
      <alignment horizontal="center" vertical="center" textRotation="255" shrinkToFit="1"/>
      <protection locked="0"/>
    </xf>
    <xf numFmtId="0" fontId="40" fillId="13" borderId="50" xfId="0" applyFont="1" applyFill="1" applyBorder="1" applyAlignment="1" applyProtection="1">
      <alignment horizontal="center" vertical="center" textRotation="255" shrinkToFit="1"/>
      <protection locked="0"/>
    </xf>
    <xf numFmtId="0" fontId="40" fillId="13" borderId="0" xfId="0" applyFont="1" applyFill="1" applyAlignment="1" applyProtection="1">
      <alignment horizontal="center" vertical="center" textRotation="255" shrinkToFit="1"/>
      <protection locked="0"/>
    </xf>
    <xf numFmtId="0" fontId="40" fillId="13" borderId="99" xfId="0" applyFont="1" applyFill="1" applyBorder="1" applyAlignment="1" applyProtection="1">
      <alignment horizontal="center" vertical="center" textRotation="255" shrinkToFit="1"/>
      <protection locked="0"/>
    </xf>
    <xf numFmtId="0" fontId="40" fillId="13" borderId="23" xfId="0" applyFont="1" applyFill="1" applyBorder="1" applyAlignment="1" applyProtection="1">
      <alignment horizontal="center" vertical="center" textRotation="255" shrinkToFit="1"/>
      <protection locked="0"/>
    </xf>
    <xf numFmtId="177" fontId="61" fillId="13" borderId="92" xfId="2" applyNumberFormat="1" applyFont="1" applyFill="1" applyBorder="1" applyAlignment="1" applyProtection="1">
      <alignment horizontal="center" vertical="center"/>
      <protection locked="0"/>
    </xf>
    <xf numFmtId="177" fontId="61" fillId="13" borderId="60" xfId="2" applyNumberFormat="1" applyFont="1" applyFill="1" applyBorder="1" applyAlignment="1" applyProtection="1">
      <alignment horizontal="center" vertical="center"/>
      <protection locked="0"/>
    </xf>
    <xf numFmtId="0" fontId="84" fillId="13" borderId="15" xfId="0" applyFont="1" applyFill="1" applyBorder="1" applyAlignment="1" applyProtection="1">
      <alignment horizontal="center" vertical="center" textRotation="255"/>
      <protection locked="0"/>
    </xf>
    <xf numFmtId="0" fontId="84" fillId="13" borderId="111" xfId="0" applyFont="1" applyFill="1" applyBorder="1" applyAlignment="1" applyProtection="1">
      <alignment horizontal="center" vertical="center" textRotation="255"/>
      <protection locked="0"/>
    </xf>
    <xf numFmtId="0" fontId="84" fillId="13" borderId="77" xfId="0" applyFont="1" applyFill="1" applyBorder="1" applyAlignment="1" applyProtection="1">
      <alignment horizontal="center" vertical="center" textRotation="255"/>
      <protection locked="0"/>
    </xf>
    <xf numFmtId="0" fontId="47" fillId="13" borderId="97" xfId="0" applyFont="1" applyFill="1" applyBorder="1" applyAlignment="1" applyProtection="1">
      <alignment horizontal="center" vertical="center" textRotation="255"/>
      <protection locked="0"/>
    </xf>
    <xf numFmtId="0" fontId="47" fillId="13" borderId="16" xfId="0" applyFont="1" applyFill="1" applyBorder="1" applyAlignment="1" applyProtection="1">
      <alignment horizontal="center" vertical="center" textRotation="255"/>
      <protection locked="0"/>
    </xf>
    <xf numFmtId="0" fontId="47" fillId="13" borderId="50" xfId="0" applyFont="1" applyFill="1" applyBorder="1" applyAlignment="1" applyProtection="1">
      <alignment horizontal="center" vertical="center" textRotation="255"/>
      <protection locked="0"/>
    </xf>
    <xf numFmtId="0" fontId="47" fillId="13" borderId="0" xfId="0" applyFont="1" applyFill="1" applyAlignment="1" applyProtection="1">
      <alignment horizontal="center" vertical="center" textRotation="255"/>
      <protection locked="0"/>
    </xf>
    <xf numFmtId="0" fontId="47" fillId="13" borderId="99" xfId="0" applyFont="1" applyFill="1" applyBorder="1" applyAlignment="1" applyProtection="1">
      <alignment horizontal="center" vertical="center" textRotation="255"/>
      <protection locked="0"/>
    </xf>
    <xf numFmtId="0" fontId="47" fillId="13" borderId="23" xfId="0" applyFont="1" applyFill="1" applyBorder="1" applyAlignment="1" applyProtection="1">
      <alignment horizontal="center" vertical="center" textRotation="255"/>
      <protection locked="0"/>
    </xf>
    <xf numFmtId="0" fontId="57" fillId="13" borderId="120" xfId="0" applyFont="1" applyFill="1" applyBorder="1" applyAlignment="1" applyProtection="1">
      <alignment horizontal="left" vertical="center" shrinkToFit="1"/>
      <protection locked="0"/>
    </xf>
    <xf numFmtId="0" fontId="57" fillId="13" borderId="64" xfId="0" applyFont="1" applyFill="1" applyBorder="1" applyAlignment="1" applyProtection="1">
      <alignment horizontal="left" vertical="center" shrinkToFit="1"/>
      <protection locked="0"/>
    </xf>
    <xf numFmtId="0" fontId="57" fillId="13" borderId="147" xfId="0" applyFont="1" applyFill="1" applyBorder="1" applyAlignment="1" applyProtection="1">
      <alignment horizontal="left" vertical="center" shrinkToFit="1"/>
      <protection locked="0"/>
    </xf>
    <xf numFmtId="181" fontId="48" fillId="5" borderId="120" xfId="3" applyNumberFormat="1" applyFont="1" applyFill="1" applyBorder="1" applyAlignment="1" applyProtection="1">
      <alignment horizontal="right" vertical="center"/>
      <protection locked="0"/>
    </xf>
    <xf numFmtId="181" fontId="48" fillId="5" borderId="64" xfId="3" applyNumberFormat="1" applyFont="1" applyFill="1" applyBorder="1" applyAlignment="1" applyProtection="1">
      <alignment horizontal="right" vertical="center"/>
      <protection locked="0"/>
    </xf>
    <xf numFmtId="177" fontId="61" fillId="13" borderId="64" xfId="2" applyNumberFormat="1" applyFont="1" applyFill="1" applyBorder="1" applyAlignment="1" applyProtection="1">
      <alignment horizontal="center" vertical="center"/>
      <protection locked="0"/>
    </xf>
    <xf numFmtId="177" fontId="61" fillId="13" borderId="81" xfId="2" applyNumberFormat="1" applyFont="1" applyFill="1" applyBorder="1" applyAlignment="1" applyProtection="1">
      <alignment horizontal="center" vertical="center"/>
      <protection locked="0"/>
    </xf>
    <xf numFmtId="0" fontId="47" fillId="13" borderId="46" xfId="0" applyFont="1" applyFill="1" applyBorder="1" applyAlignment="1" applyProtection="1">
      <alignment horizontal="center" vertical="center" textRotation="255"/>
      <protection locked="0"/>
    </xf>
    <xf numFmtId="0" fontId="47" fillId="13" borderId="26" xfId="0" applyFont="1" applyFill="1" applyBorder="1" applyAlignment="1" applyProtection="1">
      <alignment horizontal="center" vertical="center" textRotation="255"/>
      <protection locked="0"/>
    </xf>
    <xf numFmtId="0" fontId="61" fillId="13" borderId="16" xfId="2" applyFont="1" applyFill="1" applyBorder="1" applyAlignment="1" applyProtection="1">
      <alignment horizontal="right" vertical="top"/>
      <protection locked="0"/>
    </xf>
    <xf numFmtId="0" fontId="61" fillId="13" borderId="16" xfId="2" applyFont="1" applyFill="1" applyBorder="1" applyAlignment="1" applyProtection="1">
      <alignment horizontal="left" vertical="center" wrapText="1"/>
      <protection locked="0"/>
    </xf>
    <xf numFmtId="0" fontId="61" fillId="13" borderId="0" xfId="2" applyFont="1" applyFill="1" applyProtection="1">
      <alignment vertical="center"/>
      <protection locked="0"/>
    </xf>
    <xf numFmtId="0" fontId="48" fillId="13" borderId="0" xfId="2" applyFont="1" applyFill="1" applyAlignment="1" applyProtection="1">
      <alignment horizontal="left" vertical="center" shrinkToFit="1"/>
      <protection locked="0"/>
    </xf>
    <xf numFmtId="0" fontId="65" fillId="13" borderId="0" xfId="2" applyFont="1" applyFill="1" applyProtection="1">
      <alignment vertical="center"/>
      <protection locked="0"/>
    </xf>
    <xf numFmtId="0" fontId="48" fillId="13" borderId="11" xfId="2" applyFont="1" applyFill="1" applyBorder="1" applyAlignment="1" applyProtection="1">
      <alignment horizontal="center" vertical="center" shrinkToFit="1"/>
      <protection locked="0"/>
    </xf>
    <xf numFmtId="0" fontId="48" fillId="13" borderId="0" xfId="2" applyFont="1" applyFill="1" applyAlignment="1" applyProtection="1">
      <alignment horizontal="center" vertical="center" shrinkToFit="1"/>
      <protection locked="0"/>
    </xf>
    <xf numFmtId="177" fontId="48" fillId="0" borderId="26" xfId="2" applyNumberFormat="1" applyFont="1" applyBorder="1" applyAlignment="1" applyProtection="1">
      <alignment horizontal="right" vertical="center" shrinkToFit="1"/>
      <protection locked="0"/>
    </xf>
    <xf numFmtId="177" fontId="48" fillId="0" borderId="31" xfId="2" applyNumberFormat="1" applyFont="1" applyBorder="1" applyAlignment="1" applyProtection="1">
      <alignment horizontal="right" vertical="center" shrinkToFit="1"/>
      <protection locked="0"/>
    </xf>
    <xf numFmtId="177" fontId="48" fillId="0" borderId="121" xfId="2" applyNumberFormat="1" applyFont="1" applyBorder="1" applyAlignment="1" applyProtection="1">
      <alignment horizontal="right" vertical="center" shrinkToFit="1"/>
      <protection locked="0"/>
    </xf>
    <xf numFmtId="177" fontId="48" fillId="7" borderId="46" xfId="2" applyNumberFormat="1" applyFont="1" applyFill="1" applyBorder="1" applyAlignment="1">
      <alignment horizontal="right" vertical="center" shrinkToFit="1"/>
    </xf>
    <xf numFmtId="177" fontId="48" fillId="7" borderId="26" xfId="2" applyNumberFormat="1" applyFont="1" applyFill="1" applyBorder="1" applyAlignment="1">
      <alignment horizontal="right" vertical="center" shrinkToFit="1"/>
    </xf>
    <xf numFmtId="0" fontId="48" fillId="13" borderId="43" xfId="2" applyFont="1" applyFill="1" applyBorder="1" applyAlignment="1" applyProtection="1">
      <alignment horizontal="center" vertical="center" shrinkToFit="1"/>
      <protection locked="0"/>
    </xf>
    <xf numFmtId="0" fontId="48" fillId="13" borderId="9" xfId="2" applyFont="1" applyFill="1" applyBorder="1" applyAlignment="1" applyProtection="1">
      <alignment horizontal="center" vertical="center" shrinkToFit="1"/>
      <protection locked="0"/>
    </xf>
    <xf numFmtId="177" fontId="48" fillId="0" borderId="9" xfId="2" applyNumberFormat="1" applyFont="1" applyBorder="1" applyAlignment="1" applyProtection="1">
      <alignment horizontal="right" vertical="center" shrinkToFit="1"/>
      <protection locked="0"/>
    </xf>
    <xf numFmtId="177" fontId="48" fillId="0" borderId="8" xfId="2" applyNumberFormat="1" applyFont="1" applyBorder="1" applyAlignment="1" applyProtection="1">
      <alignment horizontal="right" vertical="center" shrinkToFit="1"/>
      <protection locked="0"/>
    </xf>
    <xf numFmtId="177" fontId="48" fillId="0" borderId="82" xfId="2" applyNumberFormat="1" applyFont="1" applyBorder="1" applyAlignment="1" applyProtection="1">
      <alignment horizontal="right" vertical="center" shrinkToFit="1"/>
      <protection locked="0"/>
    </xf>
    <xf numFmtId="177" fontId="48" fillId="7" borderId="7" xfId="2" applyNumberFormat="1" applyFont="1" applyFill="1" applyBorder="1" applyAlignment="1">
      <alignment horizontal="right" vertical="center" shrinkToFit="1"/>
    </xf>
    <xf numFmtId="177" fontId="48" fillId="7" borderId="9" xfId="2" applyNumberFormat="1" applyFont="1" applyFill="1" applyBorder="1" applyAlignment="1">
      <alignment horizontal="right" vertical="center" shrinkToFit="1"/>
    </xf>
    <xf numFmtId="0" fontId="61" fillId="13" borderId="16" xfId="2" applyFont="1" applyFill="1" applyBorder="1" applyAlignment="1" applyProtection="1">
      <alignment horizontal="left" vertical="top" wrapText="1" shrinkToFit="1"/>
      <protection locked="0"/>
    </xf>
    <xf numFmtId="0" fontId="61" fillId="13" borderId="0" xfId="2" applyFont="1" applyFill="1" applyAlignment="1" applyProtection="1">
      <alignment horizontal="left" vertical="top" wrapText="1" shrinkToFit="1"/>
      <protection locked="0"/>
    </xf>
    <xf numFmtId="0" fontId="61" fillId="13" borderId="0" xfId="2" applyFont="1" applyFill="1" applyAlignment="1" applyProtection="1">
      <alignment vertical="top" wrapText="1" shrinkToFit="1"/>
      <protection locked="0"/>
    </xf>
    <xf numFmtId="0" fontId="65" fillId="13" borderId="10" xfId="2" applyFont="1" applyFill="1" applyBorder="1" applyAlignment="1" applyProtection="1">
      <alignment horizontal="left" vertical="center"/>
      <protection locked="0"/>
    </xf>
    <xf numFmtId="0" fontId="73" fillId="13" borderId="10" xfId="0" applyFont="1" applyFill="1" applyBorder="1" applyAlignment="1" applyProtection="1">
      <alignment horizontal="right" vertical="center"/>
      <protection locked="0"/>
    </xf>
    <xf numFmtId="0" fontId="48" fillId="13" borderId="15" xfId="2" applyFont="1" applyFill="1" applyBorder="1" applyAlignment="1" applyProtection="1">
      <alignment horizontal="center" vertical="center"/>
      <protection locked="0"/>
    </xf>
    <xf numFmtId="0" fontId="48" fillId="13" borderId="16" xfId="2" applyFont="1" applyFill="1" applyBorder="1" applyAlignment="1" applyProtection="1">
      <alignment horizontal="center" vertical="center"/>
      <protection locked="0"/>
    </xf>
    <xf numFmtId="0" fontId="48" fillId="13" borderId="11" xfId="2" applyFont="1" applyFill="1" applyBorder="1" applyAlignment="1" applyProtection="1">
      <alignment horizontal="center" vertical="center"/>
      <protection locked="0"/>
    </xf>
    <xf numFmtId="0" fontId="48" fillId="13" borderId="0" xfId="2" applyFont="1" applyFill="1" applyAlignment="1" applyProtection="1">
      <alignment horizontal="center" vertical="center"/>
      <protection locked="0"/>
    </xf>
    <xf numFmtId="0" fontId="48" fillId="13" borderId="22" xfId="2" applyFont="1" applyFill="1" applyBorder="1" applyAlignment="1" applyProtection="1">
      <alignment horizontal="center" vertical="center"/>
      <protection locked="0"/>
    </xf>
    <xf numFmtId="0" fontId="48" fillId="13" borderId="23" xfId="2" applyFont="1" applyFill="1" applyBorder="1" applyAlignment="1" applyProtection="1">
      <alignment horizontal="center" vertical="center"/>
      <protection locked="0"/>
    </xf>
    <xf numFmtId="0" fontId="51" fillId="13" borderId="97" xfId="2" applyFont="1" applyFill="1" applyBorder="1" applyAlignment="1" applyProtection="1">
      <alignment horizontal="distributed" vertical="center" wrapText="1"/>
      <protection locked="0"/>
    </xf>
    <xf numFmtId="0" fontId="51" fillId="13" borderId="111" xfId="2" applyFont="1" applyFill="1" applyBorder="1" applyAlignment="1" applyProtection="1">
      <alignment horizontal="distributed" vertical="center"/>
      <protection locked="0"/>
    </xf>
    <xf numFmtId="0" fontId="51" fillId="13" borderId="50" xfId="2" applyFont="1" applyFill="1" applyBorder="1" applyAlignment="1" applyProtection="1">
      <alignment horizontal="distributed" vertical="center"/>
      <protection locked="0"/>
    </xf>
    <xf numFmtId="0" fontId="51" fillId="13" borderId="77" xfId="2" applyFont="1" applyFill="1" applyBorder="1" applyAlignment="1" applyProtection="1">
      <alignment horizontal="distributed" vertical="center"/>
      <protection locked="0"/>
    </xf>
    <xf numFmtId="0" fontId="48" fillId="13" borderId="108" xfId="2" applyFont="1" applyFill="1" applyBorder="1" applyAlignment="1" applyProtection="1">
      <alignment horizontal="center" vertical="center"/>
      <protection locked="0"/>
    </xf>
    <xf numFmtId="0" fontId="48" fillId="13" borderId="109" xfId="2" applyFont="1" applyFill="1" applyBorder="1" applyAlignment="1" applyProtection="1">
      <alignment horizontal="center" vertical="center"/>
      <protection locked="0"/>
    </xf>
    <xf numFmtId="0" fontId="48" fillId="13" borderId="12" xfId="2" applyFont="1" applyFill="1" applyBorder="1" applyAlignment="1" applyProtection="1">
      <alignment horizontal="center" vertical="center"/>
      <protection locked="0"/>
    </xf>
    <xf numFmtId="0" fontId="48" fillId="13" borderId="100" xfId="2" applyFont="1" applyFill="1" applyBorder="1" applyAlignment="1" applyProtection="1">
      <alignment horizontal="center" vertical="center"/>
      <protection locked="0"/>
    </xf>
    <xf numFmtId="0" fontId="48" fillId="13" borderId="97" xfId="2" applyFont="1" applyFill="1" applyBorder="1" applyAlignment="1" applyProtection="1">
      <alignment horizontal="center" vertical="center"/>
      <protection locked="0"/>
    </xf>
    <xf numFmtId="0" fontId="48" fillId="13" borderId="111" xfId="2" applyFont="1" applyFill="1" applyBorder="1" applyAlignment="1" applyProtection="1">
      <alignment horizontal="center" vertical="center"/>
      <protection locked="0"/>
    </xf>
    <xf numFmtId="0" fontId="48" fillId="13" borderId="50" xfId="2" applyFont="1" applyFill="1" applyBorder="1" applyAlignment="1" applyProtection="1">
      <alignment horizontal="center" vertical="center"/>
      <protection locked="0"/>
    </xf>
    <xf numFmtId="0" fontId="48" fillId="13" borderId="77" xfId="2" applyFont="1" applyFill="1" applyBorder="1" applyAlignment="1" applyProtection="1">
      <alignment horizontal="center" vertical="center"/>
      <protection locked="0"/>
    </xf>
    <xf numFmtId="0" fontId="64" fillId="13" borderId="97" xfId="2" applyFont="1" applyFill="1" applyBorder="1" applyAlignment="1" applyProtection="1">
      <alignment horizontal="right" vertical="distributed" textRotation="255"/>
      <protection locked="0"/>
    </xf>
    <xf numFmtId="0" fontId="64" fillId="13" borderId="50" xfId="2" applyFont="1" applyFill="1" applyBorder="1" applyAlignment="1" applyProtection="1">
      <alignment horizontal="right" vertical="distributed" textRotation="255"/>
      <protection locked="0"/>
    </xf>
    <xf numFmtId="0" fontId="61" fillId="13" borderId="111" xfId="2" applyFont="1" applyFill="1" applyBorder="1" applyAlignment="1" applyProtection="1">
      <alignment horizontal="left" vertical="distributed" textRotation="255"/>
      <protection locked="0"/>
    </xf>
    <xf numFmtId="0" fontId="61" fillId="13" borderId="77" xfId="2" applyFont="1" applyFill="1" applyBorder="1" applyAlignment="1" applyProtection="1">
      <alignment horizontal="left" vertical="distributed" textRotation="255"/>
      <protection locked="0"/>
    </xf>
    <xf numFmtId="0" fontId="48" fillId="13" borderId="16" xfId="2" applyFont="1" applyFill="1" applyBorder="1" applyAlignment="1" applyProtection="1">
      <alignment horizontal="center" vertical="distributed" textRotation="255"/>
      <protection locked="0"/>
    </xf>
    <xf numFmtId="0" fontId="48" fillId="13" borderId="87" xfId="2" applyFont="1" applyFill="1" applyBorder="1" applyAlignment="1" applyProtection="1">
      <alignment horizontal="center" vertical="distributed" textRotation="255"/>
      <protection locked="0"/>
    </xf>
    <xf numFmtId="0" fontId="48" fillId="13" borderId="0" xfId="2" applyFont="1" applyFill="1" applyAlignment="1" applyProtection="1">
      <alignment horizontal="center" vertical="distributed" textRotation="255"/>
      <protection locked="0"/>
    </xf>
    <xf numFmtId="0" fontId="48" fillId="13" borderId="14" xfId="2" applyFont="1" applyFill="1" applyBorder="1" applyAlignment="1" applyProtection="1">
      <alignment horizontal="center" vertical="distributed" textRotation="255"/>
      <protection locked="0"/>
    </xf>
    <xf numFmtId="0" fontId="48" fillId="13" borderId="99" xfId="2" applyFont="1" applyFill="1" applyBorder="1" applyAlignment="1" applyProtection="1">
      <alignment horizontal="right" vertical="center"/>
      <protection locked="0"/>
    </xf>
    <xf numFmtId="0" fontId="48" fillId="13" borderId="24" xfId="2" applyFont="1" applyFill="1" applyBorder="1" applyAlignment="1" applyProtection="1">
      <alignment horizontal="right" vertical="center"/>
      <protection locked="0"/>
    </xf>
    <xf numFmtId="0" fontId="48" fillId="13" borderId="23" xfId="2" applyFont="1" applyFill="1" applyBorder="1" applyAlignment="1" applyProtection="1">
      <alignment horizontal="right" vertical="center"/>
      <protection locked="0"/>
    </xf>
    <xf numFmtId="0" fontId="48" fillId="13" borderId="20" xfId="2" applyFont="1" applyFill="1" applyBorder="1" applyAlignment="1" applyProtection="1">
      <alignment horizontal="right" vertical="center"/>
      <protection locked="0"/>
    </xf>
    <xf numFmtId="0" fontId="48" fillId="13" borderId="101" xfId="2" applyFont="1" applyFill="1" applyBorder="1" applyAlignment="1" applyProtection="1">
      <alignment horizontal="right" vertical="center"/>
      <protection locked="0"/>
    </xf>
    <xf numFmtId="0" fontId="48" fillId="13" borderId="99" xfId="2" applyFont="1" applyFill="1" applyBorder="1" applyAlignment="1" applyProtection="1">
      <alignment horizontal="center" vertical="center"/>
      <protection locked="0"/>
    </xf>
    <xf numFmtId="0" fontId="48" fillId="13" borderId="24" xfId="2" applyFont="1" applyFill="1" applyBorder="1" applyAlignment="1" applyProtection="1">
      <alignment horizontal="center" vertical="center"/>
      <protection locked="0"/>
    </xf>
    <xf numFmtId="0" fontId="48" fillId="13" borderId="21" xfId="2" applyFont="1" applyFill="1" applyBorder="1" applyAlignment="1" applyProtection="1">
      <alignment horizontal="center" vertical="center"/>
      <protection locked="0"/>
    </xf>
    <xf numFmtId="0" fontId="61" fillId="13" borderId="46" xfId="2" applyFont="1" applyFill="1" applyBorder="1" applyAlignment="1" applyProtection="1">
      <alignment horizontal="center" vertical="center"/>
      <protection locked="0"/>
    </xf>
    <xf numFmtId="0" fontId="61" fillId="13" borderId="54" xfId="2" applyFont="1" applyFill="1" applyBorder="1" applyAlignment="1" applyProtection="1">
      <alignment horizontal="center" vertical="center"/>
      <protection locked="0"/>
    </xf>
    <xf numFmtId="0" fontId="61" fillId="13" borderId="50" xfId="2" applyFont="1" applyFill="1" applyBorder="1" applyAlignment="1" applyProtection="1">
      <alignment horizontal="center" vertical="center"/>
      <protection locked="0"/>
    </xf>
    <xf numFmtId="0" fontId="61" fillId="13" borderId="14" xfId="2" applyFont="1" applyFill="1" applyBorder="1" applyAlignment="1" applyProtection="1">
      <alignment horizontal="center" vertical="center"/>
      <protection locked="0"/>
    </xf>
    <xf numFmtId="0" fontId="61" fillId="13" borderId="99" xfId="2" applyFont="1" applyFill="1" applyBorder="1" applyAlignment="1" applyProtection="1">
      <alignment horizontal="center" vertical="center"/>
      <protection locked="0"/>
    </xf>
    <xf numFmtId="0" fontId="61" fillId="13" borderId="21" xfId="2" applyFont="1" applyFill="1" applyBorder="1" applyAlignment="1" applyProtection="1">
      <alignment horizontal="center" vertical="center"/>
      <protection locked="0"/>
    </xf>
    <xf numFmtId="0" fontId="48" fillId="0" borderId="48" xfId="2" applyFont="1" applyBorder="1" applyAlignment="1" applyProtection="1">
      <alignment vertical="center" wrapText="1"/>
      <protection locked="0"/>
    </xf>
    <xf numFmtId="0" fontId="73" fillId="0" borderId="57" xfId="0" applyFont="1" applyBorder="1" applyAlignment="1" applyProtection="1">
      <alignment vertical="center" wrapText="1"/>
      <protection locked="0"/>
    </xf>
    <xf numFmtId="0" fontId="73" fillId="0" borderId="11" xfId="0" applyFont="1" applyBorder="1" applyAlignment="1" applyProtection="1">
      <alignment vertical="center" wrapText="1"/>
      <protection locked="0"/>
    </xf>
    <xf numFmtId="0" fontId="73" fillId="0" borderId="14" xfId="0" applyFont="1" applyBorder="1" applyAlignment="1" applyProtection="1">
      <alignment vertical="center" wrapText="1"/>
      <protection locked="0"/>
    </xf>
    <xf numFmtId="0" fontId="73" fillId="0" borderId="52" xfId="0" applyFont="1" applyBorder="1" applyAlignment="1" applyProtection="1">
      <alignment vertical="center" wrapText="1"/>
      <protection locked="0"/>
    </xf>
    <xf numFmtId="0" fontId="73" fillId="0" borderId="19" xfId="0" applyFont="1" applyBorder="1" applyAlignment="1" applyProtection="1">
      <alignment vertical="center" wrapText="1"/>
      <protection locked="0"/>
    </xf>
    <xf numFmtId="0" fontId="48" fillId="12" borderId="40" xfId="2" applyFont="1" applyFill="1" applyBorder="1" applyAlignment="1" applyProtection="1">
      <alignment horizontal="center" vertical="center"/>
      <protection locked="0"/>
    </xf>
    <xf numFmtId="0" fontId="48" fillId="12" borderId="67" xfId="2" applyFont="1" applyFill="1" applyBorder="1" applyAlignment="1" applyProtection="1">
      <alignment horizontal="center" vertical="center"/>
      <protection locked="0"/>
    </xf>
    <xf numFmtId="3" fontId="48" fillId="7" borderId="4" xfId="2" applyNumberFormat="1" applyFont="1" applyFill="1" applyBorder="1" applyAlignment="1">
      <alignment horizontal="right" vertical="center" shrinkToFit="1"/>
    </xf>
    <xf numFmtId="3" fontId="48" fillId="7" borderId="61" xfId="2" applyNumberFormat="1" applyFont="1" applyFill="1" applyBorder="1" applyAlignment="1">
      <alignment horizontal="right" vertical="center" shrinkToFit="1"/>
    </xf>
    <xf numFmtId="0" fontId="48" fillId="12" borderId="82" xfId="2" applyFont="1" applyFill="1" applyBorder="1" applyAlignment="1" applyProtection="1">
      <alignment horizontal="center" vertical="center"/>
      <protection locked="0"/>
    </xf>
    <xf numFmtId="0" fontId="48" fillId="12" borderId="68" xfId="2" applyFont="1" applyFill="1" applyBorder="1" applyAlignment="1" applyProtection="1">
      <alignment horizontal="center" vertical="center"/>
      <protection locked="0"/>
    </xf>
    <xf numFmtId="3" fontId="48" fillId="7" borderId="7" xfId="2" applyNumberFormat="1" applyFont="1" applyFill="1" applyBorder="1" applyAlignment="1">
      <alignment horizontal="right" vertical="center" shrinkToFit="1"/>
    </xf>
    <xf numFmtId="3" fontId="48" fillId="7" borderId="88" xfId="2" applyNumberFormat="1" applyFont="1" applyFill="1" applyBorder="1" applyAlignment="1">
      <alignment horizontal="right" vertical="center" shrinkToFit="1"/>
    </xf>
    <xf numFmtId="0" fontId="61" fillId="13" borderId="31" xfId="2" applyFont="1" applyFill="1" applyBorder="1" applyAlignment="1" applyProtection="1">
      <alignment horizontal="center" vertical="distributed" textRotation="255"/>
      <protection locked="0"/>
    </xf>
    <xf numFmtId="0" fontId="61" fillId="13" borderId="33" xfId="2" applyFont="1" applyFill="1" applyBorder="1" applyAlignment="1" applyProtection="1">
      <alignment horizontal="center" vertical="distributed" textRotation="255"/>
      <protection locked="0"/>
    </xf>
    <xf numFmtId="0" fontId="61" fillId="13" borderId="98" xfId="2" applyFont="1" applyFill="1" applyBorder="1" applyAlignment="1" applyProtection="1">
      <alignment horizontal="center" vertical="distributed" textRotation="255"/>
      <protection locked="0"/>
    </xf>
    <xf numFmtId="0" fontId="61" fillId="13" borderId="121" xfId="2" applyFont="1" applyFill="1" applyBorder="1" applyAlignment="1" applyProtection="1">
      <alignment horizontal="center" vertical="distributed" textRotation="255" wrapText="1"/>
      <protection locked="0"/>
    </xf>
    <xf numFmtId="0" fontId="61" fillId="13" borderId="91" xfId="2" applyFont="1" applyFill="1" applyBorder="1" applyAlignment="1" applyProtection="1">
      <alignment horizontal="center" vertical="distributed" textRotation="255" wrapText="1"/>
      <protection locked="0"/>
    </xf>
    <xf numFmtId="0" fontId="61" fillId="13" borderId="12" xfId="2" applyFont="1" applyFill="1" applyBorder="1" applyAlignment="1" applyProtection="1">
      <alignment horizontal="center" vertical="distributed" textRotation="255" wrapText="1"/>
      <protection locked="0"/>
    </xf>
    <xf numFmtId="0" fontId="61" fillId="13" borderId="100" xfId="2" applyFont="1" applyFill="1" applyBorder="1" applyAlignment="1" applyProtection="1">
      <alignment horizontal="center" vertical="distributed" textRotation="255" wrapText="1"/>
      <protection locked="0"/>
    </xf>
    <xf numFmtId="0" fontId="61" fillId="13" borderId="20" xfId="2" applyFont="1" applyFill="1" applyBorder="1" applyAlignment="1" applyProtection="1">
      <alignment horizontal="center" vertical="distributed" textRotation="255" wrapText="1"/>
      <protection locked="0"/>
    </xf>
    <xf numFmtId="0" fontId="61" fillId="13" borderId="101" xfId="2" applyFont="1" applyFill="1" applyBorder="1" applyAlignment="1" applyProtection="1">
      <alignment horizontal="center" vertical="distributed" textRotation="255" wrapText="1"/>
      <protection locked="0"/>
    </xf>
    <xf numFmtId="0" fontId="61" fillId="13" borderId="121" xfId="2" applyFont="1" applyFill="1" applyBorder="1" applyAlignment="1" applyProtection="1">
      <alignment horizontal="center" vertical="distributed" textRotation="255"/>
      <protection locked="0"/>
    </xf>
    <xf numFmtId="0" fontId="61" fillId="13" borderId="12" xfId="2" applyFont="1" applyFill="1" applyBorder="1" applyAlignment="1" applyProtection="1">
      <alignment horizontal="center" vertical="distributed" textRotation="255"/>
      <protection locked="0"/>
    </xf>
    <xf numFmtId="0" fontId="61" fillId="13" borderId="20" xfId="2" applyFont="1" applyFill="1" applyBorder="1" applyAlignment="1" applyProtection="1">
      <alignment horizontal="center" vertical="distributed" textRotation="255"/>
      <protection locked="0"/>
    </xf>
    <xf numFmtId="0" fontId="61" fillId="13" borderId="31" xfId="2" applyFont="1" applyFill="1" applyBorder="1" applyAlignment="1" applyProtection="1">
      <alignment horizontal="center" vertical="distributed" textRotation="255" wrapText="1"/>
      <protection locked="0"/>
    </xf>
    <xf numFmtId="0" fontId="61" fillId="13" borderId="33" xfId="2" applyFont="1" applyFill="1" applyBorder="1" applyAlignment="1" applyProtection="1">
      <alignment horizontal="center" vertical="distributed" textRotation="255" wrapText="1"/>
      <protection locked="0"/>
    </xf>
    <xf numFmtId="0" fontId="61" fillId="13" borderId="98" xfId="2" applyFont="1" applyFill="1" applyBorder="1" applyAlignment="1" applyProtection="1">
      <alignment horizontal="center" vertical="distributed" textRotation="255" wrapText="1"/>
      <protection locked="0"/>
    </xf>
    <xf numFmtId="0" fontId="61" fillId="13" borderId="36" xfId="2" applyFont="1" applyFill="1" applyBorder="1" applyAlignment="1" applyProtection="1">
      <alignment horizontal="center" vertical="distributed" textRotation="255"/>
      <protection locked="0"/>
    </xf>
    <xf numFmtId="0" fontId="61" fillId="13" borderId="38" xfId="2" applyFont="1" applyFill="1" applyBorder="1" applyAlignment="1" applyProtection="1">
      <alignment horizontal="center" vertical="distributed" textRotation="255"/>
      <protection locked="0"/>
    </xf>
    <xf numFmtId="0" fontId="61" fillId="13" borderId="74" xfId="2" applyFont="1" applyFill="1" applyBorder="1" applyAlignment="1" applyProtection="1">
      <alignment horizontal="center" vertical="distributed" textRotation="255"/>
      <protection locked="0"/>
    </xf>
    <xf numFmtId="3" fontId="48" fillId="7" borderId="68" xfId="2" applyNumberFormat="1" applyFont="1" applyFill="1" applyBorder="1" applyAlignment="1">
      <alignment horizontal="right" vertical="center" shrinkToFit="1"/>
    </xf>
    <xf numFmtId="3" fontId="61" fillId="13" borderId="16" xfId="2" applyNumberFormat="1" applyFont="1" applyFill="1" applyBorder="1" applyAlignment="1" applyProtection="1">
      <alignment horizontal="left" vertical="top" wrapText="1"/>
      <protection locked="0"/>
    </xf>
    <xf numFmtId="3" fontId="61" fillId="13" borderId="0" xfId="2" applyNumberFormat="1" applyFont="1" applyFill="1" applyAlignment="1" applyProtection="1">
      <alignment horizontal="left" vertical="top" wrapText="1"/>
      <protection locked="0"/>
    </xf>
    <xf numFmtId="3" fontId="61" fillId="13" borderId="0" xfId="2" applyNumberFormat="1" applyFont="1" applyFill="1" applyAlignment="1" applyProtection="1">
      <alignment horizontal="left" vertical="top" wrapText="1" shrinkToFit="1"/>
      <protection locked="0"/>
    </xf>
    <xf numFmtId="0" fontId="48" fillId="13" borderId="15" xfId="2" applyFont="1" applyFill="1" applyBorder="1" applyAlignment="1" applyProtection="1">
      <alignment horizontal="center" vertical="center" textRotation="255"/>
      <protection locked="0"/>
    </xf>
    <xf numFmtId="0" fontId="48" fillId="13" borderId="11" xfId="2" applyFont="1" applyFill="1" applyBorder="1" applyAlignment="1" applyProtection="1">
      <alignment horizontal="center" vertical="center" textRotation="255"/>
      <protection locked="0"/>
    </xf>
    <xf numFmtId="0" fontId="48" fillId="13" borderId="22" xfId="2" applyFont="1" applyFill="1" applyBorder="1" applyAlignment="1" applyProtection="1">
      <alignment horizontal="center" vertical="center" textRotation="255"/>
      <protection locked="0"/>
    </xf>
    <xf numFmtId="0" fontId="48" fillId="13" borderId="116" xfId="2" applyFont="1" applyFill="1" applyBorder="1" applyAlignment="1" applyProtection="1">
      <alignment horizontal="center" vertical="center"/>
      <protection locked="0"/>
    </xf>
    <xf numFmtId="0" fontId="48" fillId="13" borderId="87" xfId="2" applyFont="1" applyFill="1" applyBorder="1" applyAlignment="1" applyProtection="1">
      <alignment horizontal="center" vertical="center"/>
      <protection locked="0"/>
    </xf>
    <xf numFmtId="0" fontId="61" fillId="13" borderId="181" xfId="2" applyFont="1" applyFill="1" applyBorder="1" applyAlignment="1" applyProtection="1">
      <alignment horizontal="center" vertical="distributed" textRotation="255"/>
      <protection locked="0"/>
    </xf>
    <xf numFmtId="0" fontId="61" fillId="13" borderId="183" xfId="2" applyFont="1" applyFill="1" applyBorder="1" applyAlignment="1" applyProtection="1">
      <alignment horizontal="center" vertical="distributed" textRotation="255"/>
      <protection locked="0"/>
    </xf>
    <xf numFmtId="0" fontId="61" fillId="13" borderId="185" xfId="2" applyFont="1" applyFill="1" applyBorder="1" applyAlignment="1" applyProtection="1">
      <alignment horizontal="center" vertical="distributed" textRotation="255"/>
      <protection locked="0"/>
    </xf>
    <xf numFmtId="0" fontId="61" fillId="13" borderId="182" xfId="2" applyFont="1" applyFill="1" applyBorder="1" applyAlignment="1" applyProtection="1">
      <alignment horizontal="center" vertical="distributed" textRotation="255"/>
      <protection locked="0"/>
    </xf>
    <xf numFmtId="0" fontId="61" fillId="13" borderId="184" xfId="2" applyFont="1" applyFill="1" applyBorder="1" applyAlignment="1" applyProtection="1">
      <alignment horizontal="center" vertical="distributed" textRotation="255"/>
      <protection locked="0"/>
    </xf>
    <xf numFmtId="0" fontId="61" fillId="13" borderId="186" xfId="2" applyFont="1" applyFill="1" applyBorder="1" applyAlignment="1" applyProtection="1">
      <alignment horizontal="center" vertical="distributed" textRotation="255"/>
      <protection locked="0"/>
    </xf>
    <xf numFmtId="0" fontId="61" fillId="13" borderId="31" xfId="2" applyFont="1" applyFill="1" applyBorder="1" applyAlignment="1" applyProtection="1">
      <alignment horizontal="center" vertical="distributed" textRotation="255" shrinkToFit="1"/>
      <protection locked="0"/>
    </xf>
    <xf numFmtId="0" fontId="61" fillId="13" borderId="33" xfId="2" applyFont="1" applyFill="1" applyBorder="1" applyAlignment="1" applyProtection="1">
      <alignment horizontal="center" vertical="distributed" textRotation="255" shrinkToFit="1"/>
      <protection locked="0"/>
    </xf>
    <xf numFmtId="0" fontId="61" fillId="13" borderId="98" xfId="2" applyFont="1" applyFill="1" applyBorder="1" applyAlignment="1" applyProtection="1">
      <alignment horizontal="center" vertical="distributed" textRotation="255" shrinkToFit="1"/>
      <protection locked="0"/>
    </xf>
    <xf numFmtId="0" fontId="61" fillId="13" borderId="36" xfId="2" applyFont="1" applyFill="1" applyBorder="1" applyAlignment="1" applyProtection="1">
      <alignment horizontal="center" vertical="distributed" textRotation="255" shrinkToFit="1"/>
      <protection locked="0"/>
    </xf>
    <xf numFmtId="0" fontId="61" fillId="13" borderId="38" xfId="2" applyFont="1" applyFill="1" applyBorder="1" applyAlignment="1" applyProtection="1">
      <alignment horizontal="center" vertical="distributed" textRotation="255" shrinkToFit="1"/>
      <protection locked="0"/>
    </xf>
    <xf numFmtId="0" fontId="61" fillId="13" borderId="74" xfId="2" applyFont="1" applyFill="1" applyBorder="1" applyAlignment="1" applyProtection="1">
      <alignment horizontal="center" vertical="distributed" textRotation="255" shrinkToFit="1"/>
      <protection locked="0"/>
    </xf>
    <xf numFmtId="0" fontId="61" fillId="13" borderId="46" xfId="2" applyFont="1" applyFill="1" applyBorder="1" applyAlignment="1" applyProtection="1">
      <alignment horizontal="center" vertical="center" shrinkToFit="1"/>
      <protection locked="0"/>
    </xf>
    <xf numFmtId="0" fontId="61" fillId="13" borderId="26" xfId="2" applyFont="1" applyFill="1" applyBorder="1" applyAlignment="1" applyProtection="1">
      <alignment horizontal="center" vertical="center" shrinkToFit="1"/>
      <protection locked="0"/>
    </xf>
    <xf numFmtId="0" fontId="61" fillId="13" borderId="50" xfId="2" applyFont="1" applyFill="1" applyBorder="1" applyAlignment="1" applyProtection="1">
      <alignment horizontal="center" vertical="center" shrinkToFit="1"/>
      <protection locked="0"/>
    </xf>
    <xf numFmtId="0" fontId="61" fillId="13" borderId="0" xfId="2" applyFont="1" applyFill="1" applyAlignment="1" applyProtection="1">
      <alignment horizontal="center" vertical="center" shrinkToFit="1"/>
      <protection locked="0"/>
    </xf>
    <xf numFmtId="0" fontId="61" fillId="13" borderId="99" xfId="2" applyFont="1" applyFill="1" applyBorder="1" applyAlignment="1" applyProtection="1">
      <alignment horizontal="center" vertical="center" shrinkToFit="1"/>
      <protection locked="0"/>
    </xf>
    <xf numFmtId="0" fontId="61" fillId="13" borderId="23" xfId="2" applyFont="1" applyFill="1" applyBorder="1" applyAlignment="1" applyProtection="1">
      <alignment horizontal="center" vertical="center" shrinkToFit="1"/>
      <protection locked="0"/>
    </xf>
    <xf numFmtId="0" fontId="61" fillId="4" borderId="131" xfId="2" applyFont="1" applyFill="1" applyBorder="1" applyAlignment="1" applyProtection="1">
      <alignment horizontal="center" vertical="center" textRotation="255" shrinkToFit="1"/>
      <protection locked="0"/>
    </xf>
    <xf numFmtId="0" fontId="61" fillId="4" borderId="198" xfId="2" applyFont="1" applyFill="1" applyBorder="1" applyAlignment="1" applyProtection="1">
      <alignment horizontal="center" vertical="center" textRotation="255" shrinkToFit="1"/>
      <protection locked="0"/>
    </xf>
    <xf numFmtId="3" fontId="48" fillId="7" borderId="46" xfId="2" applyNumberFormat="1" applyFont="1" applyFill="1" applyBorder="1" applyAlignment="1">
      <alignment horizontal="right" vertical="center" shrinkToFit="1"/>
    </xf>
    <xf numFmtId="3" fontId="48" fillId="7" borderId="91" xfId="2" applyNumberFormat="1" applyFont="1" applyFill="1" applyBorder="1" applyAlignment="1">
      <alignment horizontal="right" vertical="center" shrinkToFit="1"/>
    </xf>
    <xf numFmtId="0" fontId="48" fillId="13" borderId="122" xfId="2" applyFont="1" applyFill="1" applyBorder="1" applyAlignment="1" applyProtection="1">
      <alignment horizontal="center" vertical="center"/>
      <protection locked="0"/>
    </xf>
    <xf numFmtId="0" fontId="48" fillId="13" borderId="81" xfId="2" applyFont="1" applyFill="1" applyBorder="1" applyAlignment="1" applyProtection="1">
      <alignment horizontal="center" vertical="center"/>
      <protection locked="0"/>
    </xf>
    <xf numFmtId="0" fontId="61" fillId="13" borderId="181" xfId="2" applyFont="1" applyFill="1" applyBorder="1" applyAlignment="1" applyProtection="1">
      <alignment horizontal="center" vertical="distributed" textRotation="255" shrinkToFit="1"/>
      <protection locked="0"/>
    </xf>
    <xf numFmtId="0" fontId="61" fillId="13" borderId="183" xfId="2" applyFont="1" applyFill="1" applyBorder="1" applyAlignment="1" applyProtection="1">
      <alignment horizontal="center" vertical="distributed" textRotation="255" shrinkToFit="1"/>
      <protection locked="0"/>
    </xf>
    <xf numFmtId="0" fontId="61" fillId="13" borderId="185" xfId="2" applyFont="1" applyFill="1" applyBorder="1" applyAlignment="1" applyProtection="1">
      <alignment horizontal="center" vertical="distributed" textRotation="255" shrinkToFit="1"/>
      <protection locked="0"/>
    </xf>
    <xf numFmtId="0" fontId="61" fillId="13" borderId="182" xfId="2" applyFont="1" applyFill="1" applyBorder="1" applyAlignment="1" applyProtection="1">
      <alignment horizontal="center" vertical="distributed" textRotation="255" shrinkToFit="1"/>
      <protection locked="0"/>
    </xf>
    <xf numFmtId="0" fontId="61" fillId="13" borderId="184" xfId="2" applyFont="1" applyFill="1" applyBorder="1" applyAlignment="1" applyProtection="1">
      <alignment horizontal="center" vertical="distributed" textRotation="255" shrinkToFit="1"/>
      <protection locked="0"/>
    </xf>
    <xf numFmtId="0" fontId="61" fillId="13" borderId="186" xfId="2" applyFont="1" applyFill="1" applyBorder="1" applyAlignment="1" applyProtection="1">
      <alignment horizontal="center" vertical="distributed" textRotation="255" shrinkToFit="1"/>
      <protection locked="0"/>
    </xf>
    <xf numFmtId="0" fontId="45" fillId="0" borderId="0" xfId="2" applyFont="1" applyAlignment="1" applyProtection="1">
      <alignment horizontal="left" vertical="center"/>
      <protection locked="0"/>
    </xf>
    <xf numFmtId="0" fontId="61" fillId="13" borderId="16" xfId="2" applyFont="1" applyFill="1" applyBorder="1" applyAlignment="1" applyProtection="1">
      <alignment vertical="top" wrapText="1"/>
      <protection locked="0"/>
    </xf>
    <xf numFmtId="0" fontId="82" fillId="13" borderId="16" xfId="0" applyFont="1" applyFill="1" applyBorder="1" applyAlignment="1" applyProtection="1">
      <alignment vertical="top"/>
      <protection locked="0"/>
    </xf>
    <xf numFmtId="0" fontId="61" fillId="13" borderId="0" xfId="2" applyFont="1" applyFill="1" applyAlignment="1" applyProtection="1">
      <alignment vertical="top" wrapText="1"/>
      <protection locked="0"/>
    </xf>
    <xf numFmtId="0" fontId="64" fillId="13" borderId="0" xfId="2" applyFont="1" applyFill="1" applyAlignment="1" applyProtection="1">
      <alignment horizontal="left" vertical="top" wrapText="1"/>
      <protection locked="0"/>
    </xf>
    <xf numFmtId="0" fontId="82" fillId="13" borderId="0" xfId="0" applyFont="1" applyFill="1" applyProtection="1">
      <alignment vertical="center"/>
      <protection locked="0"/>
    </xf>
    <xf numFmtId="0" fontId="61" fillId="13" borderId="0" xfId="2" quotePrefix="1" applyFont="1" applyFill="1" applyAlignment="1" applyProtection="1">
      <alignment horizontal="left" vertical="center"/>
      <protection locked="0"/>
    </xf>
    <xf numFmtId="0" fontId="61" fillId="13" borderId="0" xfId="2" applyFont="1" applyFill="1" applyAlignment="1" applyProtection="1">
      <alignment horizontal="left" vertical="center"/>
      <protection locked="0"/>
    </xf>
    <xf numFmtId="0" fontId="82" fillId="13" borderId="0" xfId="0" applyFont="1" applyFill="1" applyAlignment="1" applyProtection="1">
      <alignment vertical="top"/>
      <protection locked="0"/>
    </xf>
    <xf numFmtId="0" fontId="61" fillId="13" borderId="42" xfId="2" applyFont="1" applyFill="1" applyBorder="1" applyAlignment="1" applyProtection="1">
      <alignment horizontal="distributed" vertical="center"/>
      <protection locked="0"/>
    </xf>
    <xf numFmtId="0" fontId="61" fillId="13" borderId="84" xfId="2" applyFont="1" applyFill="1" applyBorder="1" applyAlignment="1" applyProtection="1">
      <alignment horizontal="distributed" vertical="center"/>
      <protection locked="0"/>
    </xf>
    <xf numFmtId="0" fontId="61" fillId="13" borderId="89" xfId="2" applyFont="1" applyFill="1" applyBorder="1" applyAlignment="1" applyProtection="1">
      <alignment horizontal="distributed" vertical="center"/>
      <protection locked="0"/>
    </xf>
    <xf numFmtId="177" fontId="48" fillId="0" borderId="17" xfId="2" applyNumberFormat="1" applyFont="1" applyBorder="1" applyAlignment="1" applyProtection="1">
      <alignment horizontal="right" vertical="center"/>
      <protection locked="0"/>
    </xf>
    <xf numFmtId="177" fontId="48" fillId="0" borderId="84" xfId="2" applyNumberFormat="1" applyFont="1" applyBorder="1" applyAlignment="1" applyProtection="1">
      <alignment horizontal="right" vertical="center"/>
      <protection locked="0"/>
    </xf>
    <xf numFmtId="0" fontId="61" fillId="13" borderId="43" xfId="2" applyFont="1" applyFill="1" applyBorder="1" applyAlignment="1" applyProtection="1">
      <alignment horizontal="distributed" vertical="center"/>
      <protection locked="0"/>
    </xf>
    <xf numFmtId="0" fontId="61" fillId="13" borderId="9" xfId="2" applyFont="1" applyFill="1" applyBorder="1" applyAlignment="1" applyProtection="1">
      <alignment horizontal="distributed" vertical="center"/>
      <protection locked="0"/>
    </xf>
    <xf numFmtId="0" fontId="61" fillId="13" borderId="90" xfId="2" applyFont="1" applyFill="1" applyBorder="1" applyAlignment="1" applyProtection="1">
      <alignment horizontal="distributed" vertical="center"/>
      <protection locked="0"/>
    </xf>
    <xf numFmtId="177" fontId="48" fillId="0" borderId="56" xfId="2" applyNumberFormat="1" applyFont="1" applyBorder="1" applyAlignment="1" applyProtection="1">
      <alignment horizontal="right" vertical="center"/>
      <protection locked="0"/>
    </xf>
    <xf numFmtId="177" fontId="48" fillId="0" borderId="92" xfId="2" applyNumberFormat="1" applyFont="1" applyBorder="1" applyAlignment="1" applyProtection="1">
      <alignment horizontal="right" vertical="center"/>
      <protection locked="0"/>
    </xf>
    <xf numFmtId="0" fontId="61" fillId="13" borderId="80" xfId="2" applyFont="1" applyFill="1" applyBorder="1" applyAlignment="1" applyProtection="1">
      <alignment horizontal="center" vertical="center"/>
      <protection locked="0"/>
    </xf>
    <xf numFmtId="0" fontId="61" fillId="13" borderId="83" xfId="2" applyFont="1" applyFill="1" applyBorder="1" applyAlignment="1" applyProtection="1">
      <alignment horizontal="center" vertical="center"/>
      <protection locked="0"/>
    </xf>
    <xf numFmtId="177" fontId="48" fillId="7" borderId="80" xfId="2" applyNumberFormat="1" applyFont="1" applyFill="1" applyBorder="1" applyAlignment="1">
      <alignment horizontal="right" vertical="center"/>
    </xf>
    <xf numFmtId="177" fontId="48" fillId="7" borderId="83" xfId="2" applyNumberFormat="1" applyFont="1" applyFill="1" applyBorder="1" applyAlignment="1">
      <alignment horizontal="right" vertical="center"/>
    </xf>
    <xf numFmtId="0" fontId="61" fillId="13" borderId="45" xfId="2" applyFont="1" applyFill="1" applyBorder="1" applyAlignment="1" applyProtection="1">
      <alignment horizontal="distributed" vertical="center"/>
      <protection locked="0"/>
    </xf>
    <xf numFmtId="0" fontId="61" fillId="13" borderId="6" xfId="2" applyFont="1" applyFill="1" applyBorder="1" applyAlignment="1" applyProtection="1">
      <alignment horizontal="distributed" vertical="center"/>
      <protection locked="0"/>
    </xf>
    <xf numFmtId="0" fontId="61" fillId="13" borderId="94" xfId="2" applyFont="1" applyFill="1" applyBorder="1" applyAlignment="1" applyProtection="1">
      <alignment horizontal="distributed" vertical="center"/>
      <protection locked="0"/>
    </xf>
    <xf numFmtId="177" fontId="48" fillId="0" borderId="46" xfId="2" applyNumberFormat="1" applyFont="1" applyBorder="1" applyAlignment="1" applyProtection="1">
      <alignment horizontal="right" vertical="center"/>
      <protection locked="0"/>
    </xf>
    <xf numFmtId="177" fontId="48" fillId="0" borderId="26" xfId="2" applyNumberFormat="1" applyFont="1" applyBorder="1" applyAlignment="1" applyProtection="1">
      <alignment horizontal="right" vertical="center"/>
      <protection locked="0"/>
    </xf>
    <xf numFmtId="0" fontId="61" fillId="13" borderId="63" xfId="2" applyFont="1" applyFill="1" applyBorder="1" applyAlignment="1" applyProtection="1">
      <alignment horizontal="distributed" vertical="center"/>
      <protection locked="0"/>
    </xf>
    <xf numFmtId="177" fontId="48" fillId="0" borderId="50" xfId="2" applyNumberFormat="1" applyFont="1" applyBorder="1" applyAlignment="1" applyProtection="1">
      <alignment horizontal="right" vertical="center"/>
      <protection locked="0"/>
    </xf>
    <xf numFmtId="177" fontId="48" fillId="0" borderId="0" xfId="2" applyNumberFormat="1" applyFont="1" applyAlignment="1" applyProtection="1">
      <alignment horizontal="right" vertical="center"/>
      <protection locked="0"/>
    </xf>
    <xf numFmtId="0" fontId="64" fillId="0" borderId="11" xfId="2" applyFont="1" applyBorder="1" applyAlignment="1" applyProtection="1">
      <alignment horizontal="left" vertical="top" wrapText="1"/>
      <protection locked="0"/>
    </xf>
    <xf numFmtId="0" fontId="64" fillId="0" borderId="0" xfId="2" applyFont="1" applyAlignment="1" applyProtection="1">
      <alignment horizontal="left" vertical="top" wrapText="1"/>
      <protection locked="0"/>
    </xf>
    <xf numFmtId="0" fontId="64" fillId="0" borderId="14" xfId="2" applyFont="1" applyBorder="1" applyAlignment="1" applyProtection="1">
      <alignment horizontal="left" vertical="top" wrapText="1"/>
      <protection locked="0"/>
    </xf>
    <xf numFmtId="0" fontId="48" fillId="13" borderId="25" xfId="2" applyFont="1" applyFill="1" applyBorder="1" applyAlignment="1" applyProtection="1">
      <alignment horizontal="center" vertical="center" textRotation="255" shrinkToFit="1"/>
      <protection locked="0"/>
    </xf>
    <xf numFmtId="0" fontId="48" fillId="13" borderId="11" xfId="2" applyFont="1" applyFill="1" applyBorder="1" applyAlignment="1" applyProtection="1">
      <alignment horizontal="center" vertical="center" textRotation="255" shrinkToFit="1"/>
      <protection locked="0"/>
    </xf>
    <xf numFmtId="0" fontId="48" fillId="13" borderId="22" xfId="2" applyFont="1" applyFill="1" applyBorder="1" applyAlignment="1" applyProtection="1">
      <alignment horizontal="center" vertical="center" textRotation="255" shrinkToFit="1"/>
      <protection locked="0"/>
    </xf>
    <xf numFmtId="0" fontId="43" fillId="0" borderId="11" xfId="2" applyFont="1" applyBorder="1" applyAlignment="1" applyProtection="1">
      <alignment horizontal="left" vertical="center" wrapText="1"/>
      <protection locked="0"/>
    </xf>
    <xf numFmtId="0" fontId="61" fillId="13" borderId="69" xfId="2" applyFont="1" applyFill="1" applyBorder="1" applyAlignment="1" applyProtection="1">
      <alignment horizontal="center" vertical="center"/>
      <protection locked="0"/>
    </xf>
    <xf numFmtId="0" fontId="61" fillId="13" borderId="0" xfId="2" applyFont="1" applyFill="1" applyAlignment="1" applyProtection="1">
      <alignment horizontal="distributed" vertical="center"/>
      <protection locked="0"/>
    </xf>
    <xf numFmtId="0" fontId="64" fillId="0" borderId="25" xfId="2" applyFont="1" applyBorder="1" applyAlignment="1" applyProtection="1">
      <alignment vertical="center" wrapText="1"/>
      <protection locked="0"/>
    </xf>
    <xf numFmtId="0" fontId="81" fillId="0" borderId="26" xfId="0" applyFont="1" applyBorder="1" applyAlignment="1" applyProtection="1">
      <alignment vertical="center" wrapText="1"/>
      <protection locked="0"/>
    </xf>
    <xf numFmtId="0" fontId="81" fillId="0" borderId="54" xfId="0" applyFont="1" applyBorder="1" applyAlignment="1" applyProtection="1">
      <alignment vertical="center" wrapText="1"/>
      <protection locked="0"/>
    </xf>
    <xf numFmtId="177" fontId="48" fillId="0" borderId="47" xfId="2" applyNumberFormat="1" applyFont="1" applyBorder="1" applyAlignment="1" applyProtection="1">
      <alignment horizontal="right" vertical="center"/>
      <protection locked="0"/>
    </xf>
    <xf numFmtId="177" fontId="48" fillId="0" borderId="63" xfId="2" applyNumberFormat="1" applyFont="1" applyBorder="1" applyAlignment="1" applyProtection="1">
      <alignment horizontal="right" vertical="center"/>
      <protection locked="0"/>
    </xf>
    <xf numFmtId="0" fontId="61" fillId="0" borderId="11" xfId="0" applyFont="1" applyBorder="1" applyAlignment="1" applyProtection="1">
      <alignment wrapText="1"/>
      <protection locked="0"/>
    </xf>
    <xf numFmtId="0" fontId="61" fillId="0" borderId="0" xfId="0" applyFont="1" applyAlignment="1" applyProtection="1">
      <alignment wrapText="1"/>
      <protection locked="0"/>
    </xf>
    <xf numFmtId="0" fontId="61" fillId="0" borderId="14" xfId="0" applyFont="1" applyBorder="1" applyAlignment="1" applyProtection="1">
      <alignment wrapText="1"/>
      <protection locked="0"/>
    </xf>
    <xf numFmtId="177" fontId="49" fillId="0" borderId="25" xfId="0" applyNumberFormat="1" applyFont="1" applyBorder="1" applyAlignment="1" applyProtection="1">
      <alignment horizontal="center" vertical="center" shrinkToFit="1"/>
      <protection locked="0"/>
    </xf>
    <xf numFmtId="177" fontId="49" fillId="0" borderId="26" xfId="0" applyNumberFormat="1" applyFont="1" applyBorder="1" applyAlignment="1" applyProtection="1">
      <alignment horizontal="center" vertical="center" shrinkToFit="1"/>
      <protection locked="0"/>
    </xf>
    <xf numFmtId="177" fontId="49" fillId="0" borderId="27" xfId="0" applyNumberFormat="1" applyFont="1" applyBorder="1" applyAlignment="1" applyProtection="1">
      <alignment horizontal="center" vertical="center" shrinkToFit="1"/>
      <protection locked="0"/>
    </xf>
    <xf numFmtId="177" fontId="49" fillId="0" borderId="22" xfId="0" applyNumberFormat="1" applyFont="1" applyBorder="1" applyAlignment="1" applyProtection="1">
      <alignment horizontal="center" vertical="center" shrinkToFit="1"/>
      <protection locked="0"/>
    </xf>
    <xf numFmtId="177" fontId="49" fillId="0" borderId="23" xfId="0" applyNumberFormat="1" applyFont="1" applyBorder="1" applyAlignment="1" applyProtection="1">
      <alignment horizontal="center" vertical="center" shrinkToFit="1"/>
      <protection locked="0"/>
    </xf>
    <xf numFmtId="177" fontId="49" fillId="0" borderId="24" xfId="0" applyNumberFormat="1" applyFont="1" applyBorder="1" applyAlignment="1" applyProtection="1">
      <alignment horizontal="center" vertical="center" shrinkToFit="1"/>
      <protection locked="0"/>
    </xf>
    <xf numFmtId="177" fontId="48" fillId="0" borderId="7" xfId="2" applyNumberFormat="1" applyFont="1" applyBorder="1" applyAlignment="1" applyProtection="1">
      <alignment horizontal="right" vertical="center"/>
      <protection locked="0"/>
    </xf>
    <xf numFmtId="177" fontId="48" fillId="0" borderId="9" xfId="2" applyNumberFormat="1" applyFont="1" applyBorder="1" applyAlignment="1" applyProtection="1">
      <alignment horizontal="right" vertical="center"/>
      <protection locked="0"/>
    </xf>
    <xf numFmtId="177" fontId="48" fillId="0" borderId="90" xfId="2" applyNumberFormat="1" applyFont="1" applyBorder="1" applyAlignment="1" applyProtection="1">
      <alignment horizontal="right" vertical="center"/>
      <protection locked="0"/>
    </xf>
    <xf numFmtId="176" fontId="14" fillId="13" borderId="16" xfId="2" applyNumberFormat="1" applyFont="1" applyFill="1" applyBorder="1" applyAlignment="1" applyProtection="1">
      <alignment horizontal="left" vertical="top" wrapText="1"/>
      <protection locked="0"/>
    </xf>
    <xf numFmtId="0" fontId="73" fillId="13" borderId="10" xfId="0" applyFont="1" applyFill="1" applyBorder="1" applyProtection="1">
      <alignment vertical="center"/>
      <protection locked="0"/>
    </xf>
    <xf numFmtId="0" fontId="71" fillId="13" borderId="115" xfId="2" applyFont="1" applyFill="1" applyBorder="1" applyAlignment="1" applyProtection="1">
      <alignment horizontal="center" vertical="center"/>
      <protection locked="0"/>
    </xf>
    <xf numFmtId="0" fontId="71" fillId="13" borderId="65" xfId="2" applyFont="1" applyFill="1" applyBorder="1" applyAlignment="1" applyProtection="1">
      <alignment horizontal="center" vertical="center"/>
      <protection locked="0"/>
    </xf>
    <xf numFmtId="0" fontId="48" fillId="13" borderId="116" xfId="2" applyFont="1" applyFill="1" applyBorder="1" applyAlignment="1" applyProtection="1">
      <alignment horizontal="center" vertical="center" shrinkToFit="1"/>
      <protection locked="0"/>
    </xf>
    <xf numFmtId="0" fontId="48" fillId="13" borderId="115" xfId="2" applyFont="1" applyFill="1" applyBorder="1" applyAlignment="1" applyProtection="1">
      <alignment horizontal="center" vertical="center" shrinkToFit="1"/>
      <protection locked="0"/>
    </xf>
    <xf numFmtId="0" fontId="48" fillId="13" borderId="65" xfId="2" applyFont="1" applyFill="1" applyBorder="1" applyAlignment="1" applyProtection="1">
      <alignment horizontal="center" vertical="center" shrinkToFit="1"/>
      <protection locked="0"/>
    </xf>
    <xf numFmtId="0" fontId="61" fillId="5" borderId="116" xfId="2" applyFont="1" applyFill="1" applyBorder="1" applyAlignment="1" applyProtection="1">
      <alignment horizontal="center" vertical="center"/>
      <protection locked="0"/>
    </xf>
    <xf numFmtId="0" fontId="61" fillId="5" borderId="115" xfId="2" applyFont="1" applyFill="1" applyBorder="1" applyAlignment="1" applyProtection="1">
      <alignment horizontal="center" vertical="center"/>
      <protection locked="0"/>
    </xf>
    <xf numFmtId="177" fontId="48" fillId="0" borderId="18" xfId="2" applyNumberFormat="1" applyFont="1" applyBorder="1" applyAlignment="1" applyProtection="1">
      <alignment horizontal="right" vertical="center"/>
      <protection locked="0"/>
    </xf>
    <xf numFmtId="177" fontId="48" fillId="0" borderId="34" xfId="2" applyNumberFormat="1" applyFont="1" applyBorder="1" applyAlignment="1" applyProtection="1">
      <alignment horizontal="right" vertical="center"/>
      <protection locked="0"/>
    </xf>
    <xf numFmtId="177" fontId="48" fillId="0" borderId="138" xfId="2" applyNumberFormat="1" applyFont="1" applyBorder="1" applyAlignment="1" applyProtection="1">
      <alignment horizontal="right" vertical="center"/>
      <protection locked="0"/>
    </xf>
    <xf numFmtId="0" fontId="61" fillId="13" borderId="45" xfId="2" applyFont="1" applyFill="1" applyBorder="1" applyAlignment="1" applyProtection="1">
      <alignment horizontal="center" vertical="center" textRotation="255"/>
      <protection locked="0"/>
    </xf>
    <xf numFmtId="0" fontId="67" fillId="13" borderId="6" xfId="2" applyFont="1" applyFill="1" applyBorder="1" applyAlignment="1" applyProtection="1">
      <alignment horizontal="center" vertical="center" textRotation="255"/>
      <protection locked="0"/>
    </xf>
    <xf numFmtId="0" fontId="67" fillId="13" borderId="42" xfId="2" applyFont="1" applyFill="1" applyBorder="1" applyAlignment="1" applyProtection="1">
      <alignment horizontal="center" vertical="center" textRotation="255"/>
      <protection locked="0"/>
    </xf>
    <xf numFmtId="0" fontId="67" fillId="13" borderId="84" xfId="2" applyFont="1" applyFill="1" applyBorder="1" applyAlignment="1" applyProtection="1">
      <alignment horizontal="center" vertical="center" textRotation="255"/>
      <protection locked="0"/>
    </xf>
    <xf numFmtId="0" fontId="67" fillId="13" borderId="43" xfId="2" applyFont="1" applyFill="1" applyBorder="1" applyAlignment="1" applyProtection="1">
      <alignment horizontal="center" vertical="center" textRotation="255"/>
      <protection locked="0"/>
    </xf>
    <xf numFmtId="0" fontId="67" fillId="13" borderId="9" xfId="2" applyFont="1" applyFill="1" applyBorder="1" applyAlignment="1" applyProtection="1">
      <alignment horizontal="center" vertical="center" textRotation="255"/>
      <protection locked="0"/>
    </xf>
    <xf numFmtId="177" fontId="48" fillId="7" borderId="4" xfId="2" applyNumberFormat="1" applyFont="1" applyFill="1" applyBorder="1" applyAlignment="1">
      <alignment horizontal="right" vertical="center"/>
    </xf>
    <xf numFmtId="177" fontId="48" fillId="7" borderId="6" xfId="2" applyNumberFormat="1" applyFont="1" applyFill="1" applyBorder="1" applyAlignment="1">
      <alignment horizontal="right" vertical="center"/>
    </xf>
    <xf numFmtId="177" fontId="48" fillId="0" borderId="4" xfId="2" applyNumberFormat="1" applyFont="1" applyBorder="1" applyAlignment="1" applyProtection="1">
      <alignment horizontal="right" vertical="center"/>
      <protection locked="0"/>
    </xf>
    <xf numFmtId="177" fontId="48" fillId="0" borderId="6" xfId="2" applyNumberFormat="1" applyFont="1" applyBorder="1" applyAlignment="1" applyProtection="1">
      <alignment horizontal="right" vertical="center"/>
      <protection locked="0"/>
    </xf>
    <xf numFmtId="177" fontId="48" fillId="0" borderId="94" xfId="2" applyNumberFormat="1" applyFont="1" applyBorder="1" applyAlignment="1" applyProtection="1">
      <alignment horizontal="right" vertical="center"/>
      <protection locked="0"/>
    </xf>
    <xf numFmtId="177" fontId="48" fillId="7" borderId="17" xfId="2" applyNumberFormat="1" applyFont="1" applyFill="1" applyBorder="1" applyAlignment="1">
      <alignment horizontal="right" vertical="center"/>
    </xf>
    <xf numFmtId="177" fontId="48" fillId="7" borderId="84" xfId="2" applyNumberFormat="1" applyFont="1" applyFill="1" applyBorder="1" applyAlignment="1">
      <alignment horizontal="right" vertical="center"/>
    </xf>
    <xf numFmtId="177" fontId="48" fillId="0" borderId="89" xfId="2" applyNumberFormat="1" applyFont="1" applyBorder="1" applyAlignment="1" applyProtection="1">
      <alignment horizontal="right" vertical="center"/>
      <protection locked="0"/>
    </xf>
    <xf numFmtId="177" fontId="48" fillId="7" borderId="53" xfId="2" applyNumberFormat="1" applyFont="1" applyFill="1" applyBorder="1" applyAlignment="1">
      <alignment horizontal="right" vertical="center"/>
    </xf>
    <xf numFmtId="177" fontId="48" fillId="7" borderId="10" xfId="2" applyNumberFormat="1" applyFont="1" applyFill="1" applyBorder="1" applyAlignment="1">
      <alignment horizontal="right" vertical="center"/>
    </xf>
    <xf numFmtId="0" fontId="61" fillId="13" borderId="11" xfId="2" applyFont="1" applyFill="1" applyBorder="1" applyAlignment="1" applyProtection="1">
      <alignment horizontal="center" vertical="center" textRotation="255"/>
      <protection locked="0"/>
    </xf>
    <xf numFmtId="0" fontId="67" fillId="13" borderId="0" xfId="2" applyFont="1" applyFill="1" applyAlignment="1" applyProtection="1">
      <alignment horizontal="center" vertical="center" textRotation="255"/>
      <protection locked="0"/>
    </xf>
    <xf numFmtId="0" fontId="67" fillId="13" borderId="11" xfId="2" applyFont="1" applyFill="1" applyBorder="1" applyAlignment="1" applyProtection="1">
      <alignment horizontal="center" vertical="center" textRotation="255"/>
      <protection locked="0"/>
    </xf>
    <xf numFmtId="177" fontId="48" fillId="7" borderId="47" xfId="2" applyNumberFormat="1" applyFont="1" applyFill="1" applyBorder="1" applyAlignment="1">
      <alignment horizontal="right" vertical="center"/>
    </xf>
    <xf numFmtId="177" fontId="48" fillId="7" borderId="63" xfId="2" applyNumberFormat="1" applyFont="1" applyFill="1" applyBorder="1" applyAlignment="1">
      <alignment horizontal="right" vertical="center"/>
    </xf>
    <xf numFmtId="177" fontId="48" fillId="7" borderId="18" xfId="2" applyNumberFormat="1" applyFont="1" applyFill="1" applyBorder="1" applyAlignment="1">
      <alignment horizontal="right" vertical="center"/>
    </xf>
    <xf numFmtId="177" fontId="48" fillId="7" borderId="34" xfId="2" applyNumberFormat="1" applyFont="1" applyFill="1" applyBorder="1" applyAlignment="1">
      <alignment horizontal="right" vertical="center"/>
    </xf>
    <xf numFmtId="0" fontId="61" fillId="13" borderId="25" xfId="2" applyFont="1" applyFill="1" applyBorder="1" applyAlignment="1" applyProtection="1">
      <alignment horizontal="center" vertical="center" textRotation="255"/>
      <protection locked="0"/>
    </xf>
    <xf numFmtId="0" fontId="61" fillId="13" borderId="26" xfId="2" applyFont="1" applyFill="1" applyBorder="1" applyAlignment="1" applyProtection="1">
      <alignment horizontal="center" vertical="center" textRotation="255"/>
      <protection locked="0"/>
    </xf>
    <xf numFmtId="0" fontId="61" fillId="13" borderId="0" xfId="2" applyFont="1" applyFill="1" applyAlignment="1" applyProtection="1">
      <alignment horizontal="center" vertical="center" textRotation="255"/>
      <protection locked="0"/>
    </xf>
    <xf numFmtId="0" fontId="61" fillId="13" borderId="22" xfId="2" applyFont="1" applyFill="1" applyBorder="1" applyAlignment="1" applyProtection="1">
      <alignment horizontal="center" vertical="center" textRotation="255"/>
      <protection locked="0"/>
    </xf>
    <xf numFmtId="0" fontId="61" fillId="13" borderId="23" xfId="2" applyFont="1" applyFill="1" applyBorder="1" applyAlignment="1" applyProtection="1">
      <alignment horizontal="center" vertical="center" textRotation="255"/>
      <protection locked="0"/>
    </xf>
    <xf numFmtId="0" fontId="45" fillId="0" borderId="0" xfId="1" applyFont="1" applyAlignment="1" applyProtection="1">
      <alignment horizontal="center" vertical="center"/>
      <protection locked="0"/>
    </xf>
    <xf numFmtId="177" fontId="48" fillId="7" borderId="89" xfId="2" applyNumberFormat="1" applyFont="1" applyFill="1" applyBorder="1" applyAlignment="1">
      <alignment horizontal="right" vertical="center"/>
    </xf>
    <xf numFmtId="177" fontId="48" fillId="7" borderId="138" xfId="2" applyNumberFormat="1" applyFont="1" applyFill="1" applyBorder="1" applyAlignment="1">
      <alignment horizontal="right" vertical="center"/>
    </xf>
    <xf numFmtId="0" fontId="48" fillId="13" borderId="25" xfId="2" applyFont="1" applyFill="1" applyBorder="1" applyAlignment="1" applyProtection="1">
      <alignment horizontal="center" vertical="center" textRotation="255"/>
      <protection locked="0"/>
    </xf>
    <xf numFmtId="0" fontId="48" fillId="13" borderId="26" xfId="2" applyFont="1" applyFill="1" applyBorder="1" applyAlignment="1" applyProtection="1">
      <alignment horizontal="center" vertical="center" textRotation="255"/>
      <protection locked="0"/>
    </xf>
    <xf numFmtId="0" fontId="48" fillId="13" borderId="0" xfId="2" applyFont="1" applyFill="1" applyAlignment="1" applyProtection="1">
      <alignment horizontal="center" vertical="center" textRotation="255"/>
      <protection locked="0"/>
    </xf>
    <xf numFmtId="0" fontId="48" fillId="13" borderId="23" xfId="2" applyFont="1" applyFill="1" applyBorder="1" applyAlignment="1" applyProtection="1">
      <alignment horizontal="center" vertical="center" textRotation="255"/>
      <protection locked="0"/>
    </xf>
    <xf numFmtId="177" fontId="48" fillId="7" borderId="46" xfId="2" applyNumberFormat="1" applyFont="1" applyFill="1" applyBorder="1" applyAlignment="1">
      <alignment horizontal="right" vertical="center"/>
    </xf>
    <xf numFmtId="177" fontId="48" fillId="7" borderId="26" xfId="2" applyNumberFormat="1" applyFont="1" applyFill="1" applyBorder="1" applyAlignment="1">
      <alignment horizontal="right" vertical="center"/>
    </xf>
    <xf numFmtId="177" fontId="48" fillId="7" borderId="94" xfId="2" applyNumberFormat="1" applyFont="1" applyFill="1" applyBorder="1" applyAlignment="1">
      <alignment horizontal="right" vertical="center"/>
    </xf>
    <xf numFmtId="0" fontId="73" fillId="0" borderId="46" xfId="0" applyFont="1" applyBorder="1" applyAlignment="1" applyProtection="1">
      <alignment horizontal="center" vertical="top" wrapText="1"/>
      <protection locked="0"/>
    </xf>
    <xf numFmtId="0" fontId="73" fillId="0" borderId="26" xfId="0" applyFont="1" applyBorder="1" applyAlignment="1" applyProtection="1">
      <alignment horizontal="center" vertical="top" wrapText="1"/>
      <protection locked="0"/>
    </xf>
    <xf numFmtId="0" fontId="73" fillId="0" borderId="54" xfId="0" applyFont="1" applyBorder="1" applyAlignment="1" applyProtection="1">
      <alignment horizontal="center" vertical="top" wrapText="1"/>
      <protection locked="0"/>
    </xf>
    <xf numFmtId="0" fontId="73" fillId="0" borderId="50" xfId="0" applyFont="1" applyBorder="1" applyAlignment="1" applyProtection="1">
      <alignment horizontal="center" vertical="top" wrapText="1"/>
      <protection locked="0"/>
    </xf>
    <xf numFmtId="0" fontId="73" fillId="0" borderId="0" xfId="0" applyFont="1" applyAlignment="1" applyProtection="1">
      <alignment horizontal="center" vertical="top" wrapText="1"/>
      <protection locked="0"/>
    </xf>
    <xf numFmtId="0" fontId="73" fillId="0" borderId="14" xfId="0" applyFont="1" applyBorder="1" applyAlignment="1" applyProtection="1">
      <alignment horizontal="center" vertical="top" wrapText="1"/>
      <protection locked="0"/>
    </xf>
    <xf numFmtId="0" fontId="73" fillId="0" borderId="53" xfId="0" applyFont="1" applyBorder="1" applyAlignment="1" applyProtection="1">
      <alignment horizontal="center" vertical="top" wrapText="1"/>
      <protection locked="0"/>
    </xf>
    <xf numFmtId="0" fontId="73" fillId="0" borderId="10" xfId="0" applyFont="1" applyBorder="1" applyAlignment="1" applyProtection="1">
      <alignment horizontal="center" vertical="top" wrapText="1"/>
      <protection locked="0"/>
    </xf>
    <xf numFmtId="0" fontId="73" fillId="0" borderId="19" xfId="0" applyFont="1" applyBorder="1" applyAlignment="1" applyProtection="1">
      <alignment horizontal="center" vertical="top" wrapText="1"/>
      <protection locked="0"/>
    </xf>
    <xf numFmtId="177" fontId="48" fillId="7" borderId="56" xfId="2" applyNumberFormat="1" applyFont="1" applyFill="1" applyBorder="1" applyAlignment="1">
      <alignment horizontal="right" vertical="center"/>
    </xf>
    <xf numFmtId="177" fontId="48" fillId="7" borderId="92" xfId="2" applyNumberFormat="1" applyFont="1" applyFill="1" applyBorder="1" applyAlignment="1">
      <alignment horizontal="right" vertical="center"/>
    </xf>
    <xf numFmtId="0" fontId="14" fillId="13" borderId="16" xfId="2" applyFont="1" applyFill="1" applyBorder="1" applyAlignment="1" applyProtection="1">
      <alignment horizontal="right" vertical="top"/>
      <protection locked="0"/>
    </xf>
    <xf numFmtId="176" fontId="48" fillId="13" borderId="97" xfId="2" applyNumberFormat="1" applyFont="1" applyFill="1" applyBorder="1" applyAlignment="1" applyProtection="1">
      <alignment horizontal="center" vertical="center"/>
      <protection locked="0"/>
    </xf>
    <xf numFmtId="0" fontId="80" fillId="13" borderId="16" xfId="2" applyFont="1" applyFill="1" applyBorder="1" applyAlignment="1" applyProtection="1">
      <alignment horizontal="center" vertical="center"/>
      <protection locked="0"/>
    </xf>
    <xf numFmtId="0" fontId="80" fillId="13" borderId="111" xfId="2" applyFont="1" applyFill="1" applyBorder="1" applyAlignment="1" applyProtection="1">
      <alignment horizontal="center" vertical="center"/>
      <protection locked="0"/>
    </xf>
    <xf numFmtId="0" fontId="80" fillId="13" borderId="99" xfId="2" applyFont="1" applyFill="1" applyBorder="1" applyAlignment="1" applyProtection="1">
      <alignment horizontal="center" vertical="center"/>
      <protection locked="0"/>
    </xf>
    <xf numFmtId="0" fontId="80" fillId="13" borderId="23" xfId="2" applyFont="1" applyFill="1" applyBorder="1" applyAlignment="1" applyProtection="1">
      <alignment horizontal="center" vertical="center"/>
      <protection locked="0"/>
    </xf>
    <xf numFmtId="0" fontId="80" fillId="13" borderId="24" xfId="2" applyFont="1" applyFill="1" applyBorder="1" applyAlignment="1" applyProtection="1">
      <alignment horizontal="center" vertical="center"/>
      <protection locked="0"/>
    </xf>
    <xf numFmtId="0" fontId="48" fillId="13" borderId="97" xfId="2" applyFont="1" applyFill="1" applyBorder="1" applyAlignment="1" applyProtection="1">
      <alignment horizontal="center" vertical="center" wrapText="1"/>
      <protection locked="0"/>
    </xf>
    <xf numFmtId="0" fontId="48" fillId="13" borderId="120" xfId="2" applyFont="1" applyFill="1" applyBorder="1" applyAlignment="1" applyProtection="1">
      <alignment horizontal="center" vertical="center" shrinkToFit="1"/>
      <protection locked="0"/>
    </xf>
    <xf numFmtId="0" fontId="48" fillId="13" borderId="64" xfId="2" applyFont="1" applyFill="1" applyBorder="1" applyAlignment="1" applyProtection="1">
      <alignment horizontal="center" vertical="center" shrinkToFit="1"/>
      <protection locked="0"/>
    </xf>
    <xf numFmtId="0" fontId="48" fillId="13" borderId="147" xfId="2" applyFont="1" applyFill="1" applyBorder="1" applyAlignment="1" applyProtection="1">
      <alignment horizontal="center" vertical="center" shrinkToFit="1"/>
      <protection locked="0"/>
    </xf>
    <xf numFmtId="0" fontId="48" fillId="0" borderId="18" xfId="2" applyFont="1" applyBorder="1" applyAlignment="1" applyProtection="1">
      <alignment horizontal="center" vertical="center" shrinkToFit="1"/>
      <protection locked="0"/>
    </xf>
    <xf numFmtId="0" fontId="48" fillId="0" borderId="34" xfId="2" applyFont="1" applyBorder="1" applyAlignment="1" applyProtection="1">
      <alignment horizontal="center" vertical="center" shrinkToFit="1"/>
      <protection locked="0"/>
    </xf>
    <xf numFmtId="177" fontId="48" fillId="0" borderId="91" xfId="2" applyNumberFormat="1" applyFont="1" applyBorder="1" applyAlignment="1" applyProtection="1">
      <alignment horizontal="right" vertical="center"/>
      <protection locked="0"/>
    </xf>
    <xf numFmtId="177" fontId="48" fillId="0" borderId="31" xfId="2" applyNumberFormat="1" applyFont="1" applyBorder="1" applyAlignment="1" applyProtection="1">
      <alignment horizontal="right" vertical="center"/>
      <protection locked="0"/>
    </xf>
    <xf numFmtId="0" fontId="73" fillId="0" borderId="31" xfId="0" applyFont="1" applyBorder="1" applyAlignment="1" applyProtection="1">
      <alignment horizontal="right" vertical="center"/>
      <protection locked="0"/>
    </xf>
    <xf numFmtId="177" fontId="48" fillId="0" borderId="121" xfId="2" applyNumberFormat="1" applyFont="1" applyBorder="1" applyAlignment="1" applyProtection="1">
      <alignment horizontal="right" vertical="center"/>
      <protection locked="0"/>
    </xf>
    <xf numFmtId="0" fontId="73" fillId="0" borderId="54" xfId="0" applyFont="1" applyBorder="1" applyAlignment="1" applyProtection="1">
      <alignment horizontal="right" vertical="center"/>
      <protection locked="0"/>
    </xf>
    <xf numFmtId="177" fontId="48" fillId="0" borderId="82" xfId="2" applyNumberFormat="1" applyFont="1" applyBorder="1" applyAlignment="1" applyProtection="1">
      <alignment horizontal="right" vertical="center"/>
      <protection locked="0"/>
    </xf>
    <xf numFmtId="177" fontId="48" fillId="0" borderId="68" xfId="2" applyNumberFormat="1" applyFont="1" applyBorder="1" applyAlignment="1" applyProtection="1">
      <alignment horizontal="right" vertical="center"/>
      <protection locked="0"/>
    </xf>
    <xf numFmtId="177" fontId="48" fillId="0" borderId="88" xfId="2" applyNumberFormat="1" applyFont="1" applyBorder="1" applyAlignment="1" applyProtection="1">
      <alignment horizontal="right" vertical="center"/>
      <protection locked="0"/>
    </xf>
    <xf numFmtId="177" fontId="48" fillId="7" borderId="43" xfId="2" applyNumberFormat="1" applyFont="1" applyFill="1" applyBorder="1" applyAlignment="1">
      <alignment horizontal="right" vertical="center"/>
    </xf>
    <xf numFmtId="177" fontId="48" fillId="7" borderId="9" xfId="2" applyNumberFormat="1" applyFont="1" applyFill="1" applyBorder="1" applyAlignment="1">
      <alignment horizontal="right" vertical="center"/>
    </xf>
    <xf numFmtId="177" fontId="48" fillId="7" borderId="90" xfId="2" applyNumberFormat="1" applyFont="1" applyFill="1" applyBorder="1" applyAlignment="1">
      <alignment horizontal="right" vertical="center"/>
    </xf>
    <xf numFmtId="177" fontId="48" fillId="0" borderId="8" xfId="2" applyNumberFormat="1" applyFont="1" applyBorder="1" applyAlignment="1" applyProtection="1">
      <alignment horizontal="right" vertical="center"/>
      <protection locked="0"/>
    </xf>
    <xf numFmtId="0" fontId="73" fillId="0" borderId="8" xfId="0" applyFont="1" applyBorder="1" applyAlignment="1" applyProtection="1">
      <alignment horizontal="right" vertical="center"/>
      <protection locked="0"/>
    </xf>
    <xf numFmtId="0" fontId="73" fillId="0" borderId="159" xfId="0" applyFont="1" applyBorder="1" applyAlignment="1" applyProtection="1">
      <alignment horizontal="right" vertical="center"/>
      <protection locked="0"/>
    </xf>
    <xf numFmtId="177" fontId="48" fillId="0" borderId="13" xfId="2" applyNumberFormat="1" applyFont="1" applyBorder="1" applyAlignment="1" applyProtection="1">
      <alignment horizontal="right" vertical="center"/>
      <protection locked="0"/>
    </xf>
    <xf numFmtId="177" fontId="48" fillId="0" borderId="44" xfId="2" applyNumberFormat="1" applyFont="1" applyBorder="1" applyAlignment="1" applyProtection="1">
      <alignment horizontal="right" vertical="center"/>
      <protection locked="0"/>
    </xf>
    <xf numFmtId="177" fontId="48" fillId="0" borderId="57" xfId="2" applyNumberFormat="1" applyFont="1" applyBorder="1" applyAlignment="1" applyProtection="1">
      <alignment horizontal="right" vertical="center"/>
      <protection locked="0"/>
    </xf>
    <xf numFmtId="177" fontId="48" fillId="7" borderId="48" xfId="2" applyNumberFormat="1" applyFont="1" applyFill="1" applyBorder="1" applyAlignment="1">
      <alignment horizontal="right" vertical="center"/>
    </xf>
    <xf numFmtId="177" fontId="48" fillId="7" borderId="118" xfId="2" applyNumberFormat="1" applyFont="1" applyFill="1" applyBorder="1" applyAlignment="1">
      <alignment horizontal="right" vertical="center"/>
    </xf>
    <xf numFmtId="177" fontId="48" fillId="0" borderId="35" xfId="2" applyNumberFormat="1" applyFont="1" applyBorder="1" applyAlignment="1" applyProtection="1">
      <alignment horizontal="right" vertical="center"/>
      <protection locked="0"/>
    </xf>
    <xf numFmtId="177" fontId="48" fillId="0" borderId="30" xfId="2" applyNumberFormat="1" applyFont="1" applyBorder="1" applyAlignment="1" applyProtection="1">
      <alignment horizontal="right" vertical="center"/>
      <protection locked="0"/>
    </xf>
    <xf numFmtId="0" fontId="73" fillId="0" borderId="30" xfId="0" applyFont="1" applyBorder="1" applyAlignment="1" applyProtection="1">
      <alignment horizontal="right" vertical="center"/>
      <protection locked="0"/>
    </xf>
    <xf numFmtId="0" fontId="73" fillId="0" borderId="106" xfId="0" applyFont="1" applyBorder="1" applyAlignment="1" applyProtection="1">
      <alignment horizontal="right" vertical="center"/>
      <protection locked="0"/>
    </xf>
    <xf numFmtId="0" fontId="48" fillId="13" borderId="104" xfId="2" applyFont="1" applyFill="1" applyBorder="1" applyAlignment="1" applyProtection="1">
      <alignment horizontal="center" vertical="center" textRotation="255" shrinkToFit="1"/>
      <protection locked="0"/>
    </xf>
    <xf numFmtId="0" fontId="48" fillId="13" borderId="107" xfId="2" applyFont="1" applyFill="1" applyBorder="1" applyAlignment="1" applyProtection="1">
      <alignment horizontal="center" vertical="center" textRotation="255" shrinkToFit="1"/>
      <protection locked="0"/>
    </xf>
    <xf numFmtId="0" fontId="48" fillId="13" borderId="146" xfId="2" applyFont="1" applyFill="1" applyBorder="1" applyAlignment="1" applyProtection="1">
      <alignment horizontal="center" vertical="center" textRotation="255" shrinkToFit="1"/>
      <protection locked="0"/>
    </xf>
    <xf numFmtId="0" fontId="61" fillId="0" borderId="4" xfId="2" applyFont="1" applyBorder="1" applyAlignment="1" applyProtection="1">
      <alignment horizontal="center" vertical="center" shrinkToFit="1"/>
      <protection locked="0"/>
    </xf>
    <xf numFmtId="0" fontId="61" fillId="0" borderId="94" xfId="0" applyFont="1" applyBorder="1" applyAlignment="1" applyProtection="1">
      <alignment horizontal="center" vertical="center" shrinkToFit="1"/>
      <protection locked="0"/>
    </xf>
    <xf numFmtId="177" fontId="48" fillId="0" borderId="100" xfId="2" applyNumberFormat="1" applyFont="1" applyBorder="1" applyAlignment="1" applyProtection="1">
      <alignment horizontal="right" vertical="center"/>
      <protection locked="0"/>
    </xf>
    <xf numFmtId="177" fontId="48" fillId="0" borderId="12" xfId="2" applyNumberFormat="1" applyFont="1" applyBorder="1" applyAlignment="1" applyProtection="1">
      <alignment horizontal="right" vertical="center" shrinkToFit="1"/>
      <protection locked="0"/>
    </xf>
    <xf numFmtId="177" fontId="48" fillId="0" borderId="100" xfId="2" applyNumberFormat="1" applyFont="1" applyBorder="1" applyAlignment="1" applyProtection="1">
      <alignment horizontal="right" vertical="center" shrinkToFit="1"/>
      <protection locked="0"/>
    </xf>
    <xf numFmtId="177" fontId="48" fillId="0" borderId="12" xfId="2" applyNumberFormat="1" applyFont="1" applyBorder="1" applyAlignment="1" applyProtection="1">
      <alignment horizontal="right" vertical="center"/>
      <protection locked="0"/>
    </xf>
    <xf numFmtId="177" fontId="48" fillId="0" borderId="14" xfId="2" applyNumberFormat="1" applyFont="1" applyBorder="1" applyAlignment="1" applyProtection="1">
      <alignment horizontal="right" vertical="center"/>
      <protection locked="0"/>
    </xf>
    <xf numFmtId="177" fontId="48" fillId="7" borderId="41" xfId="2" applyNumberFormat="1" applyFont="1" applyFill="1" applyBorder="1" applyAlignment="1">
      <alignment horizontal="right" vertical="center"/>
    </xf>
    <xf numFmtId="177" fontId="48" fillId="7" borderId="86" xfId="2" applyNumberFormat="1" applyFont="1" applyFill="1" applyBorder="1" applyAlignment="1">
      <alignment horizontal="right" vertical="center"/>
    </xf>
    <xf numFmtId="0" fontId="61" fillId="0" borderId="4" xfId="2" quotePrefix="1" applyFont="1" applyBorder="1" applyAlignment="1" applyProtection="1">
      <alignment horizontal="center" vertical="center" shrinkToFit="1"/>
      <protection locked="0"/>
    </xf>
    <xf numFmtId="177" fontId="48" fillId="0" borderId="53" xfId="2" applyNumberFormat="1" applyFont="1" applyBorder="1" applyAlignment="1" applyProtection="1">
      <alignment horizontal="right" vertical="center"/>
      <protection locked="0"/>
    </xf>
    <xf numFmtId="177" fontId="48" fillId="0" borderId="113" xfId="2" applyNumberFormat="1" applyFont="1" applyBorder="1" applyAlignment="1" applyProtection="1">
      <alignment horizontal="right" vertical="center"/>
      <protection locked="0"/>
    </xf>
    <xf numFmtId="177" fontId="48" fillId="0" borderId="91" xfId="2" applyNumberFormat="1" applyFont="1" applyBorder="1" applyAlignment="1" applyProtection="1">
      <alignment horizontal="right" vertical="center" shrinkToFit="1"/>
      <protection locked="0"/>
    </xf>
    <xf numFmtId="177" fontId="48" fillId="0" borderId="72" xfId="2" applyNumberFormat="1" applyFont="1" applyBorder="1" applyAlignment="1" applyProtection="1">
      <alignment horizontal="right" vertical="center" shrinkToFit="1"/>
      <protection locked="0"/>
    </xf>
    <xf numFmtId="177" fontId="48" fillId="0" borderId="113" xfId="2" applyNumberFormat="1" applyFont="1" applyBorder="1" applyAlignment="1" applyProtection="1">
      <alignment horizontal="right" vertical="center" shrinkToFit="1"/>
      <protection locked="0"/>
    </xf>
    <xf numFmtId="177" fontId="48" fillId="0" borderId="54" xfId="2" applyNumberFormat="1" applyFont="1" applyBorder="1" applyAlignment="1" applyProtection="1">
      <alignment horizontal="right" vertical="center"/>
      <protection locked="0"/>
    </xf>
    <xf numFmtId="177" fontId="48" fillId="7" borderId="45" xfId="2" applyNumberFormat="1" applyFont="1" applyFill="1" applyBorder="1" applyAlignment="1">
      <alignment horizontal="right" vertical="center"/>
    </xf>
    <xf numFmtId="177" fontId="48" fillId="0" borderId="79" xfId="2" applyNumberFormat="1" applyFont="1" applyBorder="1" applyAlignment="1" applyProtection="1">
      <alignment horizontal="right" vertical="center"/>
      <protection locked="0"/>
    </xf>
    <xf numFmtId="177" fontId="48" fillId="0" borderId="58" xfId="2" applyNumberFormat="1" applyFont="1" applyBorder="1" applyAlignment="1" applyProtection="1">
      <alignment horizontal="right" vertical="center"/>
      <protection locked="0"/>
    </xf>
    <xf numFmtId="177" fontId="48" fillId="7" borderId="49" xfId="2" applyNumberFormat="1" applyFont="1" applyFill="1" applyBorder="1" applyAlignment="1">
      <alignment horizontal="right" vertical="center"/>
    </xf>
    <xf numFmtId="0" fontId="61" fillId="13" borderId="25" xfId="2" applyFont="1" applyFill="1" applyBorder="1" applyAlignment="1" applyProtection="1">
      <alignment horizontal="distributed" vertical="center" wrapText="1"/>
      <protection locked="0"/>
    </xf>
    <xf numFmtId="0" fontId="67" fillId="13" borderId="26" xfId="2" applyFont="1" applyFill="1" applyBorder="1" applyProtection="1">
      <alignment vertical="center"/>
      <protection locked="0"/>
    </xf>
    <xf numFmtId="0" fontId="67" fillId="13" borderId="27" xfId="2" applyFont="1" applyFill="1" applyBorder="1" applyProtection="1">
      <alignment vertical="center"/>
      <protection locked="0"/>
    </xf>
    <xf numFmtId="0" fontId="67" fillId="13" borderId="22" xfId="2" applyFont="1" applyFill="1" applyBorder="1" applyProtection="1">
      <alignment vertical="center"/>
      <protection locked="0"/>
    </xf>
    <xf numFmtId="0" fontId="67" fillId="13" borderId="23" xfId="2" applyFont="1" applyFill="1" applyBorder="1" applyProtection="1">
      <alignment vertical="center"/>
      <protection locked="0"/>
    </xf>
    <xf numFmtId="0" fontId="67" fillId="13" borderId="24" xfId="2" applyFont="1" applyFill="1" applyBorder="1" applyProtection="1">
      <alignment vertical="center"/>
      <protection locked="0"/>
    </xf>
    <xf numFmtId="177" fontId="48" fillId="0" borderId="99" xfId="2" applyNumberFormat="1" applyFont="1" applyBorder="1" applyAlignment="1" applyProtection="1">
      <alignment horizontal="right" vertical="center"/>
      <protection locked="0"/>
    </xf>
    <xf numFmtId="177" fontId="48" fillId="0" borderId="101" xfId="2" applyNumberFormat="1" applyFont="1" applyBorder="1" applyAlignment="1" applyProtection="1">
      <alignment horizontal="right" vertical="center"/>
      <protection locked="0"/>
    </xf>
    <xf numFmtId="177" fontId="48" fillId="0" borderId="20" xfId="2" applyNumberFormat="1" applyFont="1" applyBorder="1" applyAlignment="1" applyProtection="1">
      <alignment horizontal="right" vertical="center" shrinkToFit="1"/>
      <protection locked="0"/>
    </xf>
    <xf numFmtId="177" fontId="48" fillId="0" borderId="101" xfId="2" applyNumberFormat="1" applyFont="1" applyBorder="1" applyAlignment="1" applyProtection="1">
      <alignment horizontal="right" vertical="center" shrinkToFit="1"/>
      <protection locked="0"/>
    </xf>
    <xf numFmtId="0" fontId="61" fillId="13" borderId="11" xfId="2" applyFont="1" applyFill="1" applyBorder="1" applyAlignment="1" applyProtection="1">
      <alignment horizontal="distributed" vertical="center" wrapText="1"/>
      <protection locked="0"/>
    </xf>
    <xf numFmtId="0" fontId="67" fillId="13" borderId="0" xfId="2" applyFont="1" applyFill="1" applyProtection="1">
      <alignment vertical="center"/>
      <protection locked="0"/>
    </xf>
    <xf numFmtId="0" fontId="67" fillId="13" borderId="77" xfId="2" applyFont="1" applyFill="1" applyBorder="1" applyProtection="1">
      <alignment vertical="center"/>
      <protection locked="0"/>
    </xf>
    <xf numFmtId="0" fontId="67" fillId="13" borderId="11" xfId="2" applyFont="1" applyFill="1" applyBorder="1" applyProtection="1">
      <alignment vertical="center"/>
      <protection locked="0"/>
    </xf>
    <xf numFmtId="177" fontId="48" fillId="0" borderId="40" xfId="2" applyNumberFormat="1" applyFont="1" applyBorder="1" applyAlignment="1" applyProtection="1">
      <alignment horizontal="right" vertical="center"/>
      <protection locked="0"/>
    </xf>
    <xf numFmtId="0" fontId="48" fillId="0" borderId="61" xfId="2" applyFont="1" applyBorder="1" applyAlignment="1" applyProtection="1">
      <alignment horizontal="right" vertical="center"/>
      <protection locked="0"/>
    </xf>
    <xf numFmtId="177" fontId="48" fillId="0" borderId="76" xfId="2" applyNumberFormat="1" applyFont="1" applyBorder="1" applyAlignment="1" applyProtection="1">
      <alignment horizontal="right" vertical="center"/>
      <protection locked="0"/>
    </xf>
    <xf numFmtId="0" fontId="73" fillId="0" borderId="76" xfId="0" applyFont="1" applyBorder="1" applyAlignment="1" applyProtection="1">
      <alignment horizontal="right" vertical="center"/>
      <protection locked="0"/>
    </xf>
    <xf numFmtId="0" fontId="73" fillId="0" borderId="33" xfId="0" applyFont="1" applyBorder="1" applyAlignment="1" applyProtection="1">
      <alignment horizontal="right" vertical="center"/>
      <protection locked="0"/>
    </xf>
    <xf numFmtId="0" fontId="73" fillId="0" borderId="14" xfId="0" applyFont="1" applyBorder="1" applyAlignment="1" applyProtection="1">
      <alignment horizontal="right" vertical="center"/>
      <protection locked="0"/>
    </xf>
    <xf numFmtId="0" fontId="48" fillId="13" borderId="11" xfId="2" applyFont="1" applyFill="1" applyBorder="1" applyAlignment="1" applyProtection="1">
      <alignment horizontal="distributed" vertical="center"/>
      <protection locked="0"/>
    </xf>
    <xf numFmtId="0" fontId="48" fillId="13" borderId="77" xfId="2" applyFont="1" applyFill="1" applyBorder="1" applyAlignment="1" applyProtection="1">
      <alignment horizontal="distributed" vertical="center"/>
      <protection locked="0"/>
    </xf>
    <xf numFmtId="0" fontId="48" fillId="13" borderId="22" xfId="2" applyFont="1" applyFill="1" applyBorder="1" applyAlignment="1" applyProtection="1">
      <alignment horizontal="distributed" vertical="center"/>
      <protection locked="0"/>
    </xf>
    <xf numFmtId="177" fontId="48" fillId="0" borderId="33" xfId="2" applyNumberFormat="1" applyFont="1" applyBorder="1" applyAlignment="1" applyProtection="1">
      <alignment horizontal="right" vertical="center"/>
      <protection locked="0"/>
    </xf>
    <xf numFmtId="0" fontId="43" fillId="0" borderId="0" xfId="1" applyFont="1" applyAlignment="1" applyProtection="1">
      <alignment horizontal="left" vertical="center" wrapText="1"/>
      <protection locked="0"/>
    </xf>
    <xf numFmtId="177" fontId="48" fillId="7" borderId="76" xfId="2" applyNumberFormat="1" applyFont="1" applyFill="1" applyBorder="1" applyAlignment="1">
      <alignment horizontal="right" vertical="center"/>
    </xf>
    <xf numFmtId="177" fontId="48" fillId="7" borderId="139" xfId="2" applyNumberFormat="1" applyFont="1" applyFill="1" applyBorder="1" applyAlignment="1">
      <alignment horizontal="right" vertical="center"/>
    </xf>
    <xf numFmtId="177" fontId="48" fillId="7" borderId="158" xfId="2" applyNumberFormat="1" applyFont="1" applyFill="1" applyBorder="1" applyAlignment="1">
      <alignment horizontal="right" vertical="center"/>
    </xf>
    <xf numFmtId="177" fontId="48" fillId="7" borderId="93" xfId="2" applyNumberFormat="1" applyFont="1" applyFill="1" applyBorder="1" applyAlignment="1">
      <alignment horizontal="right" vertical="center"/>
    </xf>
    <xf numFmtId="177" fontId="48" fillId="7" borderId="40" xfId="2" applyNumberFormat="1" applyFont="1" applyFill="1" applyBorder="1" applyAlignment="1">
      <alignment horizontal="right" vertical="center"/>
    </xf>
    <xf numFmtId="177" fontId="48" fillId="7" borderId="67" xfId="2" applyNumberFormat="1" applyFont="1" applyFill="1" applyBorder="1" applyAlignment="1">
      <alignment horizontal="right" vertical="center"/>
    </xf>
    <xf numFmtId="177" fontId="48" fillId="7" borderId="61" xfId="2" applyNumberFormat="1" applyFont="1" applyFill="1" applyBorder="1" applyAlignment="1">
      <alignment horizontal="right" vertical="center"/>
    </xf>
    <xf numFmtId="177" fontId="48" fillId="7" borderId="29" xfId="2" applyNumberFormat="1" applyFont="1" applyFill="1" applyBorder="1" applyAlignment="1">
      <alignment horizontal="right" vertical="center" shrinkToFit="1"/>
    </xf>
    <xf numFmtId="0" fontId="73" fillId="7" borderId="29" xfId="0" applyFont="1" applyFill="1" applyBorder="1" applyAlignment="1">
      <alignment horizontal="right" vertical="center" shrinkToFit="1"/>
    </xf>
    <xf numFmtId="0" fontId="73" fillId="7" borderId="59" xfId="0" applyFont="1" applyFill="1" applyBorder="1" applyAlignment="1">
      <alignment horizontal="right" vertical="center"/>
    </xf>
    <xf numFmtId="177" fontId="48" fillId="7" borderId="50" xfId="2" applyNumberFormat="1" applyFont="1" applyFill="1" applyBorder="1" applyAlignment="1">
      <alignment horizontal="right" vertical="center"/>
    </xf>
    <xf numFmtId="177" fontId="48" fillId="7" borderId="0" xfId="2" applyNumberFormat="1" applyFont="1" applyFill="1" applyAlignment="1">
      <alignment horizontal="right" vertical="center"/>
    </xf>
    <xf numFmtId="177" fontId="48" fillId="7" borderId="99" xfId="2" applyNumberFormat="1" applyFont="1" applyFill="1" applyBorder="1" applyAlignment="1">
      <alignment horizontal="right" vertical="center"/>
    </xf>
    <xf numFmtId="177" fontId="48" fillId="7" borderId="23" xfId="2" applyNumberFormat="1" applyFont="1" applyFill="1" applyBorder="1" applyAlignment="1">
      <alignment horizontal="right" vertical="center"/>
    </xf>
    <xf numFmtId="177" fontId="48" fillId="9" borderId="121" xfId="2" applyNumberFormat="1" applyFont="1" applyFill="1" applyBorder="1" applyAlignment="1">
      <alignment horizontal="right" vertical="center"/>
    </xf>
    <xf numFmtId="177" fontId="48" fillId="9" borderId="91" xfId="2" applyNumberFormat="1" applyFont="1" applyFill="1" applyBorder="1" applyAlignment="1">
      <alignment horizontal="right" vertical="center"/>
    </xf>
    <xf numFmtId="177" fontId="48" fillId="9" borderId="12" xfId="2" applyNumberFormat="1" applyFont="1" applyFill="1" applyBorder="1" applyAlignment="1">
      <alignment horizontal="right" vertical="center"/>
    </xf>
    <xf numFmtId="177" fontId="48" fillId="9" borderId="100" xfId="2" applyNumberFormat="1" applyFont="1" applyFill="1" applyBorder="1" applyAlignment="1">
      <alignment horizontal="right" vertical="center"/>
    </xf>
    <xf numFmtId="177" fontId="48" fillId="9" borderId="20" xfId="2" applyNumberFormat="1" applyFont="1" applyFill="1" applyBorder="1" applyAlignment="1">
      <alignment horizontal="right" vertical="center"/>
    </xf>
    <xf numFmtId="177" fontId="48" fillId="9" borderId="101" xfId="2" applyNumberFormat="1" applyFont="1" applyFill="1" applyBorder="1" applyAlignment="1">
      <alignment horizontal="right" vertical="center"/>
    </xf>
    <xf numFmtId="177" fontId="48" fillId="7" borderId="140" xfId="2" applyNumberFormat="1" applyFont="1" applyFill="1" applyBorder="1" applyAlignment="1">
      <alignment horizontal="right" vertical="center"/>
    </xf>
    <xf numFmtId="177" fontId="48" fillId="7" borderId="102" xfId="2" applyNumberFormat="1" applyFont="1" applyFill="1" applyBorder="1" applyAlignment="1">
      <alignment horizontal="right" vertical="center"/>
    </xf>
    <xf numFmtId="177" fontId="48" fillId="7" borderId="59" xfId="2" applyNumberFormat="1" applyFont="1" applyFill="1" applyBorder="1" applyAlignment="1">
      <alignment horizontal="right" vertical="center"/>
    </xf>
    <xf numFmtId="177" fontId="48" fillId="7" borderId="51" xfId="2" applyNumberFormat="1" applyFont="1" applyFill="1" applyBorder="1" applyAlignment="1">
      <alignment horizontal="right" vertical="center"/>
    </xf>
    <xf numFmtId="177" fontId="48" fillId="7" borderId="69" xfId="2" applyNumberFormat="1" applyFont="1" applyFill="1" applyBorder="1" applyAlignment="1">
      <alignment horizontal="right" vertical="center"/>
    </xf>
    <xf numFmtId="177" fontId="48" fillId="7" borderId="83" xfId="2" applyNumberFormat="1" applyFont="1" applyFill="1" applyBorder="1" applyAlignment="1">
      <alignment horizontal="right" vertical="center" shrinkToFit="1"/>
    </xf>
    <xf numFmtId="177" fontId="48" fillId="7" borderId="102" xfId="2" applyNumberFormat="1" applyFont="1" applyFill="1" applyBorder="1" applyAlignment="1">
      <alignment horizontal="right" vertical="center" shrinkToFit="1"/>
    </xf>
    <xf numFmtId="177" fontId="48" fillId="7" borderId="30" xfId="2" applyNumberFormat="1" applyFont="1" applyFill="1" applyBorder="1" applyAlignment="1">
      <alignment horizontal="right" vertical="center"/>
    </xf>
    <xf numFmtId="0" fontId="73" fillId="13" borderId="0" xfId="0" applyFont="1" applyFill="1" applyProtection="1">
      <alignment vertical="center"/>
      <protection locked="0"/>
    </xf>
    <xf numFmtId="0" fontId="73" fillId="13" borderId="12" xfId="0" applyFont="1" applyFill="1" applyBorder="1" applyProtection="1">
      <alignment vertical="center"/>
      <protection locked="0"/>
    </xf>
    <xf numFmtId="0" fontId="73" fillId="13" borderId="20" xfId="0" applyFont="1" applyFill="1" applyBorder="1" applyProtection="1">
      <alignment vertical="center"/>
      <protection locked="0"/>
    </xf>
    <xf numFmtId="0" fontId="73" fillId="13" borderId="23" xfId="0" applyFont="1" applyFill="1" applyBorder="1" applyProtection="1">
      <alignment vertical="center"/>
      <protection locked="0"/>
    </xf>
    <xf numFmtId="0" fontId="73" fillId="13" borderId="101" xfId="0" applyFont="1" applyFill="1" applyBorder="1" applyProtection="1">
      <alignment vertical="center"/>
      <protection locked="0"/>
    </xf>
    <xf numFmtId="0" fontId="48" fillId="13" borderId="12" xfId="2" applyFont="1" applyFill="1" applyBorder="1" applyAlignment="1" applyProtection="1">
      <alignment horizontal="distributed" vertical="center"/>
      <protection locked="0"/>
    </xf>
    <xf numFmtId="0" fontId="71" fillId="13" borderId="11" xfId="2" applyFont="1" applyFill="1" applyBorder="1" applyAlignment="1" applyProtection="1">
      <alignment horizontal="center" vertical="center"/>
      <protection locked="0"/>
    </xf>
    <xf numFmtId="0" fontId="73" fillId="13" borderId="77" xfId="0" applyFont="1" applyFill="1" applyBorder="1" applyProtection="1">
      <alignment vertical="center"/>
      <protection locked="0"/>
    </xf>
    <xf numFmtId="0" fontId="48" fillId="13" borderId="100" xfId="2" applyFont="1" applyFill="1" applyBorder="1" applyProtection="1">
      <alignment vertical="center"/>
      <protection locked="0"/>
    </xf>
    <xf numFmtId="0" fontId="73" fillId="13" borderId="33" xfId="0" applyFont="1" applyFill="1" applyBorder="1" applyProtection="1">
      <alignment vertical="center"/>
      <protection locked="0"/>
    </xf>
    <xf numFmtId="0" fontId="48" fillId="13" borderId="33" xfId="2" applyFont="1" applyFill="1" applyBorder="1" applyProtection="1">
      <alignment vertical="center"/>
      <protection locked="0"/>
    </xf>
    <xf numFmtId="0" fontId="73" fillId="13" borderId="131" xfId="0" applyFont="1" applyFill="1" applyBorder="1" applyProtection="1">
      <alignment vertical="center"/>
      <protection locked="0"/>
    </xf>
    <xf numFmtId="0" fontId="48" fillId="13" borderId="13" xfId="2" applyFont="1" applyFill="1" applyBorder="1" applyAlignment="1" applyProtection="1">
      <alignment horizontal="center" vertical="center" shrinkToFit="1"/>
      <protection locked="0"/>
    </xf>
    <xf numFmtId="0" fontId="73" fillId="13" borderId="57" xfId="0" applyFont="1" applyFill="1" applyBorder="1" applyProtection="1">
      <alignment vertical="center"/>
      <protection locked="0"/>
    </xf>
    <xf numFmtId="0" fontId="73" fillId="13" borderId="0" xfId="0" applyFont="1" applyFill="1" applyAlignment="1" applyProtection="1">
      <alignment horizontal="center" vertical="center" shrinkToFit="1"/>
      <protection locked="0"/>
    </xf>
    <xf numFmtId="0" fontId="48" fillId="13" borderId="33" xfId="2" applyFont="1" applyFill="1" applyBorder="1" applyAlignment="1" applyProtection="1">
      <alignment horizontal="center" vertical="center" shrinkToFit="1"/>
      <protection locked="0"/>
    </xf>
    <xf numFmtId="0" fontId="73" fillId="13" borderId="33" xfId="0" applyFont="1" applyFill="1" applyBorder="1" applyAlignment="1" applyProtection="1">
      <alignment horizontal="center" vertical="center" shrinkToFit="1"/>
      <protection locked="0"/>
    </xf>
    <xf numFmtId="0" fontId="48" fillId="13" borderId="33" xfId="0" applyFont="1" applyFill="1" applyBorder="1" applyAlignment="1" applyProtection="1">
      <alignment horizontal="center" vertical="center" shrinkToFit="1"/>
      <protection locked="0"/>
    </xf>
    <xf numFmtId="0" fontId="48" fillId="13" borderId="12" xfId="0" applyFont="1" applyFill="1" applyBorder="1" applyAlignment="1" applyProtection="1">
      <alignment horizontal="center" vertical="center" shrinkToFit="1"/>
      <protection locked="0"/>
    </xf>
    <xf numFmtId="0" fontId="48" fillId="13" borderId="14" xfId="0" applyFont="1" applyFill="1" applyBorder="1" applyAlignment="1" applyProtection="1">
      <alignment horizontal="center" vertical="center" shrinkToFit="1"/>
      <protection locked="0"/>
    </xf>
    <xf numFmtId="0" fontId="48" fillId="13" borderId="23" xfId="2" applyFont="1" applyFill="1" applyBorder="1" applyProtection="1">
      <alignment vertical="center"/>
      <protection locked="0"/>
    </xf>
    <xf numFmtId="0" fontId="48" fillId="13" borderId="20" xfId="2" applyFont="1" applyFill="1" applyBorder="1" applyProtection="1">
      <alignment vertical="center"/>
      <protection locked="0"/>
    </xf>
    <xf numFmtId="0" fontId="48" fillId="13" borderId="101" xfId="2" applyFont="1" applyFill="1" applyBorder="1" applyProtection="1">
      <alignment vertical="center"/>
      <protection locked="0"/>
    </xf>
    <xf numFmtId="0" fontId="73" fillId="13" borderId="21" xfId="0" applyFont="1" applyFill="1" applyBorder="1" applyProtection="1">
      <alignment vertical="center"/>
      <protection locked="0"/>
    </xf>
    <xf numFmtId="177" fontId="11" fillId="0" borderId="0" xfId="2" applyNumberFormat="1" applyFont="1" applyAlignment="1" applyProtection="1">
      <alignment horizontal="right" vertical="center" shrinkToFit="1"/>
      <protection locked="0"/>
    </xf>
    <xf numFmtId="0" fontId="90" fillId="13" borderId="0" xfId="2" applyFont="1" applyFill="1" applyAlignment="1" applyProtection="1">
      <alignment horizontal="left" wrapText="1"/>
      <protection locked="0"/>
    </xf>
    <xf numFmtId="0" fontId="90" fillId="13" borderId="14" xfId="2" applyFont="1" applyFill="1" applyBorder="1" applyAlignment="1" applyProtection="1">
      <alignment horizontal="left" wrapText="1"/>
      <protection locked="0"/>
    </xf>
    <xf numFmtId="0" fontId="90" fillId="13" borderId="10" xfId="2" applyFont="1" applyFill="1" applyBorder="1" applyAlignment="1" applyProtection="1">
      <alignment horizontal="left" wrapText="1"/>
      <protection locked="0"/>
    </xf>
    <xf numFmtId="0" fontId="90" fillId="13" borderId="19" xfId="2" applyFont="1" applyFill="1" applyBorder="1" applyAlignment="1" applyProtection="1">
      <alignment horizontal="left" wrapText="1"/>
      <protection locked="0"/>
    </xf>
    <xf numFmtId="0" fontId="90" fillId="13" borderId="0" xfId="0" applyFont="1" applyFill="1" applyAlignment="1" applyProtection="1">
      <alignment horizontal="left" wrapText="1"/>
      <protection locked="0"/>
    </xf>
    <xf numFmtId="0" fontId="90" fillId="13" borderId="10" xfId="0" applyFont="1" applyFill="1" applyBorder="1" applyAlignment="1" applyProtection="1">
      <alignment horizontal="left" wrapText="1"/>
      <protection locked="0"/>
    </xf>
    <xf numFmtId="0" fontId="126" fillId="0" borderId="0" xfId="2" applyFont="1" applyAlignment="1" applyProtection="1">
      <alignment horizontal="left" wrapText="1" shrinkToFit="1"/>
      <protection locked="0"/>
    </xf>
    <xf numFmtId="0" fontId="125" fillId="0" borderId="0" xfId="0" applyFont="1" applyAlignment="1" applyProtection="1">
      <alignment horizontal="left" wrapText="1" shrinkToFit="1"/>
      <protection locked="0"/>
    </xf>
    <xf numFmtId="0" fontId="61" fillId="13" borderId="16" xfId="2" applyFont="1" applyFill="1" applyBorder="1" applyAlignment="1" applyProtection="1">
      <alignment horizontal="left" vertical="center"/>
      <protection locked="0"/>
    </xf>
    <xf numFmtId="0" fontId="67" fillId="12" borderId="46" xfId="0" applyFont="1" applyFill="1" applyBorder="1" applyAlignment="1" applyProtection="1">
      <alignment horizontal="center" vertical="center" wrapText="1"/>
      <protection locked="0"/>
    </xf>
    <xf numFmtId="0" fontId="67" fillId="12" borderId="26" xfId="0" applyFont="1" applyFill="1" applyBorder="1" applyAlignment="1" applyProtection="1">
      <alignment horizontal="center" vertical="center" wrapText="1"/>
      <protection locked="0"/>
    </xf>
    <xf numFmtId="0" fontId="67" fillId="12" borderId="27" xfId="0" applyFont="1" applyFill="1" applyBorder="1" applyAlignment="1" applyProtection="1">
      <alignment horizontal="center" vertical="center" wrapText="1"/>
      <protection locked="0"/>
    </xf>
    <xf numFmtId="0" fontId="67" fillId="12" borderId="53" xfId="0" applyFont="1" applyFill="1" applyBorder="1" applyAlignment="1" applyProtection="1">
      <alignment horizontal="center" vertical="center" wrapText="1"/>
      <protection locked="0"/>
    </xf>
    <xf numFmtId="0" fontId="67" fillId="12" borderId="10" xfId="0" applyFont="1" applyFill="1" applyBorder="1" applyAlignment="1" applyProtection="1">
      <alignment horizontal="center" vertical="center" wrapText="1"/>
      <protection locked="0"/>
    </xf>
    <xf numFmtId="0" fontId="67" fillId="12" borderId="28" xfId="0" applyFont="1" applyFill="1" applyBorder="1" applyAlignment="1" applyProtection="1">
      <alignment horizontal="center" vertical="center" wrapText="1"/>
      <protection locked="0"/>
    </xf>
    <xf numFmtId="0" fontId="85" fillId="12" borderId="15" xfId="0" applyFont="1" applyFill="1" applyBorder="1" applyAlignment="1" applyProtection="1">
      <alignment horizontal="center" vertical="center"/>
      <protection locked="0"/>
    </xf>
    <xf numFmtId="0" fontId="85" fillId="12" borderId="16" xfId="0" applyFont="1" applyFill="1" applyBorder="1" applyAlignment="1" applyProtection="1">
      <alignment horizontal="center" vertical="center"/>
      <protection locked="0"/>
    </xf>
    <xf numFmtId="0" fontId="85" fillId="12" borderId="87" xfId="0" applyFont="1" applyFill="1" applyBorder="1" applyAlignment="1" applyProtection="1">
      <alignment horizontal="center" vertical="center"/>
      <protection locked="0"/>
    </xf>
    <xf numFmtId="0" fontId="85" fillId="12" borderId="52" xfId="0" applyFont="1" applyFill="1" applyBorder="1" applyAlignment="1" applyProtection="1">
      <alignment horizontal="center" vertical="center"/>
      <protection locked="0"/>
    </xf>
    <xf numFmtId="0" fontId="85" fillId="12" borderId="10" xfId="0" applyFont="1" applyFill="1" applyBorder="1" applyAlignment="1" applyProtection="1">
      <alignment horizontal="center" vertical="center"/>
      <protection locked="0"/>
    </xf>
    <xf numFmtId="0" fontId="85" fillId="12" borderId="19" xfId="0" applyFont="1" applyFill="1" applyBorder="1" applyAlignment="1" applyProtection="1">
      <alignment horizontal="center" vertical="center"/>
      <protection locked="0"/>
    </xf>
    <xf numFmtId="0" fontId="48" fillId="13" borderId="11" xfId="2" applyFont="1" applyFill="1" applyBorder="1" applyAlignment="1" applyProtection="1">
      <alignment horizontal="left" vertical="center"/>
      <protection locked="0"/>
    </xf>
    <xf numFmtId="0" fontId="48" fillId="13" borderId="0" xfId="2" applyFont="1" applyFill="1" applyAlignment="1" applyProtection="1">
      <alignment horizontal="left" vertical="center"/>
      <protection locked="0"/>
    </xf>
    <xf numFmtId="0" fontId="48" fillId="13" borderId="14" xfId="2" applyFont="1" applyFill="1" applyBorder="1" applyAlignment="1" applyProtection="1">
      <alignment horizontal="left" vertical="center"/>
      <protection locked="0"/>
    </xf>
    <xf numFmtId="0" fontId="48" fillId="13" borderId="11" xfId="2" applyFont="1" applyFill="1" applyBorder="1" applyAlignment="1" applyProtection="1">
      <alignment horizontal="left" vertical="center" shrinkToFit="1"/>
      <protection locked="0"/>
    </xf>
    <xf numFmtId="0" fontId="48" fillId="13" borderId="14" xfId="2" applyFont="1" applyFill="1" applyBorder="1" applyAlignment="1" applyProtection="1">
      <alignment horizontal="left" vertical="center" shrinkToFit="1"/>
      <protection locked="0"/>
    </xf>
    <xf numFmtId="1" fontId="90" fillId="13" borderId="0" xfId="2" applyNumberFormat="1" applyFont="1" applyFill="1" applyAlignment="1" applyProtection="1">
      <alignment wrapText="1" shrinkToFit="1"/>
      <protection locked="0"/>
    </xf>
    <xf numFmtId="0" fontId="90" fillId="13" borderId="0" xfId="0" applyFont="1" applyFill="1" applyAlignment="1" applyProtection="1">
      <alignment wrapText="1"/>
      <protection locked="0"/>
    </xf>
    <xf numFmtId="0" fontId="90" fillId="13" borderId="14" xfId="0" applyFont="1" applyFill="1" applyBorder="1" applyAlignment="1" applyProtection="1">
      <alignment wrapText="1"/>
      <protection locked="0"/>
    </xf>
    <xf numFmtId="0" fontId="90" fillId="13" borderId="10" xfId="0" applyFont="1" applyFill="1" applyBorder="1" applyAlignment="1" applyProtection="1">
      <alignment wrapText="1"/>
      <protection locked="0"/>
    </xf>
    <xf numFmtId="0" fontId="90" fillId="13" borderId="19" xfId="0" applyFont="1" applyFill="1" applyBorder="1" applyAlignment="1" applyProtection="1">
      <alignment wrapText="1"/>
      <protection locked="0"/>
    </xf>
    <xf numFmtId="0" fontId="48" fillId="13" borderId="11" xfId="2" applyFont="1" applyFill="1" applyBorder="1" applyProtection="1">
      <alignment vertical="center"/>
      <protection locked="0"/>
    </xf>
    <xf numFmtId="0" fontId="52" fillId="13" borderId="0" xfId="0" applyFont="1" applyFill="1" applyProtection="1">
      <alignment vertical="center"/>
      <protection locked="0"/>
    </xf>
    <xf numFmtId="0" fontId="11" fillId="0" borderId="0" xfId="2" applyFont="1" applyAlignment="1" applyProtection="1">
      <alignment horizontal="left" vertical="center" shrinkToFit="1"/>
      <protection locked="0"/>
    </xf>
    <xf numFmtId="0" fontId="125" fillId="0" borderId="0" xfId="0" applyFont="1" applyAlignment="1" applyProtection="1">
      <alignment horizontal="left" wrapText="1"/>
      <protection locked="0"/>
    </xf>
    <xf numFmtId="0" fontId="22" fillId="0" borderId="0" xfId="0" applyFont="1" applyAlignment="1" applyProtection="1">
      <alignment horizontal="left" wrapText="1"/>
      <protection locked="0"/>
    </xf>
    <xf numFmtId="0" fontId="11" fillId="0" borderId="0" xfId="2" applyFont="1" applyProtection="1">
      <alignment vertical="center"/>
      <protection locked="0"/>
    </xf>
    <xf numFmtId="0" fontId="0" fillId="0" borderId="0" xfId="0" applyProtection="1">
      <alignment vertical="center"/>
      <protection locked="0"/>
    </xf>
    <xf numFmtId="0" fontId="48" fillId="13" borderId="0" xfId="2" applyFont="1" applyFill="1" applyAlignment="1" applyProtection="1">
      <alignment horizontal="center" vertical="top" shrinkToFit="1"/>
      <protection locked="0"/>
    </xf>
    <xf numFmtId="0" fontId="48" fillId="13" borderId="0" xfId="2" applyFont="1" applyFill="1" applyProtection="1">
      <alignment vertical="center"/>
      <protection locked="0"/>
    </xf>
    <xf numFmtId="177" fontId="48" fillId="0" borderId="79" xfId="2" applyNumberFormat="1" applyFont="1" applyBorder="1" applyAlignment="1" applyProtection="1">
      <alignment vertical="center" shrinkToFit="1"/>
      <protection locked="0"/>
    </xf>
    <xf numFmtId="177" fontId="48" fillId="0" borderId="35" xfId="2" applyNumberFormat="1" applyFont="1" applyBorder="1" applyAlignment="1" applyProtection="1">
      <alignment vertical="center" shrinkToFit="1"/>
      <protection locked="0"/>
    </xf>
    <xf numFmtId="177" fontId="48" fillId="0" borderId="34" xfId="2" applyNumberFormat="1" applyFont="1" applyBorder="1" applyAlignment="1" applyProtection="1">
      <alignment vertical="center" shrinkToFit="1"/>
      <protection locked="0"/>
    </xf>
    <xf numFmtId="177" fontId="48" fillId="0" borderId="58" xfId="2" applyNumberFormat="1" applyFont="1" applyBorder="1" applyAlignment="1" applyProtection="1">
      <alignment vertical="center" shrinkToFit="1"/>
      <protection locked="0"/>
    </xf>
    <xf numFmtId="0" fontId="61" fillId="13" borderId="77" xfId="2" applyFont="1" applyFill="1" applyBorder="1" applyAlignment="1" applyProtection="1">
      <alignment horizontal="center" vertical="center" shrinkToFit="1"/>
      <protection locked="0"/>
    </xf>
    <xf numFmtId="177" fontId="48" fillId="0" borderId="39" xfId="2" applyNumberFormat="1" applyFont="1" applyBorder="1" applyAlignment="1" applyProtection="1">
      <alignment vertical="center" shrinkToFit="1"/>
      <protection locked="0"/>
    </xf>
    <xf numFmtId="177" fontId="48" fillId="0" borderId="85" xfId="2" applyNumberFormat="1" applyFont="1" applyBorder="1" applyAlignment="1" applyProtection="1">
      <alignment vertical="center" shrinkToFit="1"/>
      <protection locked="0"/>
    </xf>
    <xf numFmtId="177" fontId="48" fillId="0" borderId="84" xfId="2" applyNumberFormat="1" applyFont="1" applyBorder="1" applyAlignment="1" applyProtection="1">
      <alignment vertical="center" shrinkToFit="1"/>
      <protection locked="0"/>
    </xf>
    <xf numFmtId="177" fontId="48" fillId="0" borderId="55" xfId="2" applyNumberFormat="1" applyFont="1" applyBorder="1" applyAlignment="1" applyProtection="1">
      <alignment vertical="center" shrinkToFit="1"/>
      <protection locked="0"/>
    </xf>
    <xf numFmtId="0" fontId="43" fillId="0" borderId="11" xfId="1" applyFont="1" applyBorder="1" applyAlignment="1" applyProtection="1">
      <alignment horizontal="left" vertical="center" wrapText="1"/>
      <protection locked="0"/>
    </xf>
    <xf numFmtId="0" fontId="11" fillId="0" borderId="0" xfId="2" applyFont="1" applyAlignment="1" applyProtection="1">
      <alignment horizontal="center" vertical="center" shrinkToFit="1"/>
      <protection locked="0"/>
    </xf>
    <xf numFmtId="0" fontId="61" fillId="13" borderId="12" xfId="2" applyFont="1" applyFill="1" applyBorder="1" applyAlignment="1" applyProtection="1">
      <alignment horizontal="right"/>
      <protection locked="0"/>
    </xf>
    <xf numFmtId="0" fontId="61" fillId="13" borderId="100" xfId="2" applyFont="1" applyFill="1" applyBorder="1" applyAlignment="1" applyProtection="1">
      <alignment horizontal="right"/>
      <protection locked="0"/>
    </xf>
    <xf numFmtId="0" fontId="61" fillId="13" borderId="0" xfId="2" applyFont="1" applyFill="1" applyAlignment="1" applyProtection="1">
      <alignment horizontal="right"/>
      <protection locked="0"/>
    </xf>
    <xf numFmtId="0" fontId="61" fillId="13" borderId="14" xfId="2" applyFont="1" applyFill="1" applyBorder="1" applyAlignment="1" applyProtection="1">
      <alignment horizontal="right"/>
      <protection locked="0"/>
    </xf>
    <xf numFmtId="0" fontId="11" fillId="0" borderId="0" xfId="2" applyFont="1" applyAlignment="1" applyProtection="1">
      <alignment horizontal="right" vertical="center"/>
      <protection locked="0"/>
    </xf>
    <xf numFmtId="0" fontId="48" fillId="13" borderId="15" xfId="2" applyFont="1" applyFill="1" applyBorder="1" applyAlignment="1" applyProtection="1">
      <alignment horizontal="center" vertical="center" wrapText="1"/>
      <protection locked="0"/>
    </xf>
    <xf numFmtId="0" fontId="52" fillId="13" borderId="16" xfId="0" applyFont="1" applyFill="1" applyBorder="1" applyAlignment="1" applyProtection="1">
      <alignment horizontal="center" vertical="center" wrapText="1"/>
      <protection locked="0"/>
    </xf>
    <xf numFmtId="0" fontId="52" fillId="13" borderId="111" xfId="0" applyFont="1" applyFill="1" applyBorder="1" applyAlignment="1" applyProtection="1">
      <alignment horizontal="center" vertical="center" wrapText="1"/>
      <protection locked="0"/>
    </xf>
    <xf numFmtId="0" fontId="52" fillId="13" borderId="11" xfId="0" applyFont="1" applyFill="1" applyBorder="1" applyAlignment="1" applyProtection="1">
      <alignment horizontal="center" vertical="center" wrapText="1"/>
      <protection locked="0"/>
    </xf>
    <xf numFmtId="0" fontId="52" fillId="13" borderId="0" xfId="0" applyFont="1" applyFill="1" applyAlignment="1" applyProtection="1">
      <alignment horizontal="center" vertical="center" wrapText="1"/>
      <protection locked="0"/>
    </xf>
    <xf numFmtId="0" fontId="52" fillId="13" borderId="77" xfId="0" applyFont="1" applyFill="1" applyBorder="1" applyAlignment="1" applyProtection="1">
      <alignment horizontal="center" vertical="center" wrapText="1"/>
      <protection locked="0"/>
    </xf>
    <xf numFmtId="0" fontId="48" fillId="13" borderId="97" xfId="2" applyFont="1" applyFill="1" applyBorder="1" applyAlignment="1" applyProtection="1">
      <alignment horizontal="center" vertical="center" textRotation="255"/>
      <protection locked="0"/>
    </xf>
    <xf numFmtId="0" fontId="48" fillId="13" borderId="50" xfId="2" applyFont="1" applyFill="1" applyBorder="1" applyAlignment="1" applyProtection="1">
      <alignment horizontal="center" vertical="center" textRotation="255"/>
      <protection locked="0"/>
    </xf>
    <xf numFmtId="0" fontId="48" fillId="13" borderId="56" xfId="2" applyFont="1" applyFill="1" applyBorder="1" applyAlignment="1" applyProtection="1">
      <alignment horizontal="center" vertical="center" textRotation="255"/>
      <protection locked="0"/>
    </xf>
    <xf numFmtId="0" fontId="11" fillId="0" borderId="0" xfId="2" applyFont="1" applyAlignment="1" applyProtection="1">
      <alignment horizontal="center" vertical="center" textRotation="255"/>
      <protection locked="0"/>
    </xf>
    <xf numFmtId="0" fontId="52" fillId="13" borderId="11" xfId="0" applyFont="1" applyFill="1" applyBorder="1" applyAlignment="1" applyProtection="1">
      <alignment horizontal="left" vertical="center" wrapText="1"/>
      <protection locked="0"/>
    </xf>
    <xf numFmtId="0" fontId="52" fillId="13" borderId="0" xfId="0" applyFont="1" applyFill="1" applyAlignment="1" applyProtection="1">
      <alignment horizontal="left" vertical="center" wrapText="1"/>
      <protection locked="0"/>
    </xf>
    <xf numFmtId="0" fontId="52" fillId="13" borderId="14" xfId="0" applyFont="1" applyFill="1" applyBorder="1" applyAlignment="1" applyProtection="1">
      <alignment horizontal="left" vertical="center" wrapText="1"/>
      <protection locked="0"/>
    </xf>
    <xf numFmtId="0" fontId="48" fillId="13" borderId="11" xfId="2" applyFont="1" applyFill="1" applyBorder="1" applyAlignment="1" applyProtection="1">
      <alignment horizontal="left" vertical="center" wrapText="1"/>
      <protection locked="0"/>
    </xf>
    <xf numFmtId="0" fontId="48" fillId="13" borderId="0" xfId="2" applyFont="1" applyFill="1" applyAlignment="1" applyProtection="1">
      <alignment horizontal="left" vertical="center" wrapText="1"/>
      <protection locked="0"/>
    </xf>
    <xf numFmtId="0" fontId="48" fillId="13" borderId="14" xfId="2" applyFont="1" applyFill="1" applyBorder="1" applyAlignment="1" applyProtection="1">
      <alignment horizontal="left" vertical="center" wrapText="1"/>
      <protection locked="0"/>
    </xf>
    <xf numFmtId="0" fontId="11" fillId="13" borderId="11" xfId="2" applyFont="1" applyFill="1" applyBorder="1" applyAlignment="1" applyProtection="1">
      <alignment horizontal="left" vertical="center"/>
      <protection locked="0"/>
    </xf>
    <xf numFmtId="0" fontId="11" fillId="13" borderId="0" xfId="2" applyFont="1" applyFill="1" applyAlignment="1" applyProtection="1">
      <alignment horizontal="left" vertical="center"/>
      <protection locked="0"/>
    </xf>
    <xf numFmtId="0" fontId="11" fillId="13" borderId="14" xfId="2" applyFont="1" applyFill="1" applyBorder="1" applyAlignment="1" applyProtection="1">
      <alignment horizontal="left" vertical="center"/>
      <protection locked="0"/>
    </xf>
    <xf numFmtId="0" fontId="48" fillId="13" borderId="15" xfId="2" applyFont="1" applyFill="1" applyBorder="1" applyAlignment="1" applyProtection="1">
      <alignment horizontal="center" vertical="center" shrinkToFit="1"/>
      <protection locked="0"/>
    </xf>
    <xf numFmtId="0" fontId="48" fillId="13" borderId="16" xfId="2" applyFont="1" applyFill="1" applyBorder="1" applyAlignment="1" applyProtection="1">
      <alignment horizontal="center" vertical="center" shrinkToFit="1"/>
      <protection locked="0"/>
    </xf>
    <xf numFmtId="0" fontId="48" fillId="13" borderId="87" xfId="2" applyFont="1" applyFill="1" applyBorder="1" applyAlignment="1" applyProtection="1">
      <alignment horizontal="center" vertical="center" shrinkToFit="1"/>
      <protection locked="0"/>
    </xf>
    <xf numFmtId="0" fontId="48" fillId="13" borderId="16" xfId="2" applyFont="1" applyFill="1" applyBorder="1" applyAlignment="1" applyProtection="1">
      <alignment horizontal="center" vertical="center" wrapText="1"/>
      <protection locked="0"/>
    </xf>
    <xf numFmtId="0" fontId="48" fillId="13" borderId="87" xfId="2" applyFont="1" applyFill="1" applyBorder="1" applyAlignment="1" applyProtection="1">
      <alignment horizontal="center" vertical="center" wrapText="1"/>
      <protection locked="0"/>
    </xf>
    <xf numFmtId="0" fontId="48" fillId="13" borderId="15" xfId="2" applyFont="1" applyFill="1" applyBorder="1" applyAlignment="1" applyProtection="1">
      <alignment horizontal="center" vertical="top" wrapText="1"/>
      <protection locked="0"/>
    </xf>
    <xf numFmtId="0" fontId="48" fillId="13" borderId="16" xfId="2" applyFont="1" applyFill="1" applyBorder="1" applyAlignment="1" applyProtection="1">
      <alignment horizontal="center" vertical="top" wrapText="1"/>
      <protection locked="0"/>
    </xf>
    <xf numFmtId="0" fontId="48" fillId="13" borderId="87" xfId="2" applyFont="1" applyFill="1" applyBorder="1" applyAlignment="1" applyProtection="1">
      <alignment horizontal="center" vertical="top" wrapText="1"/>
      <protection locked="0"/>
    </xf>
    <xf numFmtId="0" fontId="48" fillId="0" borderId="108" xfId="2" applyFont="1" applyBorder="1" applyAlignment="1" applyProtection="1">
      <alignment horizontal="center" vertical="center"/>
      <protection locked="0"/>
    </xf>
    <xf numFmtId="0" fontId="73" fillId="0" borderId="16" xfId="0" applyFont="1" applyBorder="1" applyAlignment="1" applyProtection="1">
      <alignment horizontal="center" vertical="center"/>
      <protection locked="0"/>
    </xf>
    <xf numFmtId="0" fontId="73" fillId="0" borderId="109" xfId="0" applyFont="1" applyBorder="1" applyAlignment="1" applyProtection="1">
      <alignment horizontal="center" vertical="center"/>
      <protection locked="0"/>
    </xf>
    <xf numFmtId="0" fontId="48" fillId="0" borderId="108" xfId="2" applyFont="1" applyBorder="1" applyAlignment="1" applyProtection="1">
      <alignment horizontal="center" vertical="center" shrinkToFit="1"/>
      <protection locked="0"/>
    </xf>
    <xf numFmtId="0" fontId="73" fillId="0" borderId="16" xfId="0" applyFont="1" applyBorder="1" applyAlignment="1" applyProtection="1">
      <alignment horizontal="center" vertical="center" shrinkToFit="1"/>
      <protection locked="0"/>
    </xf>
    <xf numFmtId="0" fontId="73" fillId="0" borderId="87" xfId="0" applyFont="1" applyBorder="1" applyAlignment="1" applyProtection="1">
      <alignment horizontal="center" vertical="center" shrinkToFit="1"/>
      <protection locked="0"/>
    </xf>
    <xf numFmtId="0" fontId="49" fillId="0" borderId="13" xfId="2" applyFont="1" applyBorder="1" applyAlignment="1" applyProtection="1">
      <alignment horizontal="center" vertical="center" shrinkToFit="1"/>
      <protection locked="0"/>
    </xf>
    <xf numFmtId="0" fontId="50" fillId="0" borderId="63" xfId="0" applyFont="1" applyBorder="1" applyAlignment="1" applyProtection="1">
      <alignment horizontal="center" vertical="center" shrinkToFit="1"/>
      <protection locked="0"/>
    </xf>
    <xf numFmtId="0" fontId="50" fillId="0" borderId="44" xfId="0" applyFont="1" applyBorder="1" applyAlignment="1" applyProtection="1">
      <alignment horizontal="center" vertical="center" shrinkToFit="1"/>
      <protection locked="0"/>
    </xf>
    <xf numFmtId="0" fontId="50" fillId="0" borderId="12" xfId="0" applyFont="1" applyBorder="1" applyAlignment="1" applyProtection="1">
      <alignment horizontal="center" vertical="center" shrinkToFit="1"/>
      <protection locked="0"/>
    </xf>
    <xf numFmtId="0" fontId="50" fillId="0" borderId="0" xfId="0" applyFont="1" applyAlignment="1" applyProtection="1">
      <alignment horizontal="center" vertical="center" shrinkToFit="1"/>
      <protection locked="0"/>
    </xf>
    <xf numFmtId="0" fontId="50" fillId="0" borderId="100" xfId="0" applyFont="1" applyBorder="1" applyAlignment="1" applyProtection="1">
      <alignment horizontal="center" vertical="center" shrinkToFit="1"/>
      <protection locked="0"/>
    </xf>
    <xf numFmtId="0" fontId="50" fillId="0" borderId="110" xfId="0" applyFont="1" applyBorder="1" applyAlignment="1" applyProtection="1">
      <alignment horizontal="center" vertical="center" shrinkToFit="1"/>
      <protection locked="0"/>
    </xf>
    <xf numFmtId="0" fontId="50" fillId="0" borderId="92" xfId="0" applyFont="1" applyBorder="1" applyAlignment="1" applyProtection="1">
      <alignment horizontal="center" vertical="center" shrinkToFit="1"/>
      <protection locked="0"/>
    </xf>
    <xf numFmtId="0" fontId="50" fillId="0" borderId="93" xfId="0" applyFont="1" applyBorder="1" applyAlignment="1" applyProtection="1">
      <alignment horizontal="center" vertical="center" shrinkToFit="1"/>
      <protection locked="0"/>
    </xf>
    <xf numFmtId="0" fontId="50" fillId="0" borderId="57" xfId="0" applyFont="1" applyBorder="1" applyAlignment="1" applyProtection="1">
      <alignment horizontal="center" vertical="center" shrinkToFit="1"/>
      <protection locked="0"/>
    </xf>
    <xf numFmtId="0" fontId="50" fillId="0" borderId="14" xfId="0" applyFont="1" applyBorder="1" applyAlignment="1" applyProtection="1">
      <alignment horizontal="center" vertical="center" shrinkToFit="1"/>
      <protection locked="0"/>
    </xf>
    <xf numFmtId="0" fontId="50" fillId="0" borderId="60" xfId="0" applyFont="1" applyBorder="1" applyAlignment="1" applyProtection="1">
      <alignment horizontal="center" vertical="center" shrinkToFit="1"/>
      <protection locked="0"/>
    </xf>
    <xf numFmtId="0" fontId="11" fillId="0" borderId="0" xfId="2" applyFont="1" applyAlignment="1" applyProtection="1">
      <alignment horizontal="center" vertical="center"/>
      <protection locked="0"/>
    </xf>
    <xf numFmtId="0" fontId="48" fillId="13" borderId="48" xfId="2" applyFont="1" applyFill="1" applyBorder="1" applyAlignment="1" applyProtection="1">
      <alignment horizontal="center" vertical="center" shrinkToFit="1"/>
      <protection locked="0"/>
    </xf>
    <xf numFmtId="0" fontId="48" fillId="13" borderId="63" xfId="2" applyFont="1" applyFill="1" applyBorder="1" applyAlignment="1" applyProtection="1">
      <alignment horizontal="center" vertical="center" shrinkToFit="1"/>
      <protection locked="0"/>
    </xf>
    <xf numFmtId="0" fontId="48" fillId="13" borderId="32" xfId="2" applyFont="1" applyFill="1" applyBorder="1" applyAlignment="1" applyProtection="1">
      <alignment horizontal="center" vertical="center"/>
      <protection locked="0"/>
    </xf>
    <xf numFmtId="0" fontId="73" fillId="13" borderId="76" xfId="0" applyFont="1" applyFill="1" applyBorder="1" applyProtection="1">
      <alignment vertical="center"/>
      <protection locked="0"/>
    </xf>
    <xf numFmtId="49" fontId="48" fillId="0" borderId="32" xfId="0" applyNumberFormat="1" applyFont="1" applyBorder="1" applyAlignment="1" applyProtection="1">
      <alignment horizontal="center" vertical="center" shrinkToFit="1"/>
      <protection locked="0"/>
    </xf>
    <xf numFmtId="49" fontId="48" fillId="0" borderId="32" xfId="0" applyNumberFormat="1" applyFont="1" applyBorder="1" applyAlignment="1" applyProtection="1">
      <alignment horizontal="center" vertical="center"/>
      <protection locked="0"/>
    </xf>
    <xf numFmtId="49" fontId="48" fillId="0" borderId="76" xfId="0" applyNumberFormat="1" applyFont="1" applyBorder="1" applyAlignment="1" applyProtection="1">
      <alignment horizontal="center" vertical="center"/>
      <protection locked="0"/>
    </xf>
    <xf numFmtId="0" fontId="48" fillId="13" borderId="13" xfId="2" applyFont="1" applyFill="1" applyBorder="1" applyAlignment="1" applyProtection="1">
      <alignment horizontal="left" vertical="center" shrinkToFit="1"/>
      <protection locked="0"/>
    </xf>
    <xf numFmtId="0" fontId="73" fillId="13" borderId="63" xfId="0" applyFont="1" applyFill="1" applyBorder="1" applyAlignment="1" applyProtection="1">
      <alignment horizontal="left" vertical="center" shrinkToFit="1"/>
      <protection locked="0"/>
    </xf>
    <xf numFmtId="0" fontId="73" fillId="13" borderId="44" xfId="0" applyFont="1" applyFill="1" applyBorder="1" applyAlignment="1" applyProtection="1">
      <alignment horizontal="left" vertical="center" shrinkToFit="1"/>
      <protection locked="0"/>
    </xf>
    <xf numFmtId="0" fontId="48" fillId="13" borderId="63" xfId="2" applyFont="1" applyFill="1" applyBorder="1" applyAlignment="1" applyProtection="1">
      <alignment horizontal="distributed" vertical="center"/>
      <protection locked="0"/>
    </xf>
    <xf numFmtId="49" fontId="49" fillId="0" borderId="13" xfId="2" applyNumberFormat="1" applyFont="1" applyBorder="1" applyAlignment="1" applyProtection="1">
      <alignment horizontal="center" vertical="center" shrinkToFit="1"/>
      <protection locked="0"/>
    </xf>
    <xf numFmtId="49" fontId="50" fillId="0" borderId="63" xfId="0" applyNumberFormat="1" applyFont="1" applyBorder="1" applyAlignment="1" applyProtection="1">
      <alignment horizontal="center" vertical="center" shrinkToFit="1"/>
      <protection locked="0"/>
    </xf>
    <xf numFmtId="49" fontId="50" fillId="0" borderId="57" xfId="0" applyNumberFormat="1" applyFont="1" applyBorder="1" applyAlignment="1" applyProtection="1">
      <alignment horizontal="center" vertical="center" shrinkToFit="1"/>
      <protection locked="0"/>
    </xf>
    <xf numFmtId="49" fontId="50" fillId="0" borderId="12" xfId="0" applyNumberFormat="1" applyFont="1" applyBorder="1" applyAlignment="1" applyProtection="1">
      <alignment horizontal="center" vertical="center" shrinkToFit="1"/>
      <protection locked="0"/>
    </xf>
    <xf numFmtId="49" fontId="50" fillId="0" borderId="0" xfId="0" applyNumberFormat="1" applyFont="1" applyAlignment="1" applyProtection="1">
      <alignment horizontal="center" vertical="center" shrinkToFit="1"/>
      <protection locked="0"/>
    </xf>
    <xf numFmtId="49" fontId="50" fillId="0" borderId="14" xfId="0" applyNumberFormat="1" applyFont="1" applyBorder="1" applyAlignment="1" applyProtection="1">
      <alignment horizontal="center" vertical="center" shrinkToFit="1"/>
      <protection locked="0"/>
    </xf>
    <xf numFmtId="0" fontId="48" fillId="13" borderId="11" xfId="2" applyFont="1" applyFill="1" applyBorder="1" applyAlignment="1" applyProtection="1">
      <alignment horizontal="distributed" vertical="center" wrapText="1"/>
      <protection locked="0"/>
    </xf>
    <xf numFmtId="0" fontId="48" fillId="13" borderId="0" xfId="2" applyFont="1" applyFill="1" applyAlignment="1" applyProtection="1">
      <alignment horizontal="distributed" vertical="center" wrapText="1"/>
      <protection locked="0"/>
    </xf>
    <xf numFmtId="0" fontId="48" fillId="13" borderId="52" xfId="2" applyFont="1" applyFill="1" applyBorder="1" applyAlignment="1" applyProtection="1">
      <alignment horizontal="distributed" vertical="center" wrapText="1"/>
      <protection locked="0"/>
    </xf>
    <xf numFmtId="0" fontId="48" fillId="13" borderId="10" xfId="2" applyFont="1" applyFill="1" applyBorder="1" applyAlignment="1" applyProtection="1">
      <alignment horizontal="distributed" vertical="center" wrapText="1"/>
      <protection locked="0"/>
    </xf>
    <xf numFmtId="0" fontId="52" fillId="0" borderId="110" xfId="0" applyFont="1" applyBorder="1" applyAlignment="1" applyProtection="1">
      <alignment horizontal="left" vertical="center" shrinkToFit="1"/>
      <protection locked="0"/>
    </xf>
    <xf numFmtId="0" fontId="52" fillId="0" borderId="92" xfId="0" applyFont="1" applyBorder="1" applyAlignment="1" applyProtection="1">
      <alignment horizontal="left" vertical="center" shrinkToFit="1"/>
      <protection locked="0"/>
    </xf>
    <xf numFmtId="0" fontId="52" fillId="0" borderId="93" xfId="0" applyFont="1" applyBorder="1" applyAlignment="1" applyProtection="1">
      <alignment horizontal="left" vertical="center" shrinkToFit="1"/>
      <protection locked="0"/>
    </xf>
    <xf numFmtId="0" fontId="49" fillId="0" borderId="12" xfId="2" applyFont="1" applyBorder="1" applyAlignment="1" applyProtection="1">
      <alignment horizontal="left" vertical="center" shrinkToFit="1"/>
      <protection locked="0"/>
    </xf>
    <xf numFmtId="0" fontId="50" fillId="0" borderId="0" xfId="0" applyFont="1" applyAlignment="1" applyProtection="1">
      <alignment horizontal="left" vertical="center" shrinkToFit="1"/>
      <protection locked="0"/>
    </xf>
    <xf numFmtId="0" fontId="50" fillId="0" borderId="100" xfId="0" applyFont="1" applyBorder="1" applyAlignment="1" applyProtection="1">
      <alignment horizontal="left" vertical="center" shrinkToFit="1"/>
      <protection locked="0"/>
    </xf>
    <xf numFmtId="0" fontId="50" fillId="0" borderId="72" xfId="0" applyFont="1" applyBorder="1" applyAlignment="1" applyProtection="1">
      <alignment horizontal="left" vertical="center" shrinkToFit="1"/>
      <protection locked="0"/>
    </xf>
    <xf numFmtId="0" fontId="50" fillId="0" borderId="10" xfId="0" applyFont="1" applyBorder="1" applyAlignment="1" applyProtection="1">
      <alignment horizontal="left" vertical="center" shrinkToFit="1"/>
      <protection locked="0"/>
    </xf>
    <xf numFmtId="0" fontId="50" fillId="0" borderId="113" xfId="0" applyFont="1" applyBorder="1" applyAlignment="1" applyProtection="1">
      <alignment horizontal="left" vertical="center" shrinkToFit="1"/>
      <protection locked="0"/>
    </xf>
    <xf numFmtId="0" fontId="48" fillId="13" borderId="10" xfId="2" applyFont="1" applyFill="1" applyBorder="1" applyAlignment="1" applyProtection="1">
      <alignment horizontal="distributed" vertical="center"/>
      <protection locked="0"/>
    </xf>
    <xf numFmtId="49" fontId="50" fillId="0" borderId="72" xfId="0" applyNumberFormat="1" applyFont="1" applyBorder="1" applyAlignment="1" applyProtection="1">
      <alignment horizontal="center" vertical="center" shrinkToFit="1"/>
      <protection locked="0"/>
    </xf>
    <xf numFmtId="49" fontId="50" fillId="0" borderId="10" xfId="0" applyNumberFormat="1" applyFont="1" applyBorder="1" applyAlignment="1" applyProtection="1">
      <alignment horizontal="center" vertical="center" shrinkToFit="1"/>
      <protection locked="0"/>
    </xf>
    <xf numFmtId="49" fontId="50" fillId="0" borderId="19" xfId="0" applyNumberFormat="1" applyFont="1" applyBorder="1" applyAlignment="1" applyProtection="1">
      <alignment horizontal="center" vertical="center" shrinkToFit="1"/>
      <protection locked="0"/>
    </xf>
    <xf numFmtId="0" fontId="49" fillId="5" borderId="12" xfId="2" applyFont="1" applyFill="1" applyBorder="1" applyAlignment="1" applyProtection="1">
      <alignment horizontal="center" vertical="center" shrinkToFit="1"/>
      <protection locked="0"/>
    </xf>
    <xf numFmtId="0" fontId="50" fillId="5" borderId="0" xfId="0" applyFont="1" applyFill="1" applyAlignment="1" applyProtection="1">
      <alignment horizontal="center" vertical="center" shrinkToFit="1"/>
      <protection locked="0"/>
    </xf>
    <xf numFmtId="0" fontId="50" fillId="5" borderId="100" xfId="0" applyFont="1" applyFill="1" applyBorder="1" applyAlignment="1" applyProtection="1">
      <alignment horizontal="center" vertical="center" shrinkToFit="1"/>
      <protection locked="0"/>
    </xf>
    <xf numFmtId="0" fontId="50" fillId="5" borderId="12" xfId="0" applyFont="1" applyFill="1" applyBorder="1" applyAlignment="1" applyProtection="1">
      <alignment horizontal="center" vertical="center" shrinkToFit="1"/>
      <protection locked="0"/>
    </xf>
    <xf numFmtId="0" fontId="50" fillId="5" borderId="110" xfId="0" applyFont="1" applyFill="1" applyBorder="1" applyAlignment="1" applyProtection="1">
      <alignment horizontal="center" vertical="center" shrinkToFit="1"/>
      <protection locked="0"/>
    </xf>
    <xf numFmtId="0" fontId="50" fillId="5" borderId="92" xfId="0" applyFont="1" applyFill="1" applyBorder="1" applyAlignment="1" applyProtection="1">
      <alignment horizontal="center" vertical="center" shrinkToFit="1"/>
      <protection locked="0"/>
    </xf>
    <xf numFmtId="0" fontId="50" fillId="5" borderId="93" xfId="0" applyFont="1" applyFill="1" applyBorder="1" applyAlignment="1" applyProtection="1">
      <alignment horizontal="center" vertical="center" shrinkToFit="1"/>
      <protection locked="0"/>
    </xf>
    <xf numFmtId="0" fontId="49" fillId="0" borderId="63" xfId="2" applyFont="1" applyBorder="1" applyAlignment="1" applyProtection="1">
      <alignment horizontal="center" vertical="center" shrinkToFit="1"/>
      <protection locked="0"/>
    </xf>
    <xf numFmtId="0" fontId="49" fillId="0" borderId="44" xfId="2" applyFont="1" applyBorder="1" applyAlignment="1" applyProtection="1">
      <alignment horizontal="center" vertical="center" shrinkToFit="1"/>
      <protection locked="0"/>
    </xf>
    <xf numFmtId="0" fontId="49" fillId="0" borderId="12" xfId="2" applyFont="1" applyBorder="1" applyAlignment="1" applyProtection="1">
      <alignment horizontal="center" vertical="center" shrinkToFit="1"/>
      <protection locked="0"/>
    </xf>
    <xf numFmtId="0" fontId="49" fillId="0" borderId="0" xfId="2" applyFont="1" applyAlignment="1" applyProtection="1">
      <alignment horizontal="center" vertical="center" shrinkToFit="1"/>
      <protection locked="0"/>
    </xf>
    <xf numFmtId="0" fontId="49" fillId="0" borderId="100" xfId="2" applyFont="1" applyBorder="1" applyAlignment="1" applyProtection="1">
      <alignment horizontal="center" vertical="center" shrinkToFit="1"/>
      <protection locked="0"/>
    </xf>
    <xf numFmtId="0" fontId="49" fillId="0" borderId="110" xfId="2" applyFont="1" applyBorder="1" applyAlignment="1" applyProtection="1">
      <alignment horizontal="center" vertical="center" shrinkToFit="1"/>
      <protection locked="0"/>
    </xf>
    <xf numFmtId="0" fontId="49" fillId="0" borderId="92" xfId="2" applyFont="1" applyBorder="1" applyAlignment="1" applyProtection="1">
      <alignment horizontal="center" vertical="center" shrinkToFit="1"/>
      <protection locked="0"/>
    </xf>
    <xf numFmtId="0" fontId="49" fillId="0" borderId="93" xfId="2" applyFont="1" applyBorder="1" applyAlignment="1" applyProtection="1">
      <alignment horizontal="center" vertical="center" shrinkToFit="1"/>
      <protection locked="0"/>
    </xf>
    <xf numFmtId="49" fontId="50" fillId="0" borderId="110" xfId="0" applyNumberFormat="1" applyFont="1" applyBorder="1" applyAlignment="1" applyProtection="1">
      <alignment horizontal="center" vertical="center" shrinkToFit="1"/>
      <protection locked="0"/>
    </xf>
    <xf numFmtId="49" fontId="50" fillId="0" borderId="92" xfId="0" applyNumberFormat="1" applyFont="1" applyBorder="1" applyAlignment="1" applyProtection="1">
      <alignment horizontal="center" vertical="center" shrinkToFit="1"/>
      <protection locked="0"/>
    </xf>
    <xf numFmtId="49" fontId="50" fillId="0" borderId="60" xfId="0" applyNumberFormat="1" applyFont="1" applyBorder="1" applyAlignment="1" applyProtection="1">
      <alignment horizontal="center" vertical="center" shrinkToFit="1"/>
      <protection locked="0"/>
    </xf>
    <xf numFmtId="0" fontId="48" fillId="13" borderId="11" xfId="2" applyFont="1" applyFill="1" applyBorder="1" applyAlignment="1" applyProtection="1">
      <alignment horizontal="distributed" vertical="center" wrapText="1" shrinkToFit="1"/>
      <protection locked="0"/>
    </xf>
    <xf numFmtId="0" fontId="48" fillId="13" borderId="0" xfId="2" applyFont="1" applyFill="1" applyAlignment="1" applyProtection="1">
      <alignment horizontal="distributed" vertical="center" wrapText="1" shrinkToFit="1"/>
      <protection locked="0"/>
    </xf>
    <xf numFmtId="0" fontId="48" fillId="13" borderId="52" xfId="2" applyFont="1" applyFill="1" applyBorder="1" applyAlignment="1" applyProtection="1">
      <alignment horizontal="distributed" vertical="center" wrapText="1" shrinkToFit="1"/>
      <protection locked="0"/>
    </xf>
    <xf numFmtId="0" fontId="48" fillId="13" borderId="10" xfId="2" applyFont="1" applyFill="1" applyBorder="1" applyAlignment="1" applyProtection="1">
      <alignment horizontal="distributed" vertical="center" wrapText="1" shrinkToFit="1"/>
      <protection locked="0"/>
    </xf>
    <xf numFmtId="49" fontId="49" fillId="0" borderId="12" xfId="2" applyNumberFormat="1" applyFont="1" applyBorder="1" applyAlignment="1" applyProtection="1">
      <alignment horizontal="center" vertical="center" shrinkToFit="1"/>
      <protection locked="0"/>
    </xf>
    <xf numFmtId="0" fontId="112" fillId="12" borderId="23" xfId="2" applyFont="1" applyFill="1" applyBorder="1" applyAlignment="1" applyProtection="1">
      <alignment horizontal="center" vertical="center" wrapText="1"/>
      <protection locked="0"/>
    </xf>
    <xf numFmtId="0" fontId="124" fillId="24" borderId="10" xfId="1" applyFont="1" applyFill="1" applyBorder="1" applyAlignment="1" applyProtection="1">
      <alignment vertical="center" shrinkToFit="1"/>
      <protection locked="0"/>
    </xf>
    <xf numFmtId="0" fontId="43" fillId="24" borderId="0" xfId="2" applyFont="1" applyFill="1" applyProtection="1">
      <alignment vertical="center"/>
      <protection locked="0"/>
    </xf>
    <xf numFmtId="0" fontId="111" fillId="23" borderId="117" xfId="0" applyFont="1" applyFill="1" applyBorder="1" applyAlignment="1" applyProtection="1">
      <alignment horizontal="center" vertical="center" shrinkToFit="1"/>
      <protection locked="0"/>
    </xf>
    <xf numFmtId="0" fontId="111" fillId="23" borderId="78" xfId="0" applyFont="1" applyFill="1" applyBorder="1" applyAlignment="1" applyProtection="1">
      <alignment horizontal="center" vertical="center" shrinkToFit="1"/>
      <protection locked="0"/>
    </xf>
    <xf numFmtId="0" fontId="111" fillId="23" borderId="62" xfId="0" applyFont="1" applyFill="1" applyBorder="1" applyAlignment="1" applyProtection="1">
      <alignment horizontal="center" vertical="center" shrinkToFit="1"/>
      <protection locked="0"/>
    </xf>
    <xf numFmtId="0" fontId="115" fillId="12" borderId="117" xfId="1" applyFont="1" applyFill="1" applyBorder="1" applyAlignment="1" applyProtection="1">
      <alignment horizontal="center" vertical="center" wrapText="1"/>
      <protection locked="0"/>
    </xf>
    <xf numFmtId="0" fontId="115" fillId="12" borderId="62" xfId="1" applyFont="1" applyFill="1" applyBorder="1" applyAlignment="1" applyProtection="1">
      <alignment horizontal="center" vertical="center"/>
      <protection locked="0"/>
    </xf>
    <xf numFmtId="0" fontId="47" fillId="7" borderId="71" xfId="1" applyFont="1" applyFill="1" applyBorder="1" applyAlignment="1" applyProtection="1">
      <alignment horizontal="center" vertical="center"/>
      <protection locked="0"/>
    </xf>
    <xf numFmtId="0" fontId="13" fillId="5" borderId="15" xfId="1" applyFont="1" applyFill="1" applyBorder="1" applyAlignment="1" applyProtection="1">
      <alignment horizontal="center" vertical="center" wrapText="1"/>
      <protection locked="0"/>
    </xf>
    <xf numFmtId="0" fontId="13" fillId="5" borderId="87" xfId="1" applyFont="1" applyFill="1" applyBorder="1" applyAlignment="1" applyProtection="1">
      <alignment horizontal="center" vertical="center" wrapText="1"/>
      <protection locked="0"/>
    </xf>
    <xf numFmtId="0" fontId="13" fillId="5" borderId="52" xfId="1" applyFont="1" applyFill="1" applyBorder="1" applyAlignment="1" applyProtection="1">
      <alignment horizontal="center" vertical="center" wrapText="1"/>
      <protection locked="0"/>
    </xf>
    <xf numFmtId="0" fontId="13" fillId="5" borderId="19" xfId="1" applyFont="1" applyFill="1" applyBorder="1" applyAlignment="1" applyProtection="1">
      <alignment horizontal="center" vertical="center" wrapText="1"/>
      <protection locked="0"/>
    </xf>
    <xf numFmtId="0" fontId="47" fillId="5" borderId="71" xfId="1" applyFont="1" applyFill="1" applyBorder="1" applyAlignment="1" applyProtection="1">
      <alignment horizontal="center" vertical="center"/>
      <protection locked="0"/>
    </xf>
    <xf numFmtId="0" fontId="49" fillId="7" borderId="117" xfId="0" applyFont="1" applyFill="1" applyBorder="1" applyAlignment="1">
      <alignment horizontal="center" vertical="center" shrinkToFit="1"/>
    </xf>
    <xf numFmtId="0" fontId="49" fillId="7" borderId="78" xfId="0" applyFont="1" applyFill="1" applyBorder="1" applyAlignment="1">
      <alignment horizontal="center" vertical="center" shrinkToFit="1"/>
    </xf>
    <xf numFmtId="0" fontId="49" fillId="7" borderId="62" xfId="0" applyFont="1" applyFill="1" applyBorder="1" applyAlignment="1">
      <alignment horizontal="center" vertical="center" shrinkToFit="1"/>
    </xf>
    <xf numFmtId="0" fontId="3" fillId="0" borderId="80" xfId="2" applyFont="1" applyBorder="1" applyAlignment="1" applyProtection="1">
      <alignment horizontal="center" vertical="center"/>
      <protection locked="0"/>
    </xf>
    <xf numFmtId="0" fontId="3" fillId="0" borderId="83" xfId="2" applyFont="1" applyBorder="1" applyAlignment="1" applyProtection="1">
      <alignment horizontal="center" vertical="center"/>
      <protection locked="0"/>
    </xf>
    <xf numFmtId="0" fontId="3" fillId="0" borderId="69" xfId="2" applyFont="1" applyBorder="1" applyAlignment="1" applyProtection="1">
      <alignment horizontal="center" vertical="center"/>
      <protection locked="0"/>
    </xf>
    <xf numFmtId="0" fontId="3" fillId="0" borderId="117" xfId="2" applyFont="1" applyBorder="1" applyAlignment="1" applyProtection="1">
      <alignment horizontal="center" vertical="center"/>
      <protection locked="0"/>
    </xf>
    <xf numFmtId="0" fontId="3" fillId="0" borderId="78" xfId="2" applyFont="1" applyBorder="1" applyAlignment="1" applyProtection="1">
      <alignment horizontal="center" vertical="center"/>
      <protection locked="0"/>
    </xf>
    <xf numFmtId="0" fontId="3" fillId="0" borderId="62" xfId="2" applyFont="1" applyBorder="1" applyAlignment="1" applyProtection="1">
      <alignment horizontal="center" vertical="center"/>
      <protection locked="0"/>
    </xf>
    <xf numFmtId="0" fontId="12" fillId="0" borderId="117" xfId="2" applyFont="1" applyBorder="1" applyAlignment="1" applyProtection="1">
      <alignment horizontal="center" vertical="center"/>
      <protection locked="0"/>
    </xf>
    <xf numFmtId="0" fontId="12" fillId="0" borderId="78" xfId="2" applyFont="1" applyBorder="1" applyAlignment="1" applyProtection="1">
      <alignment horizontal="center" vertical="center"/>
      <protection locked="0"/>
    </xf>
    <xf numFmtId="0" fontId="130" fillId="0" borderId="16" xfId="2" applyFont="1" applyBorder="1" applyAlignment="1" applyProtection="1">
      <alignment horizontal="left" vertical="top" wrapText="1"/>
      <protection locked="0"/>
    </xf>
    <xf numFmtId="0" fontId="130" fillId="0" borderId="16" xfId="2" applyFont="1" applyBorder="1" applyAlignment="1" applyProtection="1">
      <alignment horizontal="left" vertical="top"/>
      <protection locked="0"/>
    </xf>
    <xf numFmtId="0" fontId="47" fillId="0" borderId="26" xfId="0" applyFont="1" applyBorder="1" applyAlignment="1" applyProtection="1">
      <alignment horizontal="center" vertical="center" shrinkToFit="1"/>
      <protection locked="0"/>
    </xf>
    <xf numFmtId="0" fontId="47" fillId="0" borderId="27" xfId="0" applyFont="1" applyBorder="1" applyAlignment="1" applyProtection="1">
      <alignment horizontal="center" vertical="center" shrinkToFit="1"/>
      <protection locked="0"/>
    </xf>
    <xf numFmtId="0" fontId="47" fillId="0" borderId="0" xfId="0" applyFont="1" applyAlignment="1" applyProtection="1">
      <alignment horizontal="center" vertical="center" shrinkToFit="1"/>
      <protection locked="0"/>
    </xf>
    <xf numFmtId="0" fontId="47" fillId="0" borderId="77" xfId="0" applyFont="1" applyBorder="1" applyAlignment="1" applyProtection="1">
      <alignment horizontal="center" vertical="center" shrinkToFit="1"/>
      <protection locked="0"/>
    </xf>
    <xf numFmtId="0" fontId="47" fillId="0" borderId="10" xfId="0" applyFont="1" applyBorder="1" applyAlignment="1" applyProtection="1">
      <alignment horizontal="center" vertical="center" shrinkToFit="1"/>
      <protection locked="0"/>
    </xf>
    <xf numFmtId="0" fontId="47" fillId="0" borderId="28" xfId="0" applyFont="1" applyBorder="1" applyAlignment="1" applyProtection="1">
      <alignment horizontal="center" vertical="center" shrinkToFit="1"/>
      <protection locked="0"/>
    </xf>
    <xf numFmtId="0" fontId="47" fillId="0" borderId="46" xfId="0" applyFont="1" applyBorder="1" applyAlignment="1" applyProtection="1">
      <alignment horizontal="center" vertical="center" shrinkToFit="1"/>
      <protection locked="0"/>
    </xf>
    <xf numFmtId="0" fontId="47" fillId="0" borderId="46" xfId="0" applyFont="1" applyBorder="1" applyAlignment="1" applyProtection="1">
      <alignment horizontal="center" vertical="center" wrapText="1" shrinkToFit="1"/>
      <protection locked="0"/>
    </xf>
    <xf numFmtId="0" fontId="47" fillId="0" borderId="26" xfId="0" applyFont="1" applyBorder="1" applyAlignment="1" applyProtection="1">
      <alignment horizontal="center" vertical="center" wrapText="1" shrinkToFit="1"/>
      <protection locked="0"/>
    </xf>
    <xf numFmtId="0" fontId="47" fillId="0" borderId="27" xfId="0" applyFont="1" applyBorder="1" applyAlignment="1" applyProtection="1">
      <alignment horizontal="center" vertical="center" wrapText="1" shrinkToFit="1"/>
      <protection locked="0"/>
    </xf>
    <xf numFmtId="0" fontId="47" fillId="0" borderId="53" xfId="0" applyFont="1" applyBorder="1" applyAlignment="1" applyProtection="1">
      <alignment horizontal="center" vertical="center" wrapText="1" shrinkToFit="1"/>
      <protection locked="0"/>
    </xf>
    <xf numFmtId="0" fontId="47" fillId="0" borderId="10" xfId="0" applyFont="1" applyBorder="1" applyAlignment="1" applyProtection="1">
      <alignment horizontal="center" vertical="center" wrapText="1" shrinkToFit="1"/>
      <protection locked="0"/>
    </xf>
    <xf numFmtId="0" fontId="47" fillId="0" borderId="28" xfId="0" applyFont="1" applyBorder="1" applyAlignment="1" applyProtection="1">
      <alignment horizontal="center" vertical="center" wrapText="1" shrinkToFit="1"/>
      <protection locked="0"/>
    </xf>
    <xf numFmtId="0" fontId="47" fillId="0" borderId="129" xfId="0" applyFont="1" applyBorder="1" applyAlignment="1" applyProtection="1">
      <alignment horizontal="center" vertical="center" shrinkToFit="1"/>
      <protection locked="0"/>
    </xf>
    <xf numFmtId="0" fontId="47" fillId="0" borderId="136" xfId="0" applyFont="1" applyBorder="1" applyAlignment="1" applyProtection="1">
      <alignment horizontal="center" vertical="center" shrinkToFit="1"/>
      <protection locked="0"/>
    </xf>
    <xf numFmtId="0" fontId="47" fillId="0" borderId="142" xfId="0" applyFont="1" applyBorder="1" applyAlignment="1" applyProtection="1">
      <alignment horizontal="center" vertical="center" shrinkToFit="1"/>
      <protection locked="0"/>
    </xf>
    <xf numFmtId="0" fontId="48" fillId="13" borderId="114" xfId="2" applyFont="1" applyFill="1" applyBorder="1" applyAlignment="1" applyProtection="1">
      <alignment horizontal="center" vertical="center" shrinkToFit="1"/>
      <protection locked="0"/>
    </xf>
    <xf numFmtId="0" fontId="73" fillId="13" borderId="115" xfId="0" applyFont="1" applyFill="1" applyBorder="1" applyAlignment="1" applyProtection="1">
      <alignment horizontal="center" vertical="center" shrinkToFit="1"/>
      <protection locked="0"/>
    </xf>
    <xf numFmtId="0" fontId="73" fillId="13" borderId="66" xfId="0" applyFont="1" applyFill="1" applyBorder="1" applyAlignment="1" applyProtection="1">
      <alignment horizontal="center" vertical="center" shrinkToFit="1"/>
      <protection locked="0"/>
    </xf>
    <xf numFmtId="0" fontId="52" fillId="13" borderId="50" xfId="2" applyFont="1" applyFill="1" applyBorder="1" applyAlignment="1" applyProtection="1">
      <alignment horizontal="distributed" vertical="center" wrapText="1"/>
      <protection locked="0"/>
    </xf>
    <xf numFmtId="0" fontId="52" fillId="13" borderId="100" xfId="2" applyFont="1" applyFill="1" applyBorder="1" applyAlignment="1" applyProtection="1">
      <alignment horizontal="distributed" vertical="center"/>
      <protection locked="0"/>
    </xf>
    <xf numFmtId="0" fontId="52" fillId="13" borderId="50" xfId="2" applyFont="1" applyFill="1" applyBorder="1" applyAlignment="1" applyProtection="1">
      <alignment horizontal="distributed" vertical="center"/>
      <protection locked="0"/>
    </xf>
    <xf numFmtId="0" fontId="52" fillId="13" borderId="99" xfId="2" applyFont="1" applyFill="1" applyBorder="1" applyAlignment="1" applyProtection="1">
      <alignment horizontal="distributed" vertical="center"/>
      <protection locked="0"/>
    </xf>
    <xf numFmtId="0" fontId="52" fillId="13" borderId="101" xfId="2" applyFont="1" applyFill="1" applyBorder="1" applyAlignment="1" applyProtection="1">
      <alignment horizontal="distributed" vertical="center"/>
      <protection locked="0"/>
    </xf>
    <xf numFmtId="0" fontId="61" fillId="13" borderId="121" xfId="2" applyFont="1" applyFill="1" applyBorder="1" applyAlignment="1" applyProtection="1">
      <alignment horizontal="center" vertical="center" wrapText="1" shrinkToFit="1"/>
      <protection locked="0"/>
    </xf>
    <xf numFmtId="0" fontId="61" fillId="13" borderId="91" xfId="2" applyFont="1" applyFill="1" applyBorder="1" applyAlignment="1" applyProtection="1">
      <alignment horizontal="center" vertical="center" wrapText="1" shrinkToFit="1"/>
      <protection locked="0"/>
    </xf>
    <xf numFmtId="0" fontId="61" fillId="13" borderId="12" xfId="2" applyFont="1" applyFill="1" applyBorder="1" applyAlignment="1" applyProtection="1">
      <alignment horizontal="center" vertical="center" wrapText="1" shrinkToFit="1"/>
      <protection locked="0"/>
    </xf>
    <xf numFmtId="0" fontId="61" fillId="13" borderId="100" xfId="2" applyFont="1" applyFill="1" applyBorder="1" applyAlignment="1" applyProtection="1">
      <alignment horizontal="center" vertical="center" wrapText="1" shrinkToFit="1"/>
      <protection locked="0"/>
    </xf>
    <xf numFmtId="0" fontId="61" fillId="13" borderId="20" xfId="2" applyFont="1" applyFill="1" applyBorder="1" applyAlignment="1" applyProtection="1">
      <alignment horizontal="center" vertical="center" wrapText="1" shrinkToFit="1"/>
      <protection locked="0"/>
    </xf>
    <xf numFmtId="0" fontId="61" fillId="13" borderId="101" xfId="2" applyFont="1" applyFill="1" applyBorder="1" applyAlignment="1" applyProtection="1">
      <alignment horizontal="center" vertical="center" wrapText="1" shrinkToFit="1"/>
      <protection locked="0"/>
    </xf>
    <xf numFmtId="0" fontId="48" fillId="13" borderId="33" xfId="2" applyFont="1" applyFill="1" applyBorder="1" applyAlignment="1" applyProtection="1">
      <alignment horizontal="center" vertical="center" textRotation="255"/>
      <protection locked="0"/>
    </xf>
    <xf numFmtId="0" fontId="73" fillId="13" borderId="98" xfId="0" applyFont="1" applyFill="1" applyBorder="1" applyProtection="1">
      <alignment vertical="center"/>
      <protection locked="0"/>
    </xf>
    <xf numFmtId="0" fontId="48" fillId="13" borderId="12" xfId="2" applyFont="1" applyFill="1" applyBorder="1" applyAlignment="1" applyProtection="1">
      <alignment horizontal="center" vertical="center" wrapText="1" shrinkToFit="1"/>
      <protection locked="0"/>
    </xf>
    <xf numFmtId="0" fontId="48" fillId="13" borderId="100" xfId="2" applyFont="1" applyFill="1" applyBorder="1" applyAlignment="1" applyProtection="1">
      <alignment horizontal="center" vertical="center" shrinkToFit="1"/>
      <protection locked="0"/>
    </xf>
    <xf numFmtId="0" fontId="48" fillId="13" borderId="12" xfId="2" applyFont="1" applyFill="1" applyBorder="1" applyAlignment="1" applyProtection="1">
      <alignment horizontal="center" vertical="center" shrinkToFit="1"/>
      <protection locked="0"/>
    </xf>
    <xf numFmtId="0" fontId="48" fillId="13" borderId="20" xfId="2" applyFont="1" applyFill="1" applyBorder="1" applyAlignment="1" applyProtection="1">
      <alignment horizontal="center" vertical="center" shrinkToFit="1"/>
      <protection locked="0"/>
    </xf>
    <xf numFmtId="0" fontId="48" fillId="13" borderId="23" xfId="2" applyFont="1" applyFill="1" applyBorder="1" applyAlignment="1" applyProtection="1">
      <alignment horizontal="center" vertical="center" shrinkToFit="1"/>
      <protection locked="0"/>
    </xf>
    <xf numFmtId="0" fontId="48" fillId="13" borderId="101" xfId="2" applyFont="1" applyFill="1" applyBorder="1" applyAlignment="1" applyProtection="1">
      <alignment horizontal="center" vertical="center" shrinkToFit="1"/>
      <protection locked="0"/>
    </xf>
    <xf numFmtId="0" fontId="71" fillId="10" borderId="0" xfId="1" applyFont="1" applyFill="1" applyAlignment="1" applyProtection="1">
      <alignment horizontal="right" vertical="center"/>
      <protection locked="0"/>
    </xf>
    <xf numFmtId="0" fontId="48" fillId="13" borderId="108" xfId="2" applyFont="1" applyFill="1" applyBorder="1" applyAlignment="1" applyProtection="1">
      <alignment horizontal="center" vertical="center" textRotation="255"/>
      <protection locked="0"/>
    </xf>
    <xf numFmtId="0" fontId="48" fillId="13" borderId="12" xfId="2" applyFont="1" applyFill="1" applyBorder="1" applyAlignment="1" applyProtection="1">
      <alignment horizontal="center" vertical="center" textRotation="255"/>
      <protection locked="0"/>
    </xf>
    <xf numFmtId="0" fontId="48" fillId="13" borderId="110" xfId="2" applyFont="1" applyFill="1" applyBorder="1" applyAlignment="1" applyProtection="1">
      <alignment horizontal="center" vertical="center" textRotation="255"/>
      <protection locked="0"/>
    </xf>
    <xf numFmtId="0" fontId="48" fillId="0" borderId="63" xfId="2" applyFont="1" applyBorder="1" applyAlignment="1" applyProtection="1">
      <alignment horizontal="center" vertical="center" shrinkToFit="1"/>
      <protection locked="0"/>
    </xf>
    <xf numFmtId="0" fontId="73" fillId="0" borderId="63" xfId="0" applyFont="1" applyBorder="1" applyAlignment="1" applyProtection="1">
      <alignment horizontal="center" vertical="center"/>
      <protection locked="0"/>
    </xf>
    <xf numFmtId="0" fontId="73" fillId="0" borderId="57" xfId="0" applyFont="1" applyBorder="1" applyAlignment="1" applyProtection="1">
      <alignment horizontal="center" vertical="center"/>
      <protection locked="0"/>
    </xf>
    <xf numFmtId="0" fontId="48" fillId="0" borderId="202" xfId="2" applyFont="1" applyBorder="1" applyAlignment="1" applyProtection="1">
      <alignment horizontal="center" vertical="center" shrinkToFit="1"/>
      <protection locked="0"/>
    </xf>
    <xf numFmtId="0" fontId="73" fillId="0" borderId="64" xfId="0" applyFont="1" applyBorder="1" applyAlignment="1" applyProtection="1">
      <alignment horizontal="center" vertical="center" shrinkToFit="1"/>
      <protection locked="0"/>
    </xf>
    <xf numFmtId="0" fontId="73" fillId="0" borderId="203" xfId="0" applyFont="1" applyBorder="1" applyAlignment="1" applyProtection="1">
      <alignment horizontal="center" vertical="center" shrinkToFit="1"/>
      <protection locked="0"/>
    </xf>
    <xf numFmtId="0" fontId="48" fillId="13" borderId="108" xfId="2" applyFont="1" applyFill="1" applyBorder="1" applyAlignment="1" applyProtection="1">
      <alignment horizontal="center" vertical="center" shrinkToFit="1"/>
      <protection locked="0"/>
    </xf>
    <xf numFmtId="0" fontId="48" fillId="13" borderId="109" xfId="2" applyFont="1" applyFill="1" applyBorder="1" applyAlignment="1" applyProtection="1">
      <alignment horizontal="center" vertical="center" shrinkToFit="1"/>
      <protection locked="0"/>
    </xf>
    <xf numFmtId="0" fontId="48" fillId="0" borderId="16" xfId="2" applyFont="1" applyBorder="1" applyAlignment="1" applyProtection="1">
      <alignment horizontal="center" vertical="center" shrinkToFit="1"/>
      <protection locked="0"/>
    </xf>
    <xf numFmtId="0" fontId="48" fillId="0" borderId="109" xfId="2" applyFont="1" applyBorder="1" applyAlignment="1" applyProtection="1">
      <alignment horizontal="center" vertical="center" shrinkToFit="1"/>
      <protection locked="0"/>
    </xf>
    <xf numFmtId="0" fontId="48" fillId="13" borderId="108" xfId="2" applyFont="1" applyFill="1" applyBorder="1" applyAlignment="1" applyProtection="1">
      <alignment horizontal="distributed" vertical="center"/>
      <protection locked="0"/>
    </xf>
    <xf numFmtId="0" fontId="48" fillId="13" borderId="16" xfId="2" applyFont="1" applyFill="1" applyBorder="1" applyAlignment="1" applyProtection="1">
      <alignment horizontal="distributed" vertical="center"/>
      <protection locked="0"/>
    </xf>
    <xf numFmtId="0" fontId="48" fillId="0" borderId="64" xfId="2" applyFont="1" applyBorder="1" applyAlignment="1" applyProtection="1">
      <alignment horizontal="center" vertical="center"/>
      <protection locked="0"/>
    </xf>
    <xf numFmtId="0" fontId="73" fillId="0" borderId="64" xfId="0" applyFont="1" applyBorder="1" applyAlignment="1" applyProtection="1">
      <alignment horizontal="center" vertical="center"/>
      <protection locked="0"/>
    </xf>
    <xf numFmtId="0" fontId="73" fillId="0" borderId="81" xfId="0" applyFont="1" applyBorder="1" applyAlignment="1" applyProtection="1">
      <alignment horizontal="center" vertical="center"/>
      <protection locked="0"/>
    </xf>
    <xf numFmtId="177" fontId="48" fillId="7" borderId="106" xfId="2" applyNumberFormat="1" applyFont="1" applyFill="1" applyBorder="1" applyAlignment="1">
      <alignment horizontal="right" vertical="center"/>
    </xf>
    <xf numFmtId="177" fontId="48" fillId="7" borderId="153" xfId="2" applyNumberFormat="1" applyFont="1" applyFill="1" applyBorder="1" applyAlignment="1">
      <alignment horizontal="right" vertical="center"/>
    </xf>
    <xf numFmtId="177" fontId="48" fillId="7" borderId="35" xfId="2" applyNumberFormat="1" applyFont="1" applyFill="1" applyBorder="1" applyAlignment="1">
      <alignment horizontal="right" vertical="center"/>
    </xf>
    <xf numFmtId="177" fontId="48" fillId="7" borderId="79" xfId="2" applyNumberFormat="1" applyFont="1" applyFill="1" applyBorder="1" applyAlignment="1">
      <alignment horizontal="right" vertical="center"/>
    </xf>
    <xf numFmtId="177" fontId="48" fillId="7" borderId="58" xfId="2" applyNumberFormat="1" applyFont="1" applyFill="1" applyBorder="1" applyAlignment="1">
      <alignment horizontal="right" vertical="center"/>
    </xf>
    <xf numFmtId="0" fontId="43" fillId="0" borderId="0" xfId="2" applyFont="1" applyAlignment="1" applyProtection="1">
      <alignment horizontal="left" vertical="center"/>
      <protection locked="0"/>
    </xf>
    <xf numFmtId="0" fontId="79" fillId="13" borderId="0" xfId="2" applyFont="1" applyFill="1" applyAlignment="1" applyProtection="1">
      <alignment horizontal="center" vertical="center"/>
      <protection locked="0"/>
    </xf>
    <xf numFmtId="0" fontId="79" fillId="13" borderId="10" xfId="2" applyFont="1" applyFill="1" applyBorder="1" applyAlignment="1" applyProtection="1">
      <alignment horizontal="center" vertical="center"/>
      <protection locked="0"/>
    </xf>
    <xf numFmtId="0" fontId="47" fillId="13" borderId="122" xfId="1" applyFont="1" applyFill="1" applyBorder="1" applyAlignment="1" applyProtection="1">
      <alignment horizontal="center" vertical="center"/>
      <protection locked="0"/>
    </xf>
    <xf numFmtId="0" fontId="47" fillId="13" borderId="64" xfId="1" applyFont="1" applyFill="1" applyBorder="1" applyAlignment="1" applyProtection="1">
      <alignment horizontal="center" vertical="center"/>
      <protection locked="0"/>
    </xf>
    <xf numFmtId="0" fontId="47" fillId="13" borderId="81" xfId="1" applyFont="1" applyFill="1" applyBorder="1" applyAlignment="1" applyProtection="1">
      <alignment horizontal="center" vertical="center"/>
      <protection locked="0"/>
    </xf>
    <xf numFmtId="0" fontId="72" fillId="13" borderId="11" xfId="2" applyFont="1" applyFill="1" applyBorder="1" applyAlignment="1" applyProtection="1">
      <alignment horizontal="center" vertical="center" shrinkToFit="1"/>
      <protection locked="0"/>
    </xf>
    <xf numFmtId="0" fontId="72" fillId="13" borderId="0" xfId="2" applyFont="1" applyFill="1" applyAlignment="1" applyProtection="1">
      <alignment horizontal="center" vertical="center" shrinkToFit="1"/>
      <protection locked="0"/>
    </xf>
    <xf numFmtId="0" fontId="65" fillId="0" borderId="52" xfId="2" applyFont="1" applyBorder="1" applyAlignment="1" applyProtection="1">
      <alignment horizontal="center" vertical="center"/>
      <protection locked="0"/>
    </xf>
    <xf numFmtId="0" fontId="65" fillId="0" borderId="10" xfId="2" applyFont="1" applyBorder="1" applyAlignment="1" applyProtection="1">
      <alignment horizontal="center" vertical="center"/>
      <protection locked="0"/>
    </xf>
    <xf numFmtId="0" fontId="65" fillId="0" borderId="19" xfId="2" applyFont="1" applyBorder="1" applyAlignment="1" applyProtection="1">
      <alignment horizontal="center" vertical="center"/>
      <protection locked="0"/>
    </xf>
    <xf numFmtId="0" fontId="72" fillId="13" borderId="0" xfId="2" applyFont="1" applyFill="1" applyAlignment="1" applyProtection="1">
      <alignment horizontal="center" vertical="center"/>
      <protection locked="0"/>
    </xf>
    <xf numFmtId="0" fontId="74" fillId="25" borderId="162" xfId="2" applyFont="1" applyFill="1" applyBorder="1" applyAlignment="1">
      <alignment horizontal="center" vertical="center"/>
    </xf>
    <xf numFmtId="0" fontId="74" fillId="25" borderId="163" xfId="2" applyFont="1" applyFill="1" applyBorder="1" applyAlignment="1">
      <alignment horizontal="center" vertical="center"/>
    </xf>
    <xf numFmtId="0" fontId="75" fillId="13" borderId="0" xfId="2" applyFont="1" applyFill="1" applyAlignment="1" applyProtection="1">
      <alignment horizontal="center" vertical="center"/>
      <protection locked="0"/>
    </xf>
    <xf numFmtId="0" fontId="76" fillId="13" borderId="0" xfId="2" applyFont="1" applyFill="1" applyAlignment="1" applyProtection="1">
      <alignment horizontal="left" vertical="center"/>
      <protection locked="0"/>
    </xf>
    <xf numFmtId="0" fontId="52" fillId="14" borderId="0" xfId="1" applyFont="1" applyFill="1" applyAlignment="1" applyProtection="1">
      <alignment horizontal="left" vertical="top" wrapText="1" shrinkToFit="1"/>
      <protection locked="0"/>
    </xf>
    <xf numFmtId="0" fontId="65" fillId="13" borderId="0" xfId="2" quotePrefix="1" applyFont="1" applyFill="1" applyAlignment="1" applyProtection="1">
      <alignment horizontal="center" vertical="center"/>
      <protection locked="0"/>
    </xf>
    <xf numFmtId="0" fontId="65" fillId="13" borderId="10" xfId="2" quotePrefix="1" applyFont="1" applyFill="1" applyBorder="1" applyAlignment="1" applyProtection="1">
      <alignment horizontal="center" vertical="center"/>
      <protection locked="0"/>
    </xf>
    <xf numFmtId="0" fontId="74" fillId="25" borderId="108" xfId="3" applyNumberFormat="1" applyFont="1" applyFill="1" applyBorder="1" applyAlignment="1" applyProtection="1">
      <alignment horizontal="center" vertical="center" shrinkToFit="1"/>
    </xf>
    <xf numFmtId="0" fontId="74" fillId="25" borderId="16" xfId="3" applyNumberFormat="1" applyFont="1" applyFill="1" applyBorder="1" applyAlignment="1" applyProtection="1">
      <alignment horizontal="center" vertical="center" shrinkToFit="1"/>
    </xf>
    <xf numFmtId="0" fontId="74" fillId="25" borderId="72" xfId="3" applyNumberFormat="1" applyFont="1" applyFill="1" applyBorder="1" applyAlignment="1" applyProtection="1">
      <alignment horizontal="center" vertical="center" shrinkToFit="1"/>
    </xf>
    <xf numFmtId="0" fontId="74" fillId="25" borderId="10" xfId="3" applyNumberFormat="1" applyFont="1" applyFill="1" applyBorder="1" applyAlignment="1" applyProtection="1">
      <alignment horizontal="center" vertical="center" shrinkToFit="1"/>
    </xf>
    <xf numFmtId="0" fontId="74" fillId="25" borderId="87" xfId="3" applyNumberFormat="1" applyFont="1" applyFill="1" applyBorder="1" applyAlignment="1" applyProtection="1">
      <alignment horizontal="center" vertical="center" shrinkToFit="1"/>
    </xf>
    <xf numFmtId="0" fontId="74" fillId="25" borderId="19" xfId="3" applyNumberFormat="1" applyFont="1" applyFill="1" applyBorder="1" applyAlignment="1" applyProtection="1">
      <alignment horizontal="center" vertical="center" shrinkToFit="1"/>
    </xf>
    <xf numFmtId="0" fontId="73" fillId="13" borderId="110" xfId="0" applyFont="1" applyFill="1" applyBorder="1" applyProtection="1">
      <alignment vertical="center"/>
      <protection locked="0"/>
    </xf>
    <xf numFmtId="49" fontId="48" fillId="0" borderId="63" xfId="0" applyNumberFormat="1" applyFont="1" applyBorder="1" applyAlignment="1" applyProtection="1">
      <alignment horizontal="center" vertical="center" shrinkToFit="1"/>
      <protection locked="0"/>
    </xf>
    <xf numFmtId="49" fontId="48" fillId="0" borderId="63" xfId="0" applyNumberFormat="1" applyFont="1" applyBorder="1" applyAlignment="1" applyProtection="1">
      <alignment horizontal="center" vertical="center"/>
      <protection locked="0"/>
    </xf>
    <xf numFmtId="49" fontId="48" fillId="0" borderId="44" xfId="0" applyNumberFormat="1" applyFont="1" applyBorder="1" applyAlignment="1" applyProtection="1">
      <alignment horizontal="center" vertical="center"/>
      <protection locked="0"/>
    </xf>
    <xf numFmtId="49" fontId="48" fillId="0" borderId="92" xfId="0" applyNumberFormat="1" applyFont="1" applyBorder="1" applyAlignment="1" applyProtection="1">
      <alignment horizontal="center" vertical="center"/>
      <protection locked="0"/>
    </xf>
    <xf numFmtId="49" fontId="48" fillId="0" borderId="93" xfId="0" applyNumberFormat="1" applyFont="1" applyBorder="1" applyAlignment="1" applyProtection="1">
      <alignment horizontal="center" vertical="center"/>
      <protection locked="0"/>
    </xf>
    <xf numFmtId="0" fontId="66" fillId="0" borderId="16" xfId="0" applyFont="1" applyBorder="1" applyAlignment="1" applyProtection="1">
      <alignment horizontal="left" vertical="top" wrapText="1" shrinkToFit="1"/>
      <protection locked="0"/>
    </xf>
    <xf numFmtId="0" fontId="66" fillId="0" borderId="0" xfId="0" applyFont="1" applyAlignment="1" applyProtection="1">
      <alignment horizontal="left" vertical="top" wrapText="1" shrinkToFit="1"/>
      <protection locked="0"/>
    </xf>
    <xf numFmtId="0" fontId="118" fillId="12" borderId="0" xfId="2" applyFont="1" applyFill="1" applyAlignment="1">
      <alignment horizontal="left" vertical="center"/>
    </xf>
    <xf numFmtId="0" fontId="71" fillId="0" borderId="0" xfId="2" applyFont="1" applyAlignment="1" applyProtection="1">
      <alignment horizontal="left" vertical="top" wrapText="1"/>
      <protection locked="0"/>
    </xf>
    <xf numFmtId="0" fontId="65" fillId="0" borderId="0" xfId="2" applyFont="1" applyAlignment="1" applyProtection="1">
      <alignment horizontal="left" vertical="top"/>
      <protection locked="0"/>
    </xf>
    <xf numFmtId="0" fontId="66" fillId="0" borderId="0" xfId="2" applyFont="1" applyAlignment="1" applyProtection="1">
      <alignment horizontal="left" vertical="top" wrapText="1"/>
      <protection locked="0"/>
    </xf>
    <xf numFmtId="0" fontId="69" fillId="0" borderId="0" xfId="2" applyFont="1" applyAlignment="1" applyProtection="1">
      <alignment horizontal="left" vertical="top"/>
      <protection locked="0"/>
    </xf>
    <xf numFmtId="0" fontId="48" fillId="13" borderId="110" xfId="2" applyFont="1" applyFill="1" applyBorder="1" applyAlignment="1" applyProtection="1">
      <alignment horizontal="center" vertical="center"/>
      <protection locked="0"/>
    </xf>
    <xf numFmtId="0" fontId="48" fillId="13" borderId="92" xfId="2" applyFont="1" applyFill="1" applyBorder="1" applyAlignment="1" applyProtection="1">
      <alignment horizontal="center" vertical="center"/>
      <protection locked="0"/>
    </xf>
    <xf numFmtId="0" fontId="48" fillId="13" borderId="93" xfId="2" applyFont="1" applyFill="1" applyBorder="1" applyAlignment="1" applyProtection="1">
      <alignment horizontal="center" vertical="center"/>
      <protection locked="0"/>
    </xf>
    <xf numFmtId="0" fontId="61" fillId="13" borderId="108" xfId="2" applyFont="1" applyFill="1" applyBorder="1" applyAlignment="1" applyProtection="1">
      <alignment horizontal="center" vertical="center" wrapText="1" shrinkToFit="1"/>
      <protection locked="0"/>
    </xf>
    <xf numFmtId="0" fontId="61" fillId="13" borderId="109" xfId="2" applyFont="1" applyFill="1" applyBorder="1" applyAlignment="1" applyProtection="1">
      <alignment horizontal="center" vertical="center" shrinkToFit="1"/>
      <protection locked="0"/>
    </xf>
    <xf numFmtId="0" fontId="61" fillId="13" borderId="12" xfId="2" applyFont="1" applyFill="1" applyBorder="1" applyAlignment="1" applyProtection="1">
      <alignment horizontal="center" vertical="center" shrinkToFit="1"/>
      <protection locked="0"/>
    </xf>
    <xf numFmtId="0" fontId="61" fillId="13" borderId="100" xfId="2" applyFont="1" applyFill="1" applyBorder="1" applyAlignment="1" applyProtection="1">
      <alignment horizontal="center" vertical="center" shrinkToFit="1"/>
      <protection locked="0"/>
    </xf>
    <xf numFmtId="0" fontId="52" fillId="13" borderId="16" xfId="2" applyFont="1" applyFill="1" applyBorder="1" applyAlignment="1" applyProtection="1">
      <alignment horizontal="center" vertical="center" wrapText="1"/>
      <protection locked="0"/>
    </xf>
    <xf numFmtId="0" fontId="52" fillId="13" borderId="87" xfId="2" applyFont="1" applyFill="1" applyBorder="1" applyAlignment="1" applyProtection="1">
      <alignment horizontal="center" vertical="center" wrapText="1"/>
      <protection locked="0"/>
    </xf>
    <xf numFmtId="0" fontId="52" fillId="13" borderId="0" xfId="2" applyFont="1" applyFill="1" applyAlignment="1" applyProtection="1">
      <alignment horizontal="center" vertical="center" wrapText="1"/>
      <protection locked="0"/>
    </xf>
    <xf numFmtId="0" fontId="52" fillId="13" borderId="14" xfId="2" applyFont="1" applyFill="1" applyBorder="1" applyAlignment="1" applyProtection="1">
      <alignment horizontal="center" vertical="center" wrapText="1"/>
      <protection locked="0"/>
    </xf>
    <xf numFmtId="0" fontId="65" fillId="13" borderId="10" xfId="2" applyFont="1" applyFill="1" applyBorder="1" applyAlignment="1" applyProtection="1">
      <alignment vertical="center" shrinkToFit="1"/>
      <protection locked="0"/>
    </xf>
    <xf numFmtId="0" fontId="71" fillId="13" borderId="0" xfId="2" applyFont="1" applyFill="1" applyAlignment="1" applyProtection="1">
      <alignment horizontal="right" vertical="center"/>
      <protection locked="0"/>
    </xf>
    <xf numFmtId="0" fontId="73" fillId="13" borderId="0" xfId="0" applyFont="1" applyFill="1" applyAlignment="1" applyProtection="1">
      <alignment horizontal="right" vertical="center"/>
      <protection locked="0"/>
    </xf>
    <xf numFmtId="0" fontId="73" fillId="13" borderId="115" xfId="0" applyFont="1" applyFill="1" applyBorder="1" applyAlignment="1" applyProtection="1">
      <alignment horizontal="center" vertical="center"/>
      <protection locked="0"/>
    </xf>
    <xf numFmtId="0" fontId="73" fillId="13" borderId="66" xfId="0" applyFont="1" applyFill="1" applyBorder="1" applyAlignment="1" applyProtection="1">
      <alignment horizontal="center" vertical="center"/>
      <protection locked="0"/>
    </xf>
    <xf numFmtId="0" fontId="111" fillId="0" borderId="0" xfId="0" applyFont="1" applyAlignment="1" applyProtection="1">
      <alignment horizontal="center" vertical="center"/>
      <protection locked="0"/>
    </xf>
    <xf numFmtId="0" fontId="115" fillId="0" borderId="0" xfId="1" applyFont="1" applyAlignment="1" applyProtection="1">
      <alignment horizontal="center" vertical="center" wrapText="1"/>
      <protection locked="0"/>
    </xf>
    <xf numFmtId="0" fontId="115" fillId="0" borderId="0" xfId="1" applyFont="1" applyAlignment="1" applyProtection="1">
      <alignment horizontal="center" vertical="center"/>
      <protection locked="0"/>
    </xf>
    <xf numFmtId="0" fontId="117" fillId="0" borderId="0" xfId="0" applyFont="1" applyAlignment="1" applyProtection="1">
      <alignment horizontal="center" vertical="center" shrinkToFit="1"/>
      <protection locked="0"/>
    </xf>
    <xf numFmtId="0" fontId="47" fillId="0" borderId="0" xfId="1" applyFont="1" applyAlignment="1" applyProtection="1">
      <alignment horizontal="center" vertical="center"/>
      <protection locked="0"/>
    </xf>
    <xf numFmtId="0" fontId="13" fillId="0" borderId="0" xfId="1" applyFont="1" applyAlignment="1" applyProtection="1">
      <alignment horizontal="center" vertical="center"/>
      <protection locked="0"/>
    </xf>
    <xf numFmtId="0" fontId="48" fillId="3" borderId="15" xfId="2" applyFont="1" applyFill="1" applyBorder="1" applyAlignment="1" applyProtection="1">
      <alignment horizontal="center" vertical="center" shrinkToFit="1"/>
      <protection locked="0"/>
    </xf>
    <xf numFmtId="0" fontId="48" fillId="3" borderId="16" xfId="2" applyFont="1" applyFill="1" applyBorder="1" applyAlignment="1" applyProtection="1">
      <alignment horizontal="center" vertical="center" shrinkToFit="1"/>
      <protection locked="0"/>
    </xf>
    <xf numFmtId="0" fontId="48" fillId="3" borderId="11" xfId="2" applyFont="1" applyFill="1" applyBorder="1" applyAlignment="1" applyProtection="1">
      <alignment horizontal="center" vertical="center" shrinkToFit="1"/>
      <protection locked="0"/>
    </xf>
    <xf numFmtId="0" fontId="48" fillId="3" borderId="0" xfId="2" applyFont="1" applyFill="1" applyAlignment="1" applyProtection="1">
      <alignment horizontal="center" vertical="center" shrinkToFit="1"/>
      <protection locked="0"/>
    </xf>
    <xf numFmtId="0" fontId="48" fillId="3" borderId="108" xfId="2" applyFont="1" applyFill="1" applyBorder="1" applyAlignment="1" applyProtection="1">
      <alignment horizontal="center" vertical="center" shrinkToFit="1"/>
      <protection locked="0"/>
    </xf>
    <xf numFmtId="0" fontId="48" fillId="3" borderId="109" xfId="2" applyFont="1" applyFill="1" applyBorder="1" applyAlignment="1" applyProtection="1">
      <alignment horizontal="center" vertical="center" shrinkToFit="1"/>
      <protection locked="0"/>
    </xf>
    <xf numFmtId="0" fontId="48" fillId="3" borderId="12" xfId="2" applyFont="1" applyFill="1" applyBorder="1" applyAlignment="1" applyProtection="1">
      <alignment horizontal="center" vertical="center" shrinkToFit="1"/>
      <protection locked="0"/>
    </xf>
    <xf numFmtId="0" fontId="48" fillId="3" borderId="100" xfId="2" applyFont="1" applyFill="1" applyBorder="1" applyAlignment="1" applyProtection="1">
      <alignment horizontal="center" vertical="center" shrinkToFit="1"/>
      <protection locked="0"/>
    </xf>
    <xf numFmtId="0" fontId="48" fillId="3" borderId="117" xfId="2" applyFont="1" applyFill="1" applyBorder="1" applyAlignment="1" applyProtection="1">
      <alignment horizontal="center" vertical="center"/>
      <protection locked="0"/>
    </xf>
    <xf numFmtId="0" fontId="48" fillId="3" borderId="78" xfId="2" applyFont="1" applyFill="1" applyBorder="1" applyAlignment="1" applyProtection="1">
      <alignment horizontal="center" vertical="center"/>
      <protection locked="0"/>
    </xf>
    <xf numFmtId="0" fontId="48" fillId="6" borderId="15" xfId="2" applyFont="1" applyFill="1" applyBorder="1" applyAlignment="1" applyProtection="1">
      <alignment horizontal="center" vertical="center" shrinkToFit="1"/>
      <protection locked="0"/>
    </xf>
    <xf numFmtId="0" fontId="48" fillId="6" borderId="16" xfId="2" applyFont="1" applyFill="1" applyBorder="1" applyAlignment="1" applyProtection="1">
      <alignment horizontal="center" vertical="center" shrinkToFit="1"/>
      <protection locked="0"/>
    </xf>
    <xf numFmtId="0" fontId="48" fillId="6" borderId="87" xfId="2" applyFont="1" applyFill="1" applyBorder="1" applyAlignment="1" applyProtection="1">
      <alignment horizontal="center" vertical="center" shrinkToFit="1"/>
      <protection locked="0"/>
    </xf>
    <xf numFmtId="0" fontId="48" fillId="3" borderId="15" xfId="2" applyFont="1" applyFill="1" applyBorder="1" applyAlignment="1" applyProtection="1">
      <alignment horizontal="center" vertical="center" wrapText="1" shrinkToFit="1"/>
      <protection locked="0"/>
    </xf>
    <xf numFmtId="0" fontId="48" fillId="3" borderId="16" xfId="2" applyFont="1" applyFill="1" applyBorder="1" applyAlignment="1" applyProtection="1">
      <alignment horizontal="center" vertical="center" wrapText="1" shrinkToFit="1"/>
      <protection locked="0"/>
    </xf>
    <xf numFmtId="0" fontId="48" fillId="3" borderId="87" xfId="2" applyFont="1" applyFill="1" applyBorder="1" applyAlignment="1" applyProtection="1">
      <alignment horizontal="center" vertical="center" wrapText="1" shrinkToFit="1"/>
      <protection locked="0"/>
    </xf>
    <xf numFmtId="0" fontId="48" fillId="3" borderId="15" xfId="2" applyFont="1" applyFill="1" applyBorder="1" applyAlignment="1" applyProtection="1">
      <alignment horizontal="center" vertical="top" wrapText="1"/>
      <protection locked="0"/>
    </xf>
    <xf numFmtId="0" fontId="48" fillId="3" borderId="16" xfId="2" applyFont="1" applyFill="1" applyBorder="1" applyAlignment="1" applyProtection="1">
      <alignment horizontal="center" vertical="top" wrapText="1"/>
      <protection locked="0"/>
    </xf>
    <xf numFmtId="0" fontId="48" fillId="3" borderId="87" xfId="2" applyFont="1" applyFill="1" applyBorder="1" applyAlignment="1" applyProtection="1">
      <alignment horizontal="center" vertical="top" wrapText="1"/>
      <protection locked="0"/>
    </xf>
    <xf numFmtId="0" fontId="48" fillId="6" borderId="15" xfId="2" applyFont="1" applyFill="1" applyBorder="1" applyAlignment="1" applyProtection="1">
      <alignment horizontal="center" vertical="top" wrapText="1"/>
      <protection locked="0"/>
    </xf>
    <xf numFmtId="0" fontId="48" fillId="6" borderId="16" xfId="2" applyFont="1" applyFill="1" applyBorder="1" applyAlignment="1" applyProtection="1">
      <alignment horizontal="center" vertical="top" wrapText="1"/>
      <protection locked="0"/>
    </xf>
    <xf numFmtId="0" fontId="48" fillId="6" borderId="87" xfId="2" applyFont="1" applyFill="1" applyBorder="1" applyAlignment="1" applyProtection="1">
      <alignment horizontal="center" vertical="top" wrapText="1"/>
      <protection locked="0"/>
    </xf>
    <xf numFmtId="0" fontId="48" fillId="6" borderId="11" xfId="2" applyFont="1" applyFill="1" applyBorder="1" applyAlignment="1" applyProtection="1">
      <alignment horizontal="center" vertical="top" wrapText="1"/>
      <protection locked="0"/>
    </xf>
    <xf numFmtId="0" fontId="48" fillId="6" borderId="0" xfId="2" applyFont="1" applyFill="1" applyAlignment="1" applyProtection="1">
      <alignment horizontal="center" vertical="top" wrapText="1"/>
      <protection locked="0"/>
    </xf>
    <xf numFmtId="0" fontId="48" fillId="6" borderId="14" xfId="2" applyFont="1" applyFill="1" applyBorder="1" applyAlignment="1" applyProtection="1">
      <alignment horizontal="center" vertical="top" wrapText="1"/>
      <protection locked="0"/>
    </xf>
    <xf numFmtId="0" fontId="48" fillId="3" borderId="87" xfId="2" applyFont="1" applyFill="1" applyBorder="1" applyAlignment="1" applyProtection="1">
      <alignment horizontal="center" vertical="center" shrinkToFit="1"/>
      <protection locked="0"/>
    </xf>
    <xf numFmtId="0" fontId="76" fillId="3" borderId="0" xfId="2" applyFont="1" applyFill="1" applyAlignment="1" applyProtection="1">
      <alignment horizontal="left" vertical="center"/>
      <protection locked="0"/>
    </xf>
    <xf numFmtId="0" fontId="72" fillId="3" borderId="11" xfId="2" applyFont="1" applyFill="1" applyBorder="1" applyAlignment="1" applyProtection="1">
      <alignment horizontal="center" vertical="center" shrinkToFit="1"/>
      <protection locked="0"/>
    </xf>
    <xf numFmtId="0" fontId="72" fillId="3" borderId="0" xfId="2" applyFont="1" applyFill="1" applyAlignment="1" applyProtection="1">
      <alignment horizontal="center" vertical="center" shrinkToFit="1"/>
      <protection locked="0"/>
    </xf>
    <xf numFmtId="0" fontId="52" fillId="15" borderId="0" xfId="1" applyFont="1" applyFill="1" applyAlignment="1" applyProtection="1">
      <alignment horizontal="left" vertical="top" wrapText="1" shrinkToFit="1"/>
      <protection locked="0"/>
    </xf>
    <xf numFmtId="0" fontId="75" fillId="3" borderId="0" xfId="2" applyFont="1" applyFill="1" applyAlignment="1" applyProtection="1">
      <alignment horizontal="center" vertical="center"/>
      <protection locked="0"/>
    </xf>
    <xf numFmtId="0" fontId="72" fillId="3" borderId="0" xfId="2" applyFont="1" applyFill="1" applyAlignment="1" applyProtection="1">
      <alignment horizontal="center" vertical="center"/>
      <protection locked="0"/>
    </xf>
    <xf numFmtId="0" fontId="65" fillId="3" borderId="0" xfId="2" quotePrefix="1" applyFont="1" applyFill="1" applyAlignment="1" applyProtection="1">
      <alignment horizontal="center" vertical="center"/>
      <protection locked="0"/>
    </xf>
    <xf numFmtId="0" fontId="65" fillId="3" borderId="10" xfId="2" quotePrefix="1" applyFont="1" applyFill="1" applyBorder="1" applyAlignment="1" applyProtection="1">
      <alignment horizontal="center" vertical="center"/>
      <protection locked="0"/>
    </xf>
    <xf numFmtId="0" fontId="79" fillId="3" borderId="0" xfId="2" applyFont="1" applyFill="1" applyAlignment="1" applyProtection="1">
      <alignment horizontal="center" vertical="center"/>
      <protection locked="0"/>
    </xf>
    <xf numFmtId="0" fontId="79" fillId="3" borderId="10" xfId="2" applyFont="1" applyFill="1" applyBorder="1" applyAlignment="1" applyProtection="1">
      <alignment horizontal="center" vertical="center"/>
      <protection locked="0"/>
    </xf>
    <xf numFmtId="0" fontId="47" fillId="3" borderId="122" xfId="1" applyFont="1" applyFill="1" applyBorder="1" applyAlignment="1" applyProtection="1">
      <alignment horizontal="center" vertical="center" wrapText="1"/>
      <protection locked="0"/>
    </xf>
    <xf numFmtId="0" fontId="47" fillId="3" borderId="64" xfId="1" applyFont="1" applyFill="1" applyBorder="1" applyAlignment="1" applyProtection="1">
      <alignment horizontal="center" vertical="center"/>
      <protection locked="0"/>
    </xf>
    <xf numFmtId="0" fontId="47" fillId="3" borderId="81" xfId="1" applyFont="1" applyFill="1" applyBorder="1" applyAlignment="1" applyProtection="1">
      <alignment horizontal="center" vertical="center"/>
      <protection locked="0"/>
    </xf>
    <xf numFmtId="0" fontId="74" fillId="25" borderId="108" xfId="2" applyFont="1" applyFill="1" applyBorder="1" applyAlignment="1">
      <alignment horizontal="center" vertical="center" shrinkToFit="1"/>
    </xf>
    <xf numFmtId="0" fontId="74" fillId="25" borderId="16" xfId="2" applyFont="1" applyFill="1" applyBorder="1" applyAlignment="1">
      <alignment horizontal="center" vertical="center" shrinkToFit="1"/>
    </xf>
    <xf numFmtId="0" fontId="74" fillId="25" borderId="72" xfId="2" applyFont="1" applyFill="1" applyBorder="1" applyAlignment="1">
      <alignment horizontal="center" vertical="center" shrinkToFit="1"/>
    </xf>
    <xf numFmtId="0" fontId="74" fillId="25" borderId="10" xfId="2" applyFont="1" applyFill="1" applyBorder="1" applyAlignment="1">
      <alignment horizontal="center" vertical="center" shrinkToFit="1"/>
    </xf>
    <xf numFmtId="0" fontId="74" fillId="25" borderId="87" xfId="2" applyFont="1" applyFill="1" applyBorder="1" applyAlignment="1">
      <alignment horizontal="center" vertical="center" shrinkToFit="1"/>
    </xf>
    <xf numFmtId="0" fontId="74" fillId="25" borderId="19" xfId="2" applyFont="1" applyFill="1" applyBorder="1" applyAlignment="1">
      <alignment horizontal="center" vertical="center" shrinkToFit="1"/>
    </xf>
    <xf numFmtId="0" fontId="48" fillId="3" borderId="11" xfId="2" applyFont="1" applyFill="1" applyBorder="1" applyAlignment="1" applyProtection="1">
      <alignment horizontal="distributed" vertical="center"/>
      <protection locked="0"/>
    </xf>
    <xf numFmtId="0" fontId="48" fillId="3" borderId="0" xfId="2" applyFont="1" applyFill="1" applyAlignment="1" applyProtection="1">
      <alignment horizontal="distributed" vertical="center"/>
      <protection locked="0"/>
    </xf>
    <xf numFmtId="0" fontId="48" fillId="3" borderId="48" xfId="2" applyFont="1" applyFill="1" applyBorder="1" applyAlignment="1" applyProtection="1">
      <alignment horizontal="center" vertical="center" shrinkToFit="1"/>
      <protection locked="0"/>
    </xf>
    <xf numFmtId="0" fontId="48" fillId="3" borderId="63" xfId="2" applyFont="1" applyFill="1" applyBorder="1" applyAlignment="1" applyProtection="1">
      <alignment horizontal="center" vertical="center" shrinkToFit="1"/>
      <protection locked="0"/>
    </xf>
    <xf numFmtId="0" fontId="48" fillId="3" borderId="13" xfId="2" applyFont="1" applyFill="1" applyBorder="1" applyAlignment="1" applyProtection="1">
      <alignment horizontal="left" vertical="center" shrinkToFit="1"/>
      <protection locked="0"/>
    </xf>
    <xf numFmtId="0" fontId="73" fillId="3" borderId="110" xfId="0" applyFont="1" applyFill="1" applyBorder="1" applyProtection="1">
      <alignment vertical="center"/>
      <protection locked="0"/>
    </xf>
    <xf numFmtId="0" fontId="48" fillId="6" borderId="13" xfId="2" applyFont="1" applyFill="1" applyBorder="1" applyAlignment="1" applyProtection="1">
      <alignment horizontal="left" vertical="center" shrinkToFit="1"/>
      <protection locked="0"/>
    </xf>
    <xf numFmtId="0" fontId="73" fillId="6" borderId="63" xfId="0" applyFont="1" applyFill="1" applyBorder="1" applyAlignment="1" applyProtection="1">
      <alignment horizontal="left" vertical="center" shrinkToFit="1"/>
      <protection locked="0"/>
    </xf>
    <xf numFmtId="0" fontId="73" fillId="6" borderId="44" xfId="0" applyFont="1" applyFill="1" applyBorder="1" applyAlignment="1" applyProtection="1">
      <alignment horizontal="left" vertical="center" shrinkToFit="1"/>
      <protection locked="0"/>
    </xf>
    <xf numFmtId="0" fontId="48" fillId="3" borderId="63" xfId="2" applyFont="1" applyFill="1" applyBorder="1" applyAlignment="1" applyProtection="1">
      <alignment horizontal="distributed" vertical="center"/>
      <protection locked="0"/>
    </xf>
    <xf numFmtId="0" fontId="48" fillId="3" borderId="11" xfId="2" applyFont="1" applyFill="1" applyBorder="1" applyAlignment="1" applyProtection="1">
      <alignment horizontal="distributed" vertical="center" wrapText="1" shrinkToFit="1"/>
      <protection locked="0"/>
    </xf>
    <xf numFmtId="0" fontId="48" fillId="3" borderId="0" xfId="2" applyFont="1" applyFill="1" applyAlignment="1" applyProtection="1">
      <alignment horizontal="distributed" vertical="center" wrapText="1" shrinkToFit="1"/>
      <protection locked="0"/>
    </xf>
    <xf numFmtId="0" fontId="48" fillId="3" borderId="52" xfId="2" applyFont="1" applyFill="1" applyBorder="1" applyAlignment="1" applyProtection="1">
      <alignment horizontal="distributed" vertical="center" wrapText="1" shrinkToFit="1"/>
      <protection locked="0"/>
    </xf>
    <xf numFmtId="0" fontId="48" fillId="3" borderId="10" xfId="2" applyFont="1" applyFill="1" applyBorder="1" applyAlignment="1" applyProtection="1">
      <alignment horizontal="distributed" vertical="center" wrapText="1" shrinkToFit="1"/>
      <protection locked="0"/>
    </xf>
    <xf numFmtId="0" fontId="48" fillId="3" borderId="10" xfId="2" applyFont="1" applyFill="1" applyBorder="1" applyAlignment="1" applyProtection="1">
      <alignment horizontal="distributed" vertical="center"/>
      <protection locked="0"/>
    </xf>
    <xf numFmtId="0" fontId="48" fillId="3" borderId="32" xfId="2" applyFont="1" applyFill="1" applyBorder="1" applyAlignment="1" applyProtection="1">
      <alignment horizontal="center" vertical="center"/>
      <protection locked="0"/>
    </xf>
    <xf numFmtId="0" fontId="73" fillId="3" borderId="76" xfId="0" applyFont="1" applyFill="1" applyBorder="1" applyProtection="1">
      <alignment vertical="center"/>
      <protection locked="0"/>
    </xf>
    <xf numFmtId="0" fontId="48" fillId="3" borderId="11" xfId="2" applyFont="1" applyFill="1" applyBorder="1" applyAlignment="1" applyProtection="1">
      <alignment horizontal="distributed" vertical="center" wrapText="1"/>
      <protection locked="0"/>
    </xf>
    <xf numFmtId="0" fontId="48" fillId="3" borderId="0" xfId="2" applyFont="1" applyFill="1" applyAlignment="1" applyProtection="1">
      <alignment horizontal="distributed" vertical="center" wrapText="1"/>
      <protection locked="0"/>
    </xf>
    <xf numFmtId="0" fontId="48" fillId="3" borderId="52" xfId="2" applyFont="1" applyFill="1" applyBorder="1" applyAlignment="1" applyProtection="1">
      <alignment horizontal="distributed" vertical="center" wrapText="1"/>
      <protection locked="0"/>
    </xf>
    <xf numFmtId="0" fontId="48" fillId="3" borderId="10" xfId="2" applyFont="1" applyFill="1" applyBorder="1" applyAlignment="1" applyProtection="1">
      <alignment horizontal="distributed" vertical="center" wrapText="1"/>
      <protection locked="0"/>
    </xf>
    <xf numFmtId="0" fontId="48" fillId="3" borderId="108" xfId="2" applyFont="1" applyFill="1" applyBorder="1" applyAlignment="1" applyProtection="1">
      <alignment horizontal="center" vertical="center" textRotation="255"/>
      <protection locked="0"/>
    </xf>
    <xf numFmtId="0" fontId="48" fillId="3" borderId="12" xfId="2" applyFont="1" applyFill="1" applyBorder="1" applyAlignment="1" applyProtection="1">
      <alignment horizontal="center" vertical="center" textRotation="255"/>
      <protection locked="0"/>
    </xf>
    <xf numFmtId="0" fontId="48" fillId="3" borderId="110" xfId="2" applyFont="1" applyFill="1" applyBorder="1" applyAlignment="1" applyProtection="1">
      <alignment horizontal="center" vertical="center" textRotation="255"/>
      <protection locked="0"/>
    </xf>
    <xf numFmtId="0" fontId="48" fillId="3" borderId="108" xfId="2" applyFont="1" applyFill="1" applyBorder="1" applyAlignment="1" applyProtection="1">
      <alignment horizontal="distributed" vertical="center"/>
      <protection locked="0"/>
    </xf>
    <xf numFmtId="0" fontId="48" fillId="3" borderId="16" xfId="2" applyFont="1" applyFill="1" applyBorder="1" applyAlignment="1" applyProtection="1">
      <alignment horizontal="distributed" vertical="center"/>
      <protection locked="0"/>
    </xf>
    <xf numFmtId="0" fontId="48" fillId="3" borderId="13" xfId="2" applyFont="1" applyFill="1" applyBorder="1" applyAlignment="1" applyProtection="1">
      <alignment horizontal="center" vertical="center" shrinkToFit="1"/>
      <protection locked="0"/>
    </xf>
    <xf numFmtId="0" fontId="48" fillId="3" borderId="11" xfId="2" applyFont="1" applyFill="1" applyBorder="1" applyAlignment="1" applyProtection="1">
      <alignment horizontal="center" vertical="center"/>
      <protection locked="0"/>
    </xf>
    <xf numFmtId="0" fontId="48" fillId="3" borderId="0" xfId="2" applyFont="1" applyFill="1" applyAlignment="1" applyProtection="1">
      <alignment horizontal="center" vertical="center"/>
      <protection locked="0"/>
    </xf>
    <xf numFmtId="0" fontId="48" fillId="3" borderId="12" xfId="2" applyFont="1" applyFill="1" applyBorder="1" applyAlignment="1" applyProtection="1">
      <alignment horizontal="center" vertical="center"/>
      <protection locked="0"/>
    </xf>
    <xf numFmtId="0" fontId="48" fillId="3" borderId="100" xfId="2" applyFont="1" applyFill="1" applyBorder="1" applyAlignment="1" applyProtection="1">
      <alignment horizontal="center" vertical="center"/>
      <protection locked="0"/>
    </xf>
    <xf numFmtId="0" fontId="48" fillId="3" borderId="110" xfId="2" applyFont="1" applyFill="1" applyBorder="1" applyAlignment="1" applyProtection="1">
      <alignment horizontal="center" vertical="center"/>
      <protection locked="0"/>
    </xf>
    <xf numFmtId="0" fontId="48" fillId="3" borderId="92" xfId="2" applyFont="1" applyFill="1" applyBorder="1" applyAlignment="1" applyProtection="1">
      <alignment horizontal="center" vertical="center"/>
      <protection locked="0"/>
    </xf>
    <xf numFmtId="0" fontId="48" fillId="3" borderId="93" xfId="2" applyFont="1" applyFill="1" applyBorder="1" applyAlignment="1" applyProtection="1">
      <alignment horizontal="center" vertical="center"/>
      <protection locked="0"/>
    </xf>
    <xf numFmtId="0" fontId="52" fillId="6" borderId="11" xfId="0" applyFont="1" applyFill="1" applyBorder="1" applyAlignment="1" applyProtection="1">
      <alignment horizontal="left" vertical="center" wrapText="1"/>
      <protection locked="0"/>
    </xf>
    <xf numFmtId="0" fontId="52" fillId="6" borderId="0" xfId="0" applyFont="1" applyFill="1" applyAlignment="1" applyProtection="1">
      <alignment horizontal="left" vertical="center" wrapText="1"/>
      <protection locked="0"/>
    </xf>
    <xf numFmtId="0" fontId="52" fillId="6" borderId="14" xfId="0" applyFont="1" applyFill="1" applyBorder="1" applyAlignment="1" applyProtection="1">
      <alignment horizontal="left" vertical="center" wrapText="1"/>
      <protection locked="0"/>
    </xf>
    <xf numFmtId="0" fontId="48" fillId="6" borderId="11" xfId="2" applyFont="1" applyFill="1" applyBorder="1" applyAlignment="1" applyProtection="1">
      <alignment horizontal="left" vertical="center"/>
      <protection locked="0"/>
    </xf>
    <xf numFmtId="0" fontId="48" fillId="6" borderId="0" xfId="2" applyFont="1" applyFill="1" applyAlignment="1" applyProtection="1">
      <alignment horizontal="left" vertical="center"/>
      <protection locked="0"/>
    </xf>
    <xf numFmtId="0" fontId="48" fillId="6" borderId="14" xfId="2" applyFont="1" applyFill="1" applyBorder="1" applyAlignment="1" applyProtection="1">
      <alignment horizontal="left" vertical="center"/>
      <protection locked="0"/>
    </xf>
    <xf numFmtId="0" fontId="48" fillId="3" borderId="77" xfId="2" applyFont="1" applyFill="1" applyBorder="1" applyAlignment="1" applyProtection="1">
      <alignment horizontal="distributed" vertical="center"/>
      <protection locked="0"/>
    </xf>
    <xf numFmtId="0" fontId="61" fillId="3" borderId="11" xfId="2" applyFont="1" applyFill="1" applyBorder="1" applyAlignment="1" applyProtection="1">
      <alignment horizontal="left" vertical="center" shrinkToFit="1"/>
      <protection locked="0"/>
    </xf>
    <xf numFmtId="0" fontId="61" fillId="3" borderId="0" xfId="2" applyFont="1" applyFill="1" applyAlignment="1" applyProtection="1">
      <alignment horizontal="left" vertical="center" shrinkToFit="1"/>
      <protection locked="0"/>
    </xf>
    <xf numFmtId="0" fontId="61" fillId="3" borderId="14" xfId="2" applyFont="1" applyFill="1" applyBorder="1" applyAlignment="1" applyProtection="1">
      <alignment horizontal="left" vertical="center" shrinkToFit="1"/>
      <protection locked="0"/>
    </xf>
    <xf numFmtId="0" fontId="61" fillId="6" borderId="11" xfId="2" applyFont="1" applyFill="1" applyBorder="1" applyAlignment="1" applyProtection="1">
      <alignment horizontal="left" vertical="center" shrinkToFit="1"/>
      <protection locked="0"/>
    </xf>
    <xf numFmtId="0" fontId="61" fillId="6" borderId="0" xfId="2" applyFont="1" applyFill="1" applyAlignment="1" applyProtection="1">
      <alignment horizontal="left" vertical="center" shrinkToFit="1"/>
      <protection locked="0"/>
    </xf>
    <xf numFmtId="0" fontId="61" fillId="6" borderId="14" xfId="2" applyFont="1" applyFill="1" applyBorder="1" applyAlignment="1" applyProtection="1">
      <alignment horizontal="left" vertical="center" shrinkToFit="1"/>
      <protection locked="0"/>
    </xf>
    <xf numFmtId="0" fontId="47" fillId="0" borderId="15" xfId="0" applyFont="1" applyBorder="1" applyAlignment="1" applyProtection="1">
      <alignment horizontal="center" vertical="center" shrinkToFit="1"/>
      <protection locked="0"/>
    </xf>
    <xf numFmtId="0" fontId="47" fillId="0" borderId="87" xfId="0" applyFont="1" applyBorder="1" applyAlignment="1" applyProtection="1">
      <alignment horizontal="center" vertical="center" shrinkToFit="1"/>
      <protection locked="0"/>
    </xf>
    <xf numFmtId="0" fontId="47" fillId="0" borderId="52" xfId="0" applyFont="1" applyBorder="1" applyAlignment="1" applyProtection="1">
      <alignment horizontal="center" vertical="center" shrinkToFit="1"/>
      <protection locked="0"/>
    </xf>
    <xf numFmtId="0" fontId="47" fillId="0" borderId="19" xfId="0" applyFont="1" applyBorder="1" applyAlignment="1" applyProtection="1">
      <alignment horizontal="center" vertical="center" shrinkToFit="1"/>
      <protection locked="0"/>
    </xf>
    <xf numFmtId="0" fontId="48" fillId="6" borderId="11" xfId="2" applyFont="1" applyFill="1" applyBorder="1" applyAlignment="1" applyProtection="1">
      <alignment horizontal="center" vertical="center"/>
      <protection locked="0"/>
    </xf>
    <xf numFmtId="0" fontId="48" fillId="6" borderId="14" xfId="2" applyFont="1" applyFill="1" applyBorder="1" applyAlignment="1" applyProtection="1">
      <alignment horizontal="center" vertical="center"/>
      <protection locked="0"/>
    </xf>
    <xf numFmtId="0" fontId="43" fillId="0" borderId="11" xfId="1" applyFont="1" applyBorder="1" applyAlignment="1" applyProtection="1">
      <alignment horizontal="left" vertical="center"/>
      <protection locked="0"/>
    </xf>
    <xf numFmtId="0" fontId="48" fillId="3" borderId="11" xfId="2" applyFont="1" applyFill="1" applyBorder="1" applyAlignment="1" applyProtection="1">
      <alignment horizontal="center" vertical="top" shrinkToFit="1"/>
      <protection locked="0"/>
    </xf>
    <xf numFmtId="0" fontId="48" fillId="3" borderId="0" xfId="2" applyFont="1" applyFill="1" applyProtection="1">
      <alignment vertical="center"/>
      <protection locked="0"/>
    </xf>
    <xf numFmtId="0" fontId="90" fillId="6" borderId="0" xfId="2" applyFont="1" applyFill="1" applyAlignment="1" applyProtection="1">
      <alignment horizontal="left" wrapText="1"/>
      <protection locked="0"/>
    </xf>
    <xf numFmtId="0" fontId="90" fillId="6" borderId="14" xfId="2" applyFont="1" applyFill="1" applyBorder="1" applyAlignment="1" applyProtection="1">
      <alignment horizontal="left" wrapText="1"/>
      <protection locked="0"/>
    </xf>
    <xf numFmtId="0" fontId="90" fillId="6" borderId="10" xfId="2" applyFont="1" applyFill="1" applyBorder="1" applyAlignment="1" applyProtection="1">
      <alignment horizontal="left" wrapText="1"/>
      <protection locked="0"/>
    </xf>
    <xf numFmtId="0" fontId="90" fillId="6" borderId="19" xfId="2" applyFont="1" applyFill="1" applyBorder="1" applyAlignment="1" applyProtection="1">
      <alignment horizontal="left" wrapText="1"/>
      <protection locked="0"/>
    </xf>
    <xf numFmtId="0" fontId="48" fillId="3" borderId="11" xfId="2" applyFont="1" applyFill="1" applyBorder="1" applyAlignment="1" applyProtection="1">
      <alignment horizontal="left" vertical="center" shrinkToFit="1"/>
      <protection locked="0"/>
    </xf>
    <xf numFmtId="0" fontId="48" fillId="3" borderId="0" xfId="2" applyFont="1" applyFill="1" applyAlignment="1" applyProtection="1">
      <alignment horizontal="left" vertical="center" shrinkToFit="1"/>
      <protection locked="0"/>
    </xf>
    <xf numFmtId="0" fontId="48" fillId="3" borderId="14" xfId="2" applyFont="1" applyFill="1" applyBorder="1" applyAlignment="1" applyProtection="1">
      <alignment horizontal="left" vertical="center" shrinkToFit="1"/>
      <protection locked="0"/>
    </xf>
    <xf numFmtId="0" fontId="61" fillId="6" borderId="11" xfId="2" applyFont="1" applyFill="1" applyBorder="1" applyAlignment="1" applyProtection="1">
      <alignment horizontal="left" vertical="center" wrapText="1"/>
      <protection locked="0"/>
    </xf>
    <xf numFmtId="0" fontId="61" fillId="6" borderId="0" xfId="2" applyFont="1" applyFill="1" applyAlignment="1" applyProtection="1">
      <alignment horizontal="left" vertical="center" wrapText="1"/>
      <protection locked="0"/>
    </xf>
    <xf numFmtId="0" fontId="61" fillId="6" borderId="14" xfId="2" applyFont="1" applyFill="1" applyBorder="1" applyAlignment="1" applyProtection="1">
      <alignment horizontal="left" vertical="center" wrapText="1"/>
      <protection locked="0"/>
    </xf>
    <xf numFmtId="0" fontId="61" fillId="6" borderId="52" xfId="2" applyFont="1" applyFill="1" applyBorder="1" applyAlignment="1" applyProtection="1">
      <alignment horizontal="left" vertical="center" wrapText="1"/>
      <protection locked="0"/>
    </xf>
    <xf numFmtId="0" fontId="61" fillId="6" borderId="10" xfId="2" applyFont="1" applyFill="1" applyBorder="1" applyAlignment="1" applyProtection="1">
      <alignment horizontal="left" vertical="center" wrapText="1"/>
      <protection locked="0"/>
    </xf>
    <xf numFmtId="0" fontId="61" fillId="6" borderId="19" xfId="2" applyFont="1" applyFill="1" applyBorder="1" applyAlignment="1" applyProtection="1">
      <alignment horizontal="left" vertical="center" wrapText="1"/>
      <protection locked="0"/>
    </xf>
    <xf numFmtId="1" fontId="90" fillId="3" borderId="0" xfId="2" applyNumberFormat="1" applyFont="1" applyFill="1" applyAlignment="1" applyProtection="1">
      <alignment wrapText="1" shrinkToFit="1"/>
      <protection locked="0"/>
    </xf>
    <xf numFmtId="0" fontId="90" fillId="3" borderId="0" xfId="0" applyFont="1" applyFill="1" applyAlignment="1" applyProtection="1">
      <alignment wrapText="1"/>
      <protection locked="0"/>
    </xf>
    <xf numFmtId="0" fontId="90" fillId="3" borderId="14" xfId="0" applyFont="1" applyFill="1" applyBorder="1" applyAlignment="1" applyProtection="1">
      <alignment wrapText="1"/>
      <protection locked="0"/>
    </xf>
    <xf numFmtId="0" fontId="90" fillId="3" borderId="10" xfId="0" applyFont="1" applyFill="1" applyBorder="1" applyAlignment="1" applyProtection="1">
      <alignment wrapText="1"/>
      <protection locked="0"/>
    </xf>
    <xf numFmtId="0" fontId="90" fillId="3" borderId="19" xfId="0" applyFont="1" applyFill="1" applyBorder="1" applyAlignment="1" applyProtection="1">
      <alignment wrapText="1"/>
      <protection locked="0"/>
    </xf>
    <xf numFmtId="0" fontId="90" fillId="3" borderId="0" xfId="2" applyFont="1" applyFill="1" applyAlignment="1" applyProtection="1">
      <alignment horizontal="left" wrapText="1"/>
      <protection locked="0"/>
    </xf>
    <xf numFmtId="0" fontId="90" fillId="3" borderId="10" xfId="2" applyFont="1" applyFill="1" applyBorder="1" applyAlignment="1" applyProtection="1">
      <alignment horizontal="left" wrapText="1"/>
      <protection locked="0"/>
    </xf>
    <xf numFmtId="0" fontId="90" fillId="3" borderId="14" xfId="2" applyFont="1" applyFill="1" applyBorder="1" applyAlignment="1" applyProtection="1">
      <alignment horizontal="left" wrapText="1"/>
      <protection locked="0"/>
    </xf>
    <xf numFmtId="0" fontId="90" fillId="3" borderId="19" xfId="2" applyFont="1" applyFill="1" applyBorder="1" applyAlignment="1" applyProtection="1">
      <alignment horizontal="left" wrapText="1"/>
      <protection locked="0"/>
    </xf>
    <xf numFmtId="0" fontId="14" fillId="6" borderId="16" xfId="2" applyFont="1" applyFill="1" applyBorder="1" applyAlignment="1" applyProtection="1">
      <alignment horizontal="right" vertical="top"/>
      <protection locked="0"/>
    </xf>
    <xf numFmtId="0" fontId="61" fillId="6" borderId="16" xfId="2" applyFont="1" applyFill="1" applyBorder="1" applyAlignment="1" applyProtection="1">
      <alignment horizontal="left" vertical="center"/>
      <protection locked="0"/>
    </xf>
    <xf numFmtId="0" fontId="61" fillId="3" borderId="0" xfId="2" applyFont="1" applyFill="1" applyAlignment="1" applyProtection="1">
      <alignment horizontal="left" vertical="top" wrapText="1"/>
      <protection locked="0"/>
    </xf>
    <xf numFmtId="0" fontId="61" fillId="3" borderId="77" xfId="2" applyFont="1" applyFill="1" applyBorder="1" applyAlignment="1" applyProtection="1">
      <alignment horizontal="left" vertical="top" wrapText="1"/>
      <protection locked="0"/>
    </xf>
    <xf numFmtId="0" fontId="61" fillId="6" borderId="0" xfId="2" applyFont="1" applyFill="1" applyAlignment="1" applyProtection="1">
      <alignment horizontal="left" vertical="top" wrapText="1" shrinkToFit="1"/>
      <protection locked="0"/>
    </xf>
    <xf numFmtId="0" fontId="108" fillId="12" borderId="15" xfId="0" applyFont="1" applyFill="1" applyBorder="1" applyAlignment="1" applyProtection="1">
      <alignment horizontal="center" vertical="center"/>
      <protection locked="0"/>
    </xf>
    <xf numFmtId="0" fontId="108" fillId="12" borderId="16" xfId="0" applyFont="1" applyFill="1" applyBorder="1" applyAlignment="1" applyProtection="1">
      <alignment horizontal="center" vertical="center"/>
      <protection locked="0"/>
    </xf>
    <xf numFmtId="0" fontId="108" fillId="12" borderId="87" xfId="0" applyFont="1" applyFill="1" applyBorder="1" applyAlignment="1" applyProtection="1">
      <alignment horizontal="center" vertical="center"/>
      <protection locked="0"/>
    </xf>
    <xf numFmtId="0" fontId="108" fillId="12" borderId="52" xfId="0" applyFont="1" applyFill="1" applyBorder="1" applyAlignment="1" applyProtection="1">
      <alignment horizontal="center" vertical="center"/>
      <protection locked="0"/>
    </xf>
    <xf numFmtId="0" fontId="108" fillId="12" borderId="10" xfId="0" applyFont="1" applyFill="1" applyBorder="1" applyAlignment="1" applyProtection="1">
      <alignment horizontal="center" vertical="center"/>
      <protection locked="0"/>
    </xf>
    <xf numFmtId="0" fontId="108" fillId="12" borderId="19" xfId="0" applyFont="1" applyFill="1" applyBorder="1" applyAlignment="1" applyProtection="1">
      <alignment horizontal="center" vertical="center"/>
      <protection locked="0"/>
    </xf>
    <xf numFmtId="0" fontId="65" fillId="3" borderId="10" xfId="2" applyFont="1" applyFill="1" applyBorder="1" applyAlignment="1" applyProtection="1">
      <alignment vertical="center" shrinkToFit="1"/>
      <protection locked="0"/>
    </xf>
    <xf numFmtId="0" fontId="73" fillId="3" borderId="10" xfId="0" applyFont="1" applyFill="1" applyBorder="1" applyProtection="1">
      <alignment vertical="center"/>
      <protection locked="0"/>
    </xf>
    <xf numFmtId="0" fontId="71" fillId="6" borderId="10" xfId="2" applyFont="1" applyFill="1" applyBorder="1" applyAlignment="1" applyProtection="1">
      <alignment horizontal="left" vertical="center"/>
      <protection locked="0"/>
    </xf>
    <xf numFmtId="0" fontId="71" fillId="6" borderId="0" xfId="2" applyFont="1" applyFill="1" applyAlignment="1" applyProtection="1">
      <alignment horizontal="center" vertical="center"/>
      <protection locked="0"/>
    </xf>
    <xf numFmtId="0" fontId="71" fillId="3" borderId="0" xfId="2" applyFont="1" applyFill="1" applyAlignment="1" applyProtection="1">
      <alignment horizontal="right" vertical="center"/>
      <protection locked="0"/>
    </xf>
    <xf numFmtId="0" fontId="73" fillId="0" borderId="0" xfId="0" applyFont="1" applyAlignment="1" applyProtection="1">
      <alignment horizontal="right" vertical="center"/>
      <protection locked="0"/>
    </xf>
    <xf numFmtId="38" fontId="48" fillId="7" borderId="51" xfId="3" applyFont="1" applyFill="1" applyBorder="1" applyAlignment="1" applyProtection="1">
      <alignment horizontal="right" vertical="center"/>
    </xf>
    <xf numFmtId="38" fontId="48" fillId="7" borderId="83" xfId="3" applyFont="1" applyFill="1" applyBorder="1" applyAlignment="1" applyProtection="1">
      <alignment horizontal="right" vertical="center"/>
    </xf>
    <xf numFmtId="38" fontId="48" fillId="7" borderId="69" xfId="3" applyFont="1" applyFill="1" applyBorder="1" applyAlignment="1" applyProtection="1">
      <alignment horizontal="right" vertical="center"/>
    </xf>
    <xf numFmtId="0" fontId="48" fillId="3" borderId="15" xfId="2" applyFont="1" applyFill="1" applyBorder="1" applyAlignment="1" applyProtection="1">
      <alignment horizontal="center" vertical="center"/>
      <protection locked="0"/>
    </xf>
    <xf numFmtId="0" fontId="48" fillId="3" borderId="16" xfId="2" applyFont="1" applyFill="1" applyBorder="1" applyAlignment="1" applyProtection="1">
      <alignment horizontal="center" vertical="center"/>
      <protection locked="0"/>
    </xf>
    <xf numFmtId="0" fontId="48" fillId="3" borderId="111" xfId="2" applyFont="1" applyFill="1" applyBorder="1" applyAlignment="1" applyProtection="1">
      <alignment horizontal="center" vertical="center"/>
      <protection locked="0"/>
    </xf>
    <xf numFmtId="0" fontId="48" fillId="3" borderId="77" xfId="2" applyFont="1" applyFill="1" applyBorder="1" applyAlignment="1" applyProtection="1">
      <alignment horizontal="center" vertical="center"/>
      <protection locked="0"/>
    </xf>
    <xf numFmtId="0" fontId="48" fillId="3" borderId="22" xfId="2" applyFont="1" applyFill="1" applyBorder="1" applyAlignment="1" applyProtection="1">
      <alignment horizontal="center" vertical="center"/>
      <protection locked="0"/>
    </xf>
    <xf numFmtId="0" fontId="48" fillId="3" borderId="23" xfId="2" applyFont="1" applyFill="1" applyBorder="1" applyAlignment="1" applyProtection="1">
      <alignment horizontal="center" vertical="center"/>
      <protection locked="0"/>
    </xf>
    <xf numFmtId="0" fontId="48" fillId="3" borderId="24" xfId="2" applyFont="1" applyFill="1" applyBorder="1" applyAlignment="1" applyProtection="1">
      <alignment horizontal="center" vertical="center"/>
      <protection locked="0"/>
    </xf>
    <xf numFmtId="0" fontId="48" fillId="3" borderId="116" xfId="2" applyFont="1" applyFill="1" applyBorder="1" applyAlignment="1" applyProtection="1">
      <alignment horizontal="center" vertical="center"/>
      <protection locked="0"/>
    </xf>
    <xf numFmtId="0" fontId="48" fillId="3" borderId="115" xfId="2" applyFont="1" applyFill="1" applyBorder="1" applyAlignment="1" applyProtection="1">
      <alignment horizontal="center" vertical="center"/>
      <protection locked="0"/>
    </xf>
    <xf numFmtId="0" fontId="48" fillId="3" borderId="114" xfId="2" applyFont="1" applyFill="1" applyBorder="1" applyAlignment="1" applyProtection="1">
      <alignment horizontal="center" vertical="center" shrinkToFit="1"/>
      <protection locked="0"/>
    </xf>
    <xf numFmtId="0" fontId="48" fillId="3" borderId="115" xfId="2" applyFont="1" applyFill="1" applyBorder="1" applyAlignment="1" applyProtection="1">
      <alignment horizontal="center" vertical="center" shrinkToFit="1"/>
      <protection locked="0"/>
    </xf>
    <xf numFmtId="0" fontId="48" fillId="3" borderId="66" xfId="2" applyFont="1" applyFill="1" applyBorder="1" applyAlignment="1" applyProtection="1">
      <alignment horizontal="center" vertical="center" shrinkToFit="1"/>
      <protection locked="0"/>
    </xf>
    <xf numFmtId="0" fontId="96" fillId="6" borderId="46" xfId="2" applyFont="1" applyFill="1" applyBorder="1" applyAlignment="1" applyProtection="1">
      <alignment horizontal="center" vertical="center" wrapText="1"/>
      <protection locked="0"/>
    </xf>
    <xf numFmtId="0" fontId="96" fillId="6" borderId="26" xfId="2" applyFont="1" applyFill="1" applyBorder="1" applyAlignment="1" applyProtection="1">
      <alignment horizontal="center" vertical="center" wrapText="1"/>
      <protection locked="0"/>
    </xf>
    <xf numFmtId="0" fontId="96" fillId="6" borderId="91" xfId="2" applyFont="1" applyFill="1" applyBorder="1" applyAlignment="1" applyProtection="1">
      <alignment horizontal="center" vertical="center" wrapText="1"/>
      <protection locked="0"/>
    </xf>
    <xf numFmtId="0" fontId="96" fillId="6" borderId="50" xfId="2" applyFont="1" applyFill="1" applyBorder="1" applyAlignment="1" applyProtection="1">
      <alignment horizontal="center" vertical="center" wrapText="1"/>
      <protection locked="0"/>
    </xf>
    <xf numFmtId="0" fontId="96" fillId="6" borderId="0" xfId="2" applyFont="1" applyFill="1" applyAlignment="1" applyProtection="1">
      <alignment horizontal="center" vertical="center" wrapText="1"/>
      <protection locked="0"/>
    </xf>
    <xf numFmtId="0" fontId="96" fillId="6" borderId="100" xfId="2" applyFont="1" applyFill="1" applyBorder="1" applyAlignment="1" applyProtection="1">
      <alignment horizontal="center" vertical="center" wrapText="1"/>
      <protection locked="0"/>
    </xf>
    <xf numFmtId="0" fontId="96" fillId="6" borderId="99" xfId="2" applyFont="1" applyFill="1" applyBorder="1" applyAlignment="1" applyProtection="1">
      <alignment horizontal="center" vertical="center" wrapText="1"/>
      <protection locked="0"/>
    </xf>
    <xf numFmtId="0" fontId="96" fillId="6" borderId="23" xfId="2" applyFont="1" applyFill="1" applyBorder="1" applyAlignment="1" applyProtection="1">
      <alignment horizontal="center" vertical="center" wrapText="1"/>
      <protection locked="0"/>
    </xf>
    <xf numFmtId="0" fontId="96" fillId="6" borderId="101" xfId="2" applyFont="1" applyFill="1" applyBorder="1" applyAlignment="1" applyProtection="1">
      <alignment horizontal="center" vertical="center" wrapText="1"/>
      <protection locked="0"/>
    </xf>
    <xf numFmtId="0" fontId="48" fillId="3" borderId="33" xfId="2" applyFont="1" applyFill="1" applyBorder="1" applyAlignment="1" applyProtection="1">
      <alignment horizontal="center" vertical="center" textRotation="255"/>
      <protection locked="0"/>
    </xf>
    <xf numFmtId="0" fontId="73" fillId="3" borderId="33" xfId="0" applyFont="1" applyFill="1" applyBorder="1" applyProtection="1">
      <alignment vertical="center"/>
      <protection locked="0"/>
    </xf>
    <xf numFmtId="0" fontId="61" fillId="6" borderId="121" xfId="2" applyFont="1" applyFill="1" applyBorder="1" applyAlignment="1" applyProtection="1">
      <alignment horizontal="center" vertical="center" wrapText="1" shrinkToFit="1"/>
      <protection locked="0"/>
    </xf>
    <xf numFmtId="0" fontId="61" fillId="6" borderId="26" xfId="2" applyFont="1" applyFill="1" applyBorder="1" applyAlignment="1" applyProtection="1">
      <alignment horizontal="center" vertical="center" wrapText="1" shrinkToFit="1"/>
      <protection locked="0"/>
    </xf>
    <xf numFmtId="0" fontId="61" fillId="6" borderId="91" xfId="2" applyFont="1" applyFill="1" applyBorder="1" applyAlignment="1" applyProtection="1">
      <alignment horizontal="center" vertical="center" wrapText="1" shrinkToFit="1"/>
      <protection locked="0"/>
    </xf>
    <xf numFmtId="0" fontId="61" fillId="6" borderId="12" xfId="2" applyFont="1" applyFill="1" applyBorder="1" applyAlignment="1" applyProtection="1">
      <alignment horizontal="center" vertical="center" wrapText="1" shrinkToFit="1"/>
      <protection locked="0"/>
    </xf>
    <xf numFmtId="0" fontId="61" fillId="6" borderId="0" xfId="2" applyFont="1" applyFill="1" applyAlignment="1" applyProtection="1">
      <alignment horizontal="center" vertical="center" wrapText="1" shrinkToFit="1"/>
      <protection locked="0"/>
    </xf>
    <xf numFmtId="0" fontId="61" fillId="6" borderId="100" xfId="2" applyFont="1" applyFill="1" applyBorder="1" applyAlignment="1" applyProtection="1">
      <alignment horizontal="center" vertical="center" wrapText="1" shrinkToFit="1"/>
      <protection locked="0"/>
    </xf>
    <xf numFmtId="0" fontId="61" fillId="6" borderId="20" xfId="2" applyFont="1" applyFill="1" applyBorder="1" applyAlignment="1" applyProtection="1">
      <alignment horizontal="center" vertical="center" wrapText="1" shrinkToFit="1"/>
      <protection locked="0"/>
    </xf>
    <xf numFmtId="0" fontId="61" fillId="6" borderId="23" xfId="2" applyFont="1" applyFill="1" applyBorder="1" applyAlignment="1" applyProtection="1">
      <alignment horizontal="center" vertical="center" wrapText="1" shrinkToFit="1"/>
      <protection locked="0"/>
    </xf>
    <xf numFmtId="0" fontId="61" fillId="6" borderId="101" xfId="2" applyFont="1" applyFill="1" applyBorder="1" applyAlignment="1" applyProtection="1">
      <alignment horizontal="center" vertical="center" wrapText="1" shrinkToFit="1"/>
      <protection locked="0"/>
    </xf>
    <xf numFmtId="0" fontId="48" fillId="3" borderId="12" xfId="2" applyFont="1" applyFill="1" applyBorder="1" applyAlignment="1" applyProtection="1">
      <alignment horizontal="center" vertical="center" wrapText="1"/>
      <protection locked="0"/>
    </xf>
    <xf numFmtId="0" fontId="48" fillId="3" borderId="0" xfId="2" applyFont="1" applyFill="1" applyAlignment="1" applyProtection="1">
      <alignment horizontal="center" vertical="center" wrapText="1"/>
      <protection locked="0"/>
    </xf>
    <xf numFmtId="0" fontId="48" fillId="3" borderId="100" xfId="2" applyFont="1" applyFill="1" applyBorder="1" applyAlignment="1" applyProtection="1">
      <alignment horizontal="center" vertical="center" wrapText="1"/>
      <protection locked="0"/>
    </xf>
    <xf numFmtId="0" fontId="11" fillId="6" borderId="92" xfId="2" applyFont="1" applyFill="1" applyBorder="1" applyAlignment="1" applyProtection="1">
      <alignment horizontal="center" vertical="center"/>
      <protection locked="0"/>
    </xf>
    <xf numFmtId="0" fontId="11" fillId="6" borderId="60" xfId="2" applyFont="1" applyFill="1" applyBorder="1" applyAlignment="1" applyProtection="1">
      <alignment horizontal="center" vertical="center"/>
      <protection locked="0"/>
    </xf>
    <xf numFmtId="0" fontId="52" fillId="3" borderId="112" xfId="2" applyFont="1" applyFill="1" applyBorder="1" applyAlignment="1" applyProtection="1">
      <alignment horizontal="center" vertical="center" wrapText="1" shrinkToFit="1"/>
      <protection locked="0"/>
    </xf>
    <xf numFmtId="0" fontId="61" fillId="3" borderId="112" xfId="2" applyFont="1" applyFill="1" applyBorder="1" applyAlignment="1" applyProtection="1">
      <alignment horizontal="center" vertical="center" wrapText="1" shrinkToFit="1"/>
      <protection locked="0"/>
    </xf>
    <xf numFmtId="0" fontId="61" fillId="3" borderId="39" xfId="2" applyFont="1" applyFill="1" applyBorder="1" applyAlignment="1" applyProtection="1">
      <alignment horizontal="center" vertical="center" wrapText="1" shrinkToFit="1"/>
      <protection locked="0"/>
    </xf>
    <xf numFmtId="0" fontId="61" fillId="3" borderId="32" xfId="2" applyFont="1" applyFill="1" applyBorder="1" applyAlignment="1" applyProtection="1">
      <alignment horizontal="center" vertical="center" wrapText="1" shrinkToFit="1"/>
      <protection locked="0"/>
    </xf>
    <xf numFmtId="0" fontId="61" fillId="3" borderId="13" xfId="2" applyFont="1" applyFill="1" applyBorder="1" applyAlignment="1" applyProtection="1">
      <alignment horizontal="center" vertical="center" wrapText="1" shrinkToFit="1"/>
      <protection locked="0"/>
    </xf>
    <xf numFmtId="0" fontId="48" fillId="3" borderId="46" xfId="2" applyFont="1" applyFill="1" applyBorder="1" applyAlignment="1" applyProtection="1">
      <alignment horizontal="center" vertical="center" wrapText="1" shrinkToFit="1"/>
      <protection locked="0"/>
    </xf>
    <xf numFmtId="0" fontId="48" fillId="3" borderId="26" xfId="2" applyFont="1" applyFill="1" applyBorder="1" applyAlignment="1" applyProtection="1">
      <alignment horizontal="center" vertical="center" shrinkToFit="1"/>
      <protection locked="0"/>
    </xf>
    <xf numFmtId="0" fontId="48" fillId="3" borderId="50" xfId="2" applyFont="1" applyFill="1" applyBorder="1" applyAlignment="1" applyProtection="1">
      <alignment horizontal="center" vertical="center" shrinkToFit="1"/>
      <protection locked="0"/>
    </xf>
    <xf numFmtId="0" fontId="48" fillId="3" borderId="27" xfId="2" applyFont="1" applyFill="1" applyBorder="1" applyAlignment="1" applyProtection="1">
      <alignment horizontal="center" vertical="center" shrinkToFit="1"/>
      <protection locked="0"/>
    </xf>
    <xf numFmtId="0" fontId="48" fillId="3" borderId="77" xfId="2" applyFont="1" applyFill="1" applyBorder="1" applyAlignment="1" applyProtection="1">
      <alignment horizontal="center" vertical="center" shrinkToFit="1"/>
      <protection locked="0"/>
    </xf>
    <xf numFmtId="0" fontId="48" fillId="3" borderId="26" xfId="2" applyFont="1" applyFill="1" applyBorder="1" applyAlignment="1" applyProtection="1">
      <alignment horizontal="center" vertical="center" wrapText="1" shrinkToFit="1"/>
      <protection locked="0"/>
    </xf>
    <xf numFmtId="0" fontId="48" fillId="3" borderId="54" xfId="2" applyFont="1" applyFill="1" applyBorder="1" applyAlignment="1" applyProtection="1">
      <alignment horizontal="center" vertical="center" shrinkToFit="1"/>
      <protection locked="0"/>
    </xf>
    <xf numFmtId="0" fontId="48" fillId="3" borderId="14" xfId="2" applyFont="1" applyFill="1" applyBorder="1" applyAlignment="1" applyProtection="1">
      <alignment horizontal="center" vertical="center" shrinkToFit="1"/>
      <protection locked="0"/>
    </xf>
    <xf numFmtId="177" fontId="48" fillId="7" borderId="110" xfId="2" applyNumberFormat="1" applyFont="1" applyFill="1" applyBorder="1" applyAlignment="1">
      <alignment horizontal="right" vertical="center"/>
    </xf>
    <xf numFmtId="38" fontId="48" fillId="7" borderId="25" xfId="3" applyFont="1" applyFill="1" applyBorder="1" applyAlignment="1" applyProtection="1">
      <alignment horizontal="right" vertical="center"/>
    </xf>
    <xf numFmtId="38" fontId="48" fillId="7" borderId="26" xfId="3" applyFont="1" applyFill="1" applyBorder="1" applyAlignment="1" applyProtection="1">
      <alignment horizontal="right" vertical="center"/>
    </xf>
    <xf numFmtId="38" fontId="48" fillId="7" borderId="27" xfId="3" applyFont="1" applyFill="1" applyBorder="1" applyAlignment="1" applyProtection="1">
      <alignment horizontal="right" vertical="center"/>
    </xf>
    <xf numFmtId="177" fontId="48" fillId="7" borderId="60" xfId="2" applyNumberFormat="1" applyFont="1" applyFill="1" applyBorder="1" applyAlignment="1">
      <alignment horizontal="right" vertical="center"/>
    </xf>
    <xf numFmtId="177" fontId="48" fillId="7" borderId="12" xfId="2" applyNumberFormat="1" applyFont="1" applyFill="1" applyBorder="1" applyAlignment="1">
      <alignment horizontal="right" vertical="center"/>
    </xf>
    <xf numFmtId="177" fontId="48" fillId="7" borderId="100" xfId="2" applyNumberFormat="1" applyFont="1" applyFill="1" applyBorder="1" applyAlignment="1">
      <alignment horizontal="right" vertical="center"/>
    </xf>
    <xf numFmtId="38" fontId="48" fillId="7" borderId="49" xfId="3" applyFont="1" applyFill="1" applyBorder="1" applyAlignment="1" applyProtection="1">
      <alignment horizontal="right" vertical="center"/>
    </xf>
    <xf numFmtId="38" fontId="48" fillId="7" borderId="34" xfId="3" applyFont="1" applyFill="1" applyBorder="1" applyAlignment="1" applyProtection="1">
      <alignment horizontal="right" vertical="center"/>
    </xf>
    <xf numFmtId="38" fontId="48" fillId="7" borderId="138" xfId="3" applyFont="1" applyFill="1" applyBorder="1" applyAlignment="1" applyProtection="1">
      <alignment horizontal="right" vertical="center"/>
    </xf>
    <xf numFmtId="177" fontId="48" fillId="7" borderId="77" xfId="2" applyNumberFormat="1" applyFont="1" applyFill="1" applyBorder="1" applyAlignment="1">
      <alignment horizontal="right" vertical="center"/>
    </xf>
    <xf numFmtId="177" fontId="48" fillId="7" borderId="57" xfId="2" applyNumberFormat="1" applyFont="1" applyFill="1" applyBorder="1" applyAlignment="1">
      <alignment horizontal="right" vertical="center"/>
    </xf>
    <xf numFmtId="177" fontId="48" fillId="7" borderId="91" xfId="2" applyNumberFormat="1" applyFont="1" applyFill="1" applyBorder="1" applyAlignment="1">
      <alignment horizontal="right" vertical="center"/>
    </xf>
    <xf numFmtId="177" fontId="48" fillId="7" borderId="101" xfId="2" applyNumberFormat="1" applyFont="1" applyFill="1" applyBorder="1" applyAlignment="1">
      <alignment horizontal="right" vertical="center"/>
    </xf>
    <xf numFmtId="0" fontId="48" fillId="3" borderId="22" xfId="2" applyFont="1" applyFill="1" applyBorder="1" applyAlignment="1" applyProtection="1">
      <alignment horizontal="distributed" vertical="center"/>
      <protection locked="0"/>
    </xf>
    <xf numFmtId="0" fontId="48" fillId="3" borderId="23" xfId="2" applyFont="1" applyFill="1" applyBorder="1" applyAlignment="1" applyProtection="1">
      <alignment horizontal="distributed" vertical="center"/>
      <protection locked="0"/>
    </xf>
    <xf numFmtId="0" fontId="48" fillId="3" borderId="24" xfId="2" applyFont="1" applyFill="1" applyBorder="1" applyAlignment="1" applyProtection="1">
      <alignment horizontal="distributed" vertical="center"/>
      <protection locked="0"/>
    </xf>
    <xf numFmtId="177" fontId="48" fillId="0" borderId="23" xfId="2" applyNumberFormat="1" applyFont="1" applyBorder="1" applyAlignment="1" applyProtection="1">
      <alignment horizontal="right" vertical="center"/>
      <protection locked="0"/>
    </xf>
    <xf numFmtId="177" fontId="48" fillId="0" borderId="67" xfId="2" applyNumberFormat="1" applyFont="1" applyBorder="1" applyAlignment="1" applyProtection="1">
      <alignment horizontal="right" vertical="center"/>
      <protection locked="0"/>
    </xf>
    <xf numFmtId="0" fontId="11" fillId="0" borderId="5" xfId="2" applyFont="1" applyBorder="1" applyAlignment="1" applyProtection="1">
      <alignment horizontal="right" vertical="center"/>
      <protection locked="0"/>
    </xf>
    <xf numFmtId="177" fontId="48" fillId="0" borderId="61" xfId="2" applyNumberFormat="1" applyFont="1" applyBorder="1" applyAlignment="1" applyProtection="1">
      <alignment horizontal="right" vertical="center"/>
      <protection locked="0"/>
    </xf>
    <xf numFmtId="0" fontId="11" fillId="0" borderId="30" xfId="2" applyFont="1" applyBorder="1" applyAlignment="1" applyProtection="1">
      <alignment horizontal="right" vertical="center"/>
      <protection locked="0"/>
    </xf>
    <xf numFmtId="0" fontId="61" fillId="3" borderId="25" xfId="2" applyFont="1" applyFill="1" applyBorder="1" applyAlignment="1" applyProtection="1">
      <alignment horizontal="distributed" vertical="center" wrapText="1"/>
      <protection locked="0"/>
    </xf>
    <xf numFmtId="0" fontId="67" fillId="3" borderId="26" xfId="2" applyFont="1" applyFill="1" applyBorder="1" applyProtection="1">
      <alignment vertical="center"/>
      <protection locked="0"/>
    </xf>
    <xf numFmtId="0" fontId="67" fillId="3" borderId="27" xfId="2" applyFont="1" applyFill="1" applyBorder="1" applyProtection="1">
      <alignment vertical="center"/>
      <protection locked="0"/>
    </xf>
    <xf numFmtId="0" fontId="67" fillId="3" borderId="22" xfId="2" applyFont="1" applyFill="1" applyBorder="1" applyProtection="1">
      <alignment vertical="center"/>
      <protection locked="0"/>
    </xf>
    <xf numFmtId="0" fontId="67" fillId="3" borderId="23" xfId="2" applyFont="1" applyFill="1" applyBorder="1" applyProtection="1">
      <alignment vertical="center"/>
      <protection locked="0"/>
    </xf>
    <xf numFmtId="0" fontId="67" fillId="3" borderId="24" xfId="2" applyFont="1" applyFill="1" applyBorder="1" applyProtection="1">
      <alignment vertical="center"/>
      <protection locked="0"/>
    </xf>
    <xf numFmtId="0" fontId="11" fillId="0" borderId="76" xfId="2" applyFont="1" applyBorder="1" applyAlignment="1" applyProtection="1">
      <alignment horizontal="right" vertical="center"/>
      <protection locked="0"/>
    </xf>
    <xf numFmtId="177" fontId="48" fillId="0" borderId="110" xfId="2" applyNumberFormat="1" applyFont="1" applyBorder="1" applyAlignment="1" applyProtection="1">
      <alignment horizontal="right" vertical="center"/>
      <protection locked="0"/>
    </xf>
    <xf numFmtId="38" fontId="48" fillId="7" borderId="45" xfId="3" applyFont="1" applyFill="1" applyBorder="1" applyAlignment="1" applyProtection="1">
      <alignment horizontal="right" vertical="center"/>
    </xf>
    <xf numFmtId="38" fontId="48" fillId="7" borderId="6" xfId="3" applyFont="1" applyFill="1" applyBorder="1" applyAlignment="1" applyProtection="1">
      <alignment horizontal="right" vertical="center"/>
    </xf>
    <xf numFmtId="38" fontId="48" fillId="7" borderId="94" xfId="3" applyFont="1" applyFill="1" applyBorder="1" applyAlignment="1" applyProtection="1">
      <alignment horizontal="right" vertical="center"/>
    </xf>
    <xf numFmtId="177" fontId="48" fillId="0" borderId="86" xfId="2" applyNumberFormat="1" applyFont="1" applyBorder="1" applyAlignment="1" applyProtection="1">
      <alignment horizontal="right" vertical="center"/>
      <protection locked="0"/>
    </xf>
    <xf numFmtId="177" fontId="48" fillId="0" borderId="60" xfId="2" applyNumberFormat="1" applyFont="1" applyBorder="1" applyAlignment="1" applyProtection="1">
      <alignment horizontal="right" vertical="center"/>
      <protection locked="0"/>
    </xf>
    <xf numFmtId="177" fontId="48" fillId="0" borderId="32" xfId="2" applyNumberFormat="1" applyFont="1" applyBorder="1" applyAlignment="1" applyProtection="1">
      <alignment horizontal="right" vertical="center"/>
      <protection locked="0"/>
    </xf>
    <xf numFmtId="0" fontId="11" fillId="0" borderId="32" xfId="2" applyFont="1" applyBorder="1" applyAlignment="1" applyProtection="1">
      <alignment horizontal="right" vertical="center"/>
      <protection locked="0"/>
    </xf>
    <xf numFmtId="38" fontId="48" fillId="7" borderId="22" xfId="3" applyFont="1" applyFill="1" applyBorder="1" applyAlignment="1" applyProtection="1">
      <alignment horizontal="right" vertical="center"/>
    </xf>
    <xf numFmtId="38" fontId="48" fillId="7" borderId="23" xfId="3" applyFont="1" applyFill="1" applyBorder="1" applyAlignment="1" applyProtection="1">
      <alignment horizontal="right" vertical="center"/>
    </xf>
    <xf numFmtId="38" fontId="48" fillId="7" borderId="24" xfId="3" applyFont="1" applyFill="1" applyBorder="1" applyAlignment="1" applyProtection="1">
      <alignment horizontal="right" vertical="center"/>
    </xf>
    <xf numFmtId="177" fontId="48" fillId="0" borderId="118" xfId="2" applyNumberFormat="1" applyFont="1" applyBorder="1" applyAlignment="1" applyProtection="1">
      <alignment horizontal="right" vertical="center"/>
      <protection locked="0"/>
    </xf>
    <xf numFmtId="0" fontId="61" fillId="3" borderId="11" xfId="2" applyFont="1" applyFill="1" applyBorder="1" applyAlignment="1" applyProtection="1">
      <alignment horizontal="distributed" vertical="center" wrapText="1"/>
      <protection locked="0"/>
    </xf>
    <xf numFmtId="0" fontId="67" fillId="3" borderId="0" xfId="2" applyFont="1" applyFill="1" applyProtection="1">
      <alignment vertical="center"/>
      <protection locked="0"/>
    </xf>
    <xf numFmtId="0" fontId="67" fillId="3" borderId="77" xfId="2" applyFont="1" applyFill="1" applyBorder="1" applyProtection="1">
      <alignment vertical="center"/>
      <protection locked="0"/>
    </xf>
    <xf numFmtId="0" fontId="67" fillId="3" borderId="11" xfId="2" applyFont="1" applyFill="1" applyBorder="1" applyProtection="1">
      <alignment vertical="center"/>
      <protection locked="0"/>
    </xf>
    <xf numFmtId="177" fontId="48" fillId="0" borderId="5" xfId="2" applyNumberFormat="1" applyFont="1" applyBorder="1" applyAlignment="1" applyProtection="1">
      <alignment horizontal="right" vertical="center"/>
      <protection locked="0"/>
    </xf>
    <xf numFmtId="177" fontId="48" fillId="0" borderId="93" xfId="2" applyNumberFormat="1" applyFont="1" applyBorder="1" applyAlignment="1" applyProtection="1">
      <alignment horizontal="right" vertical="center"/>
      <protection locked="0"/>
    </xf>
    <xf numFmtId="0" fontId="48" fillId="3" borderId="104" xfId="2" applyFont="1" applyFill="1" applyBorder="1" applyAlignment="1" applyProtection="1">
      <alignment horizontal="center" vertical="center" textRotation="255" shrinkToFit="1"/>
      <protection locked="0"/>
    </xf>
    <xf numFmtId="0" fontId="48" fillId="3" borderId="107" xfId="2" applyFont="1" applyFill="1" applyBorder="1" applyAlignment="1" applyProtection="1">
      <alignment horizontal="center" vertical="center" textRotation="255" shrinkToFit="1"/>
      <protection locked="0"/>
    </xf>
    <xf numFmtId="0" fontId="48" fillId="3" borderId="146" xfId="2" applyFont="1" applyFill="1" applyBorder="1" applyAlignment="1" applyProtection="1">
      <alignment horizontal="center" vertical="center" textRotation="255" shrinkToFit="1"/>
      <protection locked="0"/>
    </xf>
    <xf numFmtId="0" fontId="61" fillId="0" borderId="94" xfId="2" applyFont="1" applyBorder="1" applyAlignment="1" applyProtection="1">
      <alignment horizontal="center" vertical="center" shrinkToFit="1"/>
      <protection locked="0"/>
    </xf>
    <xf numFmtId="0" fontId="61" fillId="0" borderId="94" xfId="2" quotePrefix="1" applyFont="1" applyBorder="1" applyAlignment="1" applyProtection="1">
      <alignment horizontal="center" vertical="center" shrinkToFit="1"/>
      <protection locked="0"/>
    </xf>
    <xf numFmtId="177" fontId="48" fillId="0" borderId="20" xfId="2" applyNumberFormat="1" applyFont="1" applyBorder="1" applyAlignment="1" applyProtection="1">
      <alignment horizontal="right" vertical="center"/>
      <protection locked="0"/>
    </xf>
    <xf numFmtId="177" fontId="48" fillId="0" borderId="10" xfId="2" applyNumberFormat="1" applyFont="1" applyBorder="1" applyAlignment="1" applyProtection="1">
      <alignment horizontal="right" vertical="center"/>
      <protection locked="0"/>
    </xf>
    <xf numFmtId="177" fontId="48" fillId="0" borderId="72" xfId="2" applyNumberFormat="1" applyFont="1" applyBorder="1" applyAlignment="1" applyProtection="1">
      <alignment horizontal="right" vertical="center"/>
      <protection locked="0"/>
    </xf>
    <xf numFmtId="0" fontId="11" fillId="0" borderId="72" xfId="2" applyFont="1" applyBorder="1" applyAlignment="1" applyProtection="1">
      <alignment horizontal="right" vertical="center"/>
      <protection locked="0"/>
    </xf>
    <xf numFmtId="0" fontId="11" fillId="0" borderId="10" xfId="2" applyFont="1" applyBorder="1" applyAlignment="1" applyProtection="1">
      <alignment horizontal="right" vertical="center"/>
      <protection locked="0"/>
    </xf>
    <xf numFmtId="0" fontId="11" fillId="0" borderId="113" xfId="2" applyFont="1" applyBorder="1" applyAlignment="1" applyProtection="1">
      <alignment horizontal="right" vertical="center"/>
      <protection locked="0"/>
    </xf>
    <xf numFmtId="38" fontId="48" fillId="7" borderId="43" xfId="3" applyFont="1" applyFill="1" applyBorder="1" applyAlignment="1" applyProtection="1">
      <alignment horizontal="right" vertical="center"/>
    </xf>
    <xf numFmtId="38" fontId="48" fillId="7" borderId="9" xfId="3" applyFont="1" applyFill="1" applyBorder="1" applyAlignment="1" applyProtection="1">
      <alignment horizontal="right" vertical="center"/>
    </xf>
    <xf numFmtId="38" fontId="48" fillId="7" borderId="90" xfId="3" applyFont="1" applyFill="1" applyBorder="1" applyAlignment="1" applyProtection="1">
      <alignment horizontal="right" vertical="center"/>
    </xf>
    <xf numFmtId="0" fontId="61" fillId="6" borderId="0" xfId="2" applyFont="1" applyFill="1" applyAlignment="1" applyProtection="1">
      <alignment horizontal="left" vertical="top" wrapText="1"/>
      <protection locked="0"/>
    </xf>
    <xf numFmtId="176" fontId="74" fillId="3" borderId="0" xfId="2" applyNumberFormat="1" applyFont="1" applyFill="1" applyAlignment="1" applyProtection="1">
      <alignment horizontal="center" vertical="center"/>
      <protection locked="0"/>
    </xf>
    <xf numFmtId="0" fontId="48" fillId="3" borderId="114" xfId="0" applyFont="1" applyFill="1" applyBorder="1" applyAlignment="1" applyProtection="1">
      <alignment horizontal="center" vertical="center"/>
      <protection locked="0"/>
    </xf>
    <xf numFmtId="0" fontId="48" fillId="3" borderId="115" xfId="0" applyFont="1" applyFill="1" applyBorder="1" applyAlignment="1" applyProtection="1">
      <alignment horizontal="center" vertical="center"/>
      <protection locked="0"/>
    </xf>
    <xf numFmtId="0" fontId="48" fillId="3" borderId="65" xfId="0" applyFont="1" applyFill="1" applyBorder="1" applyAlignment="1" applyProtection="1">
      <alignment horizontal="center" vertical="center"/>
      <protection locked="0"/>
    </xf>
    <xf numFmtId="0" fontId="48" fillId="3" borderId="116" xfId="0" applyFont="1" applyFill="1" applyBorder="1" applyAlignment="1" applyProtection="1">
      <alignment horizontal="center" vertical="center" wrapText="1"/>
      <protection locked="0"/>
    </xf>
    <xf numFmtId="0" fontId="48" fillId="3" borderId="66" xfId="0" applyFont="1" applyFill="1" applyBorder="1" applyAlignment="1" applyProtection="1">
      <alignment horizontal="center" vertical="center"/>
      <protection locked="0"/>
    </xf>
    <xf numFmtId="0" fontId="48" fillId="3" borderId="114" xfId="2" applyFont="1" applyFill="1" applyBorder="1" applyAlignment="1" applyProtection="1">
      <alignment horizontal="center" vertical="center"/>
      <protection locked="0"/>
    </xf>
    <xf numFmtId="0" fontId="48" fillId="3" borderId="104" xfId="2" applyFont="1" applyFill="1" applyBorder="1" applyAlignment="1" applyProtection="1">
      <alignment horizontal="center" vertical="center" textRotation="255"/>
      <protection locked="0"/>
    </xf>
    <xf numFmtId="0" fontId="48" fillId="3" borderId="107" xfId="2" applyFont="1" applyFill="1" applyBorder="1" applyAlignment="1" applyProtection="1">
      <alignment horizontal="center" vertical="center" textRotation="255"/>
      <protection locked="0"/>
    </xf>
    <xf numFmtId="0" fontId="48" fillId="3" borderId="157" xfId="2" applyFont="1" applyFill="1" applyBorder="1" applyAlignment="1" applyProtection="1">
      <alignment horizontal="center" vertical="center" textRotation="255"/>
      <protection locked="0"/>
    </xf>
    <xf numFmtId="0" fontId="48" fillId="3" borderId="4" xfId="2" applyFont="1" applyFill="1" applyBorder="1" applyAlignment="1" applyProtection="1">
      <alignment horizontal="center" vertical="center"/>
      <protection locked="0"/>
    </xf>
    <xf numFmtId="0" fontId="48" fillId="3" borderId="6" xfId="2" applyFont="1" applyFill="1" applyBorder="1" applyAlignment="1" applyProtection="1">
      <alignment horizontal="center" vertical="center"/>
      <protection locked="0"/>
    </xf>
    <xf numFmtId="0" fontId="48" fillId="3" borderId="94" xfId="2" applyFont="1" applyFill="1" applyBorder="1" applyAlignment="1" applyProtection="1">
      <alignment horizontal="center" vertical="center"/>
      <protection locked="0"/>
    </xf>
    <xf numFmtId="177" fontId="48" fillId="0" borderId="4" xfId="0" applyNumberFormat="1" applyFont="1" applyBorder="1" applyAlignment="1" applyProtection="1">
      <alignment horizontal="center" vertical="center"/>
      <protection locked="0"/>
    </xf>
    <xf numFmtId="177" fontId="48" fillId="0" borderId="6" xfId="0" applyNumberFormat="1" applyFont="1" applyBorder="1" applyAlignment="1" applyProtection="1">
      <alignment horizontal="center" vertical="center"/>
      <protection locked="0"/>
    </xf>
    <xf numFmtId="0" fontId="48" fillId="3" borderId="17" xfId="2" applyFont="1" applyFill="1" applyBorder="1" applyAlignment="1" applyProtection="1">
      <alignment horizontal="center" vertical="center"/>
      <protection locked="0"/>
    </xf>
    <xf numFmtId="0" fontId="48" fillId="3" borderId="84" xfId="2" applyFont="1" applyFill="1" applyBorder="1" applyAlignment="1" applyProtection="1">
      <alignment horizontal="center" vertical="center"/>
      <protection locked="0"/>
    </xf>
    <xf numFmtId="0" fontId="48" fillId="3" borderId="89" xfId="2" applyFont="1" applyFill="1" applyBorder="1" applyAlignment="1" applyProtection="1">
      <alignment horizontal="center" vertical="center"/>
      <protection locked="0"/>
    </xf>
    <xf numFmtId="177" fontId="48" fillId="0" borderId="17" xfId="0" applyNumberFormat="1" applyFont="1" applyBorder="1" applyAlignment="1" applyProtection="1">
      <alignment horizontal="center" vertical="center"/>
      <protection locked="0"/>
    </xf>
    <xf numFmtId="177" fontId="48" fillId="0" borderId="84" xfId="0" applyNumberFormat="1" applyFont="1" applyBorder="1" applyAlignment="1" applyProtection="1">
      <alignment horizontal="center" vertical="center"/>
      <protection locked="0"/>
    </xf>
    <xf numFmtId="0" fontId="48" fillId="3" borderId="56" xfId="2" applyFont="1" applyFill="1" applyBorder="1" applyAlignment="1" applyProtection="1">
      <alignment horizontal="center" vertical="center"/>
      <protection locked="0"/>
    </xf>
    <xf numFmtId="0" fontId="48" fillId="3" borderId="86" xfId="2" applyFont="1" applyFill="1" applyBorder="1" applyAlignment="1" applyProtection="1">
      <alignment horizontal="center" vertical="center"/>
      <protection locked="0"/>
    </xf>
    <xf numFmtId="177" fontId="48" fillId="0" borderId="56" xfId="0" applyNumberFormat="1" applyFont="1" applyBorder="1" applyAlignment="1" applyProtection="1">
      <alignment horizontal="center" vertical="center"/>
      <protection locked="0"/>
    </xf>
    <xf numFmtId="177" fontId="48" fillId="0" borderId="92" xfId="0" applyNumberFormat="1" applyFont="1" applyBorder="1" applyAlignment="1" applyProtection="1">
      <alignment horizontal="center" vertical="center"/>
      <protection locked="0"/>
    </xf>
    <xf numFmtId="177" fontId="48" fillId="0" borderId="99" xfId="0" applyNumberFormat="1" applyFont="1" applyBorder="1" applyAlignment="1" applyProtection="1">
      <alignment horizontal="center" vertical="center"/>
      <protection locked="0"/>
    </xf>
    <xf numFmtId="177" fontId="48" fillId="0" borderId="23" xfId="0" applyNumberFormat="1" applyFont="1" applyBorder="1" applyAlignment="1" applyProtection="1">
      <alignment horizontal="center" vertical="center"/>
      <protection locked="0"/>
    </xf>
    <xf numFmtId="0" fontId="48" fillId="3" borderId="99" xfId="2" applyFont="1" applyFill="1" applyBorder="1" applyAlignment="1" applyProtection="1">
      <alignment horizontal="center" vertical="center"/>
      <protection locked="0"/>
    </xf>
    <xf numFmtId="0" fontId="48" fillId="3" borderId="50" xfId="2" applyFont="1" applyFill="1" applyBorder="1" applyAlignment="1" applyProtection="1">
      <alignment horizontal="center" vertical="center"/>
      <protection locked="0"/>
    </xf>
    <xf numFmtId="177" fontId="48" fillId="0" borderId="50" xfId="0" applyNumberFormat="1" applyFont="1" applyBorder="1" applyAlignment="1" applyProtection="1">
      <alignment horizontal="center" vertical="center"/>
      <protection locked="0"/>
    </xf>
    <xf numFmtId="177" fontId="48" fillId="0" borderId="0" xfId="0" applyNumberFormat="1" applyFont="1" applyAlignment="1" applyProtection="1">
      <alignment horizontal="center" vertical="center"/>
      <protection locked="0"/>
    </xf>
    <xf numFmtId="0" fontId="48" fillId="3" borderId="146" xfId="2" applyFont="1" applyFill="1" applyBorder="1" applyAlignment="1" applyProtection="1">
      <alignment horizontal="center" vertical="center" textRotation="255"/>
      <protection locked="0"/>
    </xf>
    <xf numFmtId="0" fontId="48" fillId="3" borderId="53" xfId="2" applyFont="1" applyFill="1" applyBorder="1" applyAlignment="1" applyProtection="1">
      <alignment horizontal="center" vertical="center"/>
      <protection locked="0"/>
    </xf>
    <xf numFmtId="0" fontId="48" fillId="3" borderId="10" xfId="2" applyFont="1" applyFill="1" applyBorder="1" applyAlignment="1" applyProtection="1">
      <alignment horizontal="center" vertical="center"/>
      <protection locked="0"/>
    </xf>
    <xf numFmtId="0" fontId="48" fillId="3" borderId="28" xfId="2" applyFont="1" applyFill="1" applyBorder="1" applyAlignment="1" applyProtection="1">
      <alignment horizontal="center" vertical="center"/>
      <protection locked="0"/>
    </xf>
    <xf numFmtId="177" fontId="48" fillId="0" borderId="53" xfId="0" applyNumberFormat="1" applyFont="1" applyBorder="1" applyAlignment="1" applyProtection="1">
      <alignment horizontal="center" vertical="center"/>
      <protection locked="0"/>
    </xf>
    <xf numFmtId="177" fontId="48" fillId="0" borderId="10" xfId="0" applyNumberFormat="1" applyFont="1" applyBorder="1" applyAlignment="1" applyProtection="1">
      <alignment horizontal="center" vertical="center"/>
      <protection locked="0"/>
    </xf>
    <xf numFmtId="0" fontId="48" fillId="3" borderId="137" xfId="2" applyFont="1" applyFill="1" applyBorder="1" applyAlignment="1" applyProtection="1">
      <alignment horizontal="center" vertical="center"/>
      <protection locked="0"/>
    </xf>
    <xf numFmtId="0" fontId="48" fillId="3" borderId="136" xfId="2" applyFont="1" applyFill="1" applyBorder="1" applyAlignment="1" applyProtection="1">
      <alignment horizontal="center" vertical="center"/>
      <protection locked="0"/>
    </xf>
    <xf numFmtId="0" fontId="48" fillId="3" borderId="142" xfId="2" applyFont="1" applyFill="1" applyBorder="1" applyAlignment="1" applyProtection="1">
      <alignment horizontal="center" vertical="center"/>
      <protection locked="0"/>
    </xf>
    <xf numFmtId="177" fontId="48" fillId="0" borderId="80" xfId="0" applyNumberFormat="1" applyFont="1" applyBorder="1" applyAlignment="1" applyProtection="1">
      <alignment horizontal="center" vertical="center"/>
      <protection locked="0"/>
    </xf>
    <xf numFmtId="177" fontId="48" fillId="0" borderId="83" xfId="0" applyNumberFormat="1" applyFont="1" applyBorder="1" applyAlignment="1" applyProtection="1">
      <alignment horizontal="center" vertical="center"/>
      <protection locked="0"/>
    </xf>
    <xf numFmtId="0" fontId="47" fillId="6" borderId="117" xfId="2" applyFont="1" applyFill="1" applyBorder="1" applyAlignment="1" applyProtection="1">
      <alignment horizontal="center" vertical="center"/>
      <protection locked="0"/>
    </xf>
    <xf numFmtId="0" fontId="47" fillId="6" borderId="78" xfId="2" applyFont="1" applyFill="1" applyBorder="1" applyAlignment="1" applyProtection="1">
      <alignment horizontal="center" vertical="center"/>
      <protection locked="0"/>
    </xf>
    <xf numFmtId="0" fontId="47" fillId="6" borderId="161" xfId="2" applyFont="1" applyFill="1" applyBorder="1" applyAlignment="1" applyProtection="1">
      <alignment horizontal="center" vertical="center"/>
      <protection locked="0"/>
    </xf>
    <xf numFmtId="177" fontId="48" fillId="7" borderId="160" xfId="0" applyNumberFormat="1" applyFont="1" applyFill="1" applyBorder="1" applyAlignment="1">
      <alignment horizontal="center" vertical="center" shrinkToFit="1"/>
    </xf>
    <xf numFmtId="177" fontId="48" fillId="7" borderId="78" xfId="0" applyNumberFormat="1" applyFont="1" applyFill="1" applyBorder="1" applyAlignment="1">
      <alignment horizontal="center" vertical="center" shrinkToFit="1"/>
    </xf>
    <xf numFmtId="0" fontId="47" fillId="3" borderId="16" xfId="2" applyFont="1" applyFill="1" applyBorder="1" applyAlignment="1" applyProtection="1">
      <alignment horizontal="left" vertical="top"/>
      <protection locked="0"/>
    </xf>
    <xf numFmtId="0" fontId="47" fillId="3" borderId="0" xfId="2" applyFont="1" applyFill="1" applyAlignment="1" applyProtection="1">
      <alignment horizontal="left" vertical="top"/>
      <protection locked="0"/>
    </xf>
    <xf numFmtId="0" fontId="65" fillId="6" borderId="10" xfId="2" applyFont="1" applyFill="1" applyBorder="1" applyAlignment="1" applyProtection="1">
      <alignment horizontal="left" vertical="center"/>
      <protection locked="0"/>
    </xf>
    <xf numFmtId="0" fontId="73" fillId="6" borderId="10" xfId="0" applyFont="1" applyFill="1" applyBorder="1" applyProtection="1">
      <alignment vertical="center"/>
      <protection locked="0"/>
    </xf>
    <xf numFmtId="0" fontId="71" fillId="3" borderId="115" xfId="2" applyFont="1" applyFill="1" applyBorder="1" applyAlignment="1" applyProtection="1">
      <alignment horizontal="center" vertical="center"/>
      <protection locked="0"/>
    </xf>
    <xf numFmtId="0" fontId="71" fillId="3" borderId="65" xfId="2" applyFont="1" applyFill="1" applyBorder="1" applyAlignment="1" applyProtection="1">
      <alignment horizontal="center" vertical="center"/>
      <protection locked="0"/>
    </xf>
    <xf numFmtId="0" fontId="48" fillId="3" borderId="97" xfId="2" applyFont="1" applyFill="1" applyBorder="1" applyAlignment="1" applyProtection="1">
      <alignment horizontal="center" vertical="center"/>
      <protection locked="0"/>
    </xf>
    <xf numFmtId="0" fontId="48" fillId="3" borderId="116" xfId="2" applyFont="1" applyFill="1" applyBorder="1" applyAlignment="1" applyProtection="1">
      <alignment horizontal="center" vertical="center" shrinkToFit="1"/>
      <protection locked="0"/>
    </xf>
    <xf numFmtId="0" fontId="48" fillId="3" borderId="65" xfId="2" applyFont="1" applyFill="1" applyBorder="1" applyAlignment="1" applyProtection="1">
      <alignment horizontal="center" vertical="center" shrinkToFit="1"/>
      <protection locked="0"/>
    </xf>
    <xf numFmtId="0" fontId="61" fillId="5" borderId="66" xfId="2" applyFont="1" applyFill="1" applyBorder="1" applyAlignment="1" applyProtection="1">
      <alignment horizontal="center" vertical="center"/>
      <protection locked="0"/>
    </xf>
    <xf numFmtId="0" fontId="48" fillId="3" borderId="66" xfId="2" applyFont="1" applyFill="1" applyBorder="1" applyAlignment="1" applyProtection="1">
      <alignment horizontal="center" vertical="center"/>
      <protection locked="0"/>
    </xf>
    <xf numFmtId="0" fontId="48" fillId="3" borderId="11" xfId="2" applyFont="1" applyFill="1" applyBorder="1" applyAlignment="1" applyProtection="1">
      <alignment horizontal="center" vertical="center" textRotation="255" shrinkToFit="1"/>
      <protection locked="0"/>
    </xf>
    <xf numFmtId="0" fontId="48" fillId="3" borderId="22" xfId="2" applyFont="1" applyFill="1" applyBorder="1" applyAlignment="1" applyProtection="1">
      <alignment horizontal="center" vertical="center" textRotation="255" shrinkToFit="1"/>
      <protection locked="0"/>
    </xf>
    <xf numFmtId="0" fontId="61" fillId="3" borderId="0" xfId="2" applyFont="1" applyFill="1" applyAlignment="1" applyProtection="1">
      <alignment horizontal="distributed" vertical="center"/>
      <protection locked="0"/>
    </xf>
    <xf numFmtId="0" fontId="64" fillId="0" borderId="26" xfId="2" applyFont="1" applyBorder="1" applyAlignment="1" applyProtection="1">
      <alignment vertical="center" wrapText="1"/>
      <protection locked="0"/>
    </xf>
    <xf numFmtId="0" fontId="61" fillId="3" borderId="84" xfId="2" applyFont="1" applyFill="1" applyBorder="1" applyAlignment="1" applyProtection="1">
      <alignment horizontal="distributed" vertical="center"/>
      <protection locked="0"/>
    </xf>
    <xf numFmtId="0" fontId="61" fillId="3" borderId="89" xfId="2" applyFont="1" applyFill="1" applyBorder="1" applyAlignment="1" applyProtection="1">
      <alignment horizontal="distributed" vertical="center"/>
      <protection locked="0"/>
    </xf>
    <xf numFmtId="0" fontId="61" fillId="3" borderId="80" xfId="2" applyFont="1" applyFill="1" applyBorder="1" applyAlignment="1" applyProtection="1">
      <alignment horizontal="center" vertical="center"/>
      <protection locked="0"/>
    </xf>
    <xf numFmtId="0" fontId="61" fillId="3" borderId="83" xfId="2" applyFont="1" applyFill="1" applyBorder="1" applyAlignment="1" applyProtection="1">
      <alignment horizontal="center" vertical="center"/>
      <protection locked="0"/>
    </xf>
    <xf numFmtId="0" fontId="61" fillId="3" borderId="69" xfId="2" applyFont="1" applyFill="1" applyBorder="1" applyAlignment="1" applyProtection="1">
      <alignment horizontal="center" vertical="center"/>
      <protection locked="0"/>
    </xf>
    <xf numFmtId="0" fontId="48" fillId="3" borderId="25" xfId="2" applyFont="1" applyFill="1" applyBorder="1" applyAlignment="1" applyProtection="1">
      <alignment horizontal="center" vertical="center" textRotation="255" shrinkToFit="1"/>
      <protection locked="0"/>
    </xf>
    <xf numFmtId="0" fontId="61" fillId="3" borderId="6" xfId="2" applyFont="1" applyFill="1" applyBorder="1" applyAlignment="1" applyProtection="1">
      <alignment horizontal="distributed" vertical="center"/>
      <protection locked="0"/>
    </xf>
    <xf numFmtId="0" fontId="91" fillId="0" borderId="11" xfId="0" applyFont="1" applyBorder="1" applyAlignment="1" applyProtection="1">
      <alignment horizontal="left" vertical="top" wrapText="1"/>
      <protection locked="0"/>
    </xf>
    <xf numFmtId="0" fontId="91" fillId="0" borderId="0" xfId="0" applyFont="1" applyAlignment="1" applyProtection="1">
      <alignment horizontal="left" vertical="top" wrapText="1"/>
      <protection locked="0"/>
    </xf>
    <xf numFmtId="0" fontId="91" fillId="0" borderId="14" xfId="0" applyFont="1" applyBorder="1" applyAlignment="1" applyProtection="1">
      <alignment horizontal="left" vertical="top" wrapText="1"/>
      <protection locked="0"/>
    </xf>
    <xf numFmtId="0" fontId="61" fillId="3" borderId="63" xfId="2" applyFont="1" applyFill="1" applyBorder="1" applyAlignment="1" applyProtection="1">
      <alignment horizontal="distributed" vertical="center"/>
      <protection locked="0"/>
    </xf>
    <xf numFmtId="0" fontId="61" fillId="6" borderId="45" xfId="2" applyFont="1" applyFill="1" applyBorder="1" applyAlignment="1" applyProtection="1">
      <alignment horizontal="distributed" vertical="center"/>
      <protection locked="0"/>
    </xf>
    <xf numFmtId="0" fontId="61" fillId="6" borderId="6" xfId="2" applyFont="1" applyFill="1" applyBorder="1" applyAlignment="1" applyProtection="1">
      <alignment horizontal="distributed" vertical="center"/>
      <protection locked="0"/>
    </xf>
    <xf numFmtId="0" fontId="61" fillId="6" borderId="94" xfId="2" applyFont="1" applyFill="1" applyBorder="1" applyAlignment="1" applyProtection="1">
      <alignment horizontal="distributed" vertical="center"/>
      <protection locked="0"/>
    </xf>
    <xf numFmtId="0" fontId="61" fillId="6" borderId="43" xfId="2" applyFont="1" applyFill="1" applyBorder="1" applyAlignment="1" applyProtection="1">
      <alignment horizontal="distributed" vertical="center"/>
      <protection locked="0"/>
    </xf>
    <xf numFmtId="0" fontId="61" fillId="6" borderId="9" xfId="2" applyFont="1" applyFill="1" applyBorder="1" applyAlignment="1" applyProtection="1">
      <alignment horizontal="distributed" vertical="center"/>
      <protection locked="0"/>
    </xf>
    <xf numFmtId="0" fontId="61" fillId="6" borderId="90" xfId="2" applyFont="1" applyFill="1" applyBorder="1" applyAlignment="1" applyProtection="1">
      <alignment horizontal="distributed" vertical="center"/>
      <protection locked="0"/>
    </xf>
    <xf numFmtId="0" fontId="61" fillId="6" borderId="16" xfId="2" applyFont="1" applyFill="1" applyBorder="1" applyAlignment="1" applyProtection="1">
      <alignment vertical="top" wrapText="1"/>
      <protection locked="0"/>
    </xf>
    <xf numFmtId="0" fontId="61" fillId="6" borderId="0" xfId="2" applyFont="1" applyFill="1" applyAlignment="1" applyProtection="1">
      <alignment vertical="top" wrapText="1"/>
      <protection locked="0"/>
    </xf>
    <xf numFmtId="0" fontId="64" fillId="6" borderId="0" xfId="2" applyFont="1" applyFill="1" applyAlignment="1" applyProtection="1">
      <alignment horizontal="left" vertical="top" shrinkToFit="1"/>
      <protection locked="0"/>
    </xf>
    <xf numFmtId="0" fontId="61" fillId="6" borderId="0" xfId="2" applyFont="1" applyFill="1" applyAlignment="1" applyProtection="1">
      <alignment vertical="center" shrinkToFit="1"/>
      <protection locked="0"/>
    </xf>
    <xf numFmtId="0" fontId="61" fillId="6" borderId="0" xfId="2" quotePrefix="1" applyFont="1" applyFill="1" applyAlignment="1" applyProtection="1">
      <alignment horizontal="left" vertical="center"/>
      <protection locked="0"/>
    </xf>
    <xf numFmtId="0" fontId="61" fillId="6" borderId="0" xfId="2" applyFont="1" applyFill="1" applyProtection="1">
      <alignment vertical="center"/>
      <protection locked="0"/>
    </xf>
    <xf numFmtId="0" fontId="82" fillId="6" borderId="0" xfId="0" applyFont="1" applyFill="1" applyProtection="1">
      <alignment vertical="center"/>
      <protection locked="0"/>
    </xf>
    <xf numFmtId="0" fontId="48" fillId="3" borderId="15" xfId="2" applyFont="1" applyFill="1" applyBorder="1" applyAlignment="1" applyProtection="1">
      <alignment horizontal="center" vertical="center" textRotation="255"/>
      <protection locked="0"/>
    </xf>
    <xf numFmtId="0" fontId="48" fillId="3" borderId="11" xfId="2" applyFont="1" applyFill="1" applyBorder="1" applyAlignment="1" applyProtection="1">
      <alignment horizontal="center" vertical="center" textRotation="255"/>
      <protection locked="0"/>
    </xf>
    <xf numFmtId="0" fontId="48" fillId="3" borderId="122" xfId="2" applyFont="1" applyFill="1" applyBorder="1" applyAlignment="1" applyProtection="1">
      <alignment horizontal="center" vertical="center"/>
      <protection locked="0"/>
    </xf>
    <xf numFmtId="0" fontId="48" fillId="3" borderId="81" xfId="2" applyFont="1" applyFill="1" applyBorder="1" applyAlignment="1" applyProtection="1">
      <alignment horizontal="center" vertical="center"/>
      <protection locked="0"/>
    </xf>
    <xf numFmtId="0" fontId="61" fillId="6" borderId="181" xfId="2" applyFont="1" applyFill="1" applyBorder="1" applyAlignment="1" applyProtection="1">
      <alignment horizontal="center" vertical="distributed" textRotation="255" shrinkToFit="1"/>
      <protection locked="0"/>
    </xf>
    <xf numFmtId="0" fontId="61" fillId="6" borderId="183" xfId="2" applyFont="1" applyFill="1" applyBorder="1" applyAlignment="1" applyProtection="1">
      <alignment horizontal="center" vertical="distributed" textRotation="255" shrinkToFit="1"/>
      <protection locked="0"/>
    </xf>
    <xf numFmtId="0" fontId="61" fillId="6" borderId="185" xfId="2" applyFont="1" applyFill="1" applyBorder="1" applyAlignment="1" applyProtection="1">
      <alignment horizontal="center" vertical="distributed" textRotation="255" shrinkToFit="1"/>
      <protection locked="0"/>
    </xf>
    <xf numFmtId="0" fontId="61" fillId="6" borderId="31" xfId="2" applyFont="1" applyFill="1" applyBorder="1" applyAlignment="1" applyProtection="1">
      <alignment horizontal="center" vertical="distributed" textRotation="255" shrinkToFit="1"/>
      <protection locked="0"/>
    </xf>
    <xf numFmtId="0" fontId="61" fillId="6" borderId="33" xfId="2" applyFont="1" applyFill="1" applyBorder="1" applyAlignment="1" applyProtection="1">
      <alignment horizontal="center" vertical="distributed" textRotation="255" shrinkToFit="1"/>
      <protection locked="0"/>
    </xf>
    <xf numFmtId="0" fontId="61" fillId="6" borderId="98" xfId="2" applyFont="1" applyFill="1" applyBorder="1" applyAlignment="1" applyProtection="1">
      <alignment horizontal="center" vertical="distributed" textRotation="255" shrinkToFit="1"/>
      <protection locked="0"/>
    </xf>
    <xf numFmtId="0" fontId="61" fillId="6" borderId="36" xfId="2" applyFont="1" applyFill="1" applyBorder="1" applyAlignment="1" applyProtection="1">
      <alignment horizontal="center" vertical="distributed" textRotation="255" shrinkToFit="1"/>
      <protection locked="0"/>
    </xf>
    <xf numFmtId="0" fontId="61" fillId="6" borderId="38" xfId="2" applyFont="1" applyFill="1" applyBorder="1" applyAlignment="1" applyProtection="1">
      <alignment horizontal="center" vertical="distributed" textRotation="255" shrinkToFit="1"/>
      <protection locked="0"/>
    </xf>
    <xf numFmtId="0" fontId="61" fillId="6" borderId="74" xfId="2" applyFont="1" applyFill="1" applyBorder="1" applyAlignment="1" applyProtection="1">
      <alignment horizontal="center" vertical="distributed" textRotation="255" shrinkToFit="1"/>
      <protection locked="0"/>
    </xf>
    <xf numFmtId="0" fontId="61" fillId="6" borderId="46" xfId="2" applyFont="1" applyFill="1" applyBorder="1" applyAlignment="1" applyProtection="1">
      <alignment horizontal="center" vertical="center" shrinkToFit="1"/>
      <protection locked="0"/>
    </xf>
    <xf numFmtId="0" fontId="61" fillId="6" borderId="26" xfId="2" applyFont="1" applyFill="1" applyBorder="1" applyAlignment="1" applyProtection="1">
      <alignment horizontal="center" vertical="center" shrinkToFit="1"/>
      <protection locked="0"/>
    </xf>
    <xf numFmtId="0" fontId="61" fillId="6" borderId="50" xfId="2" applyFont="1" applyFill="1" applyBorder="1" applyAlignment="1" applyProtection="1">
      <alignment horizontal="center" vertical="center" shrinkToFit="1"/>
      <protection locked="0"/>
    </xf>
    <xf numFmtId="0" fontId="61" fillId="6" borderId="0" xfId="2" applyFont="1" applyFill="1" applyAlignment="1" applyProtection="1">
      <alignment horizontal="center" vertical="center" shrinkToFit="1"/>
      <protection locked="0"/>
    </xf>
    <xf numFmtId="0" fontId="61" fillId="6" borderId="99" xfId="2" applyFont="1" applyFill="1" applyBorder="1" applyAlignment="1" applyProtection="1">
      <alignment horizontal="center" vertical="center" shrinkToFit="1"/>
      <protection locked="0"/>
    </xf>
    <xf numFmtId="0" fontId="61" fillId="6" borderId="23" xfId="2" applyFont="1" applyFill="1" applyBorder="1" applyAlignment="1" applyProtection="1">
      <alignment horizontal="center" vertical="center" shrinkToFit="1"/>
      <protection locked="0"/>
    </xf>
    <xf numFmtId="0" fontId="61" fillId="6" borderId="182" xfId="2" applyFont="1" applyFill="1" applyBorder="1" applyAlignment="1" applyProtection="1">
      <alignment horizontal="center" vertical="distributed" textRotation="255" shrinkToFit="1"/>
      <protection locked="0"/>
    </xf>
    <xf numFmtId="0" fontId="61" fillId="6" borderId="184" xfId="2" applyFont="1" applyFill="1" applyBorder="1" applyAlignment="1" applyProtection="1">
      <alignment horizontal="center" vertical="distributed" textRotation="255" shrinkToFit="1"/>
      <protection locked="0"/>
    </xf>
    <xf numFmtId="0" fontId="61" fillId="6" borderId="186" xfId="2" applyFont="1" applyFill="1" applyBorder="1" applyAlignment="1" applyProtection="1">
      <alignment horizontal="center" vertical="distributed" textRotation="255" shrinkToFit="1"/>
      <protection locked="0"/>
    </xf>
    <xf numFmtId="3" fontId="61" fillId="6" borderId="16" xfId="2" applyNumberFormat="1" applyFont="1" applyFill="1" applyBorder="1" applyAlignment="1" applyProtection="1">
      <alignment horizontal="left" vertical="top" wrapText="1"/>
      <protection locked="0"/>
    </xf>
    <xf numFmtId="3" fontId="61" fillId="6" borderId="0" xfId="2" applyNumberFormat="1" applyFont="1" applyFill="1" applyAlignment="1" applyProtection="1">
      <alignment horizontal="left" vertical="top" wrapText="1"/>
      <protection locked="0"/>
    </xf>
    <xf numFmtId="3" fontId="61" fillId="6" borderId="0" xfId="2" applyNumberFormat="1" applyFont="1" applyFill="1" applyAlignment="1" applyProtection="1">
      <alignment horizontal="left" vertical="top" wrapText="1" shrinkToFit="1"/>
      <protection locked="0"/>
    </xf>
    <xf numFmtId="0" fontId="48" fillId="3" borderId="22" xfId="2" applyFont="1" applyFill="1" applyBorder="1" applyAlignment="1" applyProtection="1">
      <alignment horizontal="center" vertical="center" textRotation="255"/>
      <protection locked="0"/>
    </xf>
    <xf numFmtId="0" fontId="48" fillId="3" borderId="87" xfId="2" applyFont="1" applyFill="1" applyBorder="1" applyAlignment="1" applyProtection="1">
      <alignment horizontal="center" vertical="center"/>
      <protection locked="0"/>
    </xf>
    <xf numFmtId="0" fontId="61" fillId="6" borderId="181" xfId="2" applyFont="1" applyFill="1" applyBorder="1" applyAlignment="1" applyProtection="1">
      <alignment horizontal="center" vertical="distributed" textRotation="255"/>
      <protection locked="0"/>
    </xf>
    <xf numFmtId="0" fontId="61" fillId="6" borderId="183" xfId="2" applyFont="1" applyFill="1" applyBorder="1" applyAlignment="1" applyProtection="1">
      <alignment horizontal="center" vertical="distributed" textRotation="255"/>
      <protection locked="0"/>
    </xf>
    <xf numFmtId="0" fontId="61" fillId="6" borderId="185" xfId="2" applyFont="1" applyFill="1" applyBorder="1" applyAlignment="1" applyProtection="1">
      <alignment horizontal="center" vertical="distributed" textRotation="255"/>
      <protection locked="0"/>
    </xf>
    <xf numFmtId="0" fontId="61" fillId="6" borderId="31" xfId="2" applyFont="1" applyFill="1" applyBorder="1" applyAlignment="1" applyProtection="1">
      <alignment horizontal="center" vertical="distributed" textRotation="255"/>
      <protection locked="0"/>
    </xf>
    <xf numFmtId="0" fontId="61" fillId="6" borderId="33" xfId="2" applyFont="1" applyFill="1" applyBorder="1" applyAlignment="1" applyProtection="1">
      <alignment horizontal="center" vertical="distributed" textRotation="255"/>
      <protection locked="0"/>
    </xf>
    <xf numFmtId="0" fontId="61" fillId="6" borderId="98" xfId="2" applyFont="1" applyFill="1" applyBorder="1" applyAlignment="1" applyProtection="1">
      <alignment horizontal="center" vertical="distributed" textRotation="255"/>
      <protection locked="0"/>
    </xf>
    <xf numFmtId="0" fontId="61" fillId="6" borderId="121" xfId="2" applyFont="1" applyFill="1" applyBorder="1" applyAlignment="1" applyProtection="1">
      <alignment horizontal="center" vertical="distributed" textRotation="255" wrapText="1"/>
      <protection locked="0"/>
    </xf>
    <xf numFmtId="0" fontId="61" fillId="6" borderId="91" xfId="2" applyFont="1" applyFill="1" applyBorder="1" applyAlignment="1" applyProtection="1">
      <alignment horizontal="center" vertical="distributed" textRotation="255" wrapText="1"/>
      <protection locked="0"/>
    </xf>
    <xf numFmtId="0" fontId="61" fillId="6" borderId="12" xfId="2" applyFont="1" applyFill="1" applyBorder="1" applyAlignment="1" applyProtection="1">
      <alignment horizontal="center" vertical="distributed" textRotation="255" wrapText="1"/>
      <protection locked="0"/>
    </xf>
    <xf numFmtId="0" fontId="61" fillId="6" borderId="100" xfId="2" applyFont="1" applyFill="1" applyBorder="1" applyAlignment="1" applyProtection="1">
      <alignment horizontal="center" vertical="distributed" textRotation="255" wrapText="1"/>
      <protection locked="0"/>
    </xf>
    <xf numFmtId="0" fontId="61" fillId="6" borderId="20" xfId="2" applyFont="1" applyFill="1" applyBorder="1" applyAlignment="1" applyProtection="1">
      <alignment horizontal="center" vertical="distributed" textRotation="255" wrapText="1"/>
      <protection locked="0"/>
    </xf>
    <xf numFmtId="0" fontId="61" fillId="6" borderId="101" xfId="2" applyFont="1" applyFill="1" applyBorder="1" applyAlignment="1" applyProtection="1">
      <alignment horizontal="center" vertical="distributed" textRotation="255" wrapText="1"/>
      <protection locked="0"/>
    </xf>
    <xf numFmtId="0" fontId="61" fillId="6" borderId="121" xfId="2" applyFont="1" applyFill="1" applyBorder="1" applyAlignment="1" applyProtection="1">
      <alignment horizontal="center" vertical="distributed" textRotation="255"/>
      <protection locked="0"/>
    </xf>
    <xf numFmtId="0" fontId="61" fillId="6" borderId="12" xfId="2" applyFont="1" applyFill="1" applyBorder="1" applyAlignment="1" applyProtection="1">
      <alignment horizontal="center" vertical="distributed" textRotation="255"/>
      <protection locked="0"/>
    </xf>
    <xf numFmtId="0" fontId="61" fillId="6" borderId="20" xfId="2" applyFont="1" applyFill="1" applyBorder="1" applyAlignment="1" applyProtection="1">
      <alignment horizontal="center" vertical="distributed" textRotation="255"/>
      <protection locked="0"/>
    </xf>
    <xf numFmtId="0" fontId="61" fillId="6" borderId="31" xfId="2" applyFont="1" applyFill="1" applyBorder="1" applyAlignment="1" applyProtection="1">
      <alignment horizontal="center" vertical="distributed" textRotation="255" wrapText="1"/>
      <protection locked="0"/>
    </xf>
    <xf numFmtId="0" fontId="61" fillId="6" borderId="33" xfId="2" applyFont="1" applyFill="1" applyBorder="1" applyAlignment="1" applyProtection="1">
      <alignment horizontal="center" vertical="distributed" textRotation="255" wrapText="1"/>
      <protection locked="0"/>
    </xf>
    <xf numFmtId="0" fontId="61" fillId="6" borderId="98" xfId="2" applyFont="1" applyFill="1" applyBorder="1" applyAlignment="1" applyProtection="1">
      <alignment horizontal="center" vertical="distributed" textRotation="255" wrapText="1"/>
      <protection locked="0"/>
    </xf>
    <xf numFmtId="0" fontId="61" fillId="6" borderId="36" xfId="2" applyFont="1" applyFill="1" applyBorder="1" applyAlignment="1" applyProtection="1">
      <alignment horizontal="center" vertical="distributed" textRotation="255"/>
      <protection locked="0"/>
    </xf>
    <xf numFmtId="0" fontId="61" fillId="6" borderId="38" xfId="2" applyFont="1" applyFill="1" applyBorder="1" applyAlignment="1" applyProtection="1">
      <alignment horizontal="center" vertical="distributed" textRotation="255"/>
      <protection locked="0"/>
    </xf>
    <xf numFmtId="0" fontId="61" fillId="6" borderId="74" xfId="2" applyFont="1" applyFill="1" applyBorder="1" applyAlignment="1" applyProtection="1">
      <alignment horizontal="center" vertical="distributed" textRotation="255"/>
      <protection locked="0"/>
    </xf>
    <xf numFmtId="0" fontId="61" fillId="6" borderId="46" xfId="2" applyFont="1" applyFill="1" applyBorder="1" applyAlignment="1" applyProtection="1">
      <alignment horizontal="center" vertical="center"/>
      <protection locked="0"/>
    </xf>
    <xf numFmtId="0" fontId="61" fillId="6" borderId="54" xfId="2" applyFont="1" applyFill="1" applyBorder="1" applyAlignment="1" applyProtection="1">
      <alignment horizontal="center" vertical="center"/>
      <protection locked="0"/>
    </xf>
    <xf numFmtId="0" fontId="61" fillId="6" borderId="50" xfId="2" applyFont="1" applyFill="1" applyBorder="1" applyAlignment="1" applyProtection="1">
      <alignment horizontal="center" vertical="center"/>
      <protection locked="0"/>
    </xf>
    <xf numFmtId="0" fontId="61" fillId="6" borderId="14" xfId="2" applyFont="1" applyFill="1" applyBorder="1" applyAlignment="1" applyProtection="1">
      <alignment horizontal="center" vertical="center"/>
      <protection locked="0"/>
    </xf>
    <xf numFmtId="0" fontId="61" fillId="6" borderId="99" xfId="2" applyFont="1" applyFill="1" applyBorder="1" applyAlignment="1" applyProtection="1">
      <alignment horizontal="center" vertical="center"/>
      <protection locked="0"/>
    </xf>
    <xf numFmtId="0" fontId="61" fillId="6" borderId="21" xfId="2" applyFont="1" applyFill="1" applyBorder="1" applyAlignment="1" applyProtection="1">
      <alignment horizontal="center" vertical="center"/>
      <protection locked="0"/>
    </xf>
    <xf numFmtId="0" fontId="61" fillId="6" borderId="16" xfId="2" applyFont="1" applyFill="1" applyBorder="1" applyAlignment="1" applyProtection="1">
      <alignment horizontal="left" vertical="top" wrapText="1" shrinkToFit="1"/>
      <protection locked="0"/>
    </xf>
    <xf numFmtId="0" fontId="61" fillId="6" borderId="0" xfId="2" applyFont="1" applyFill="1" applyAlignment="1" applyProtection="1">
      <alignment vertical="top" wrapText="1" shrinkToFit="1"/>
      <protection locked="0"/>
    </xf>
    <xf numFmtId="0" fontId="65" fillId="3" borderId="10" xfId="2" applyFont="1" applyFill="1" applyBorder="1" applyProtection="1">
      <alignment vertical="center"/>
      <protection locked="0"/>
    </xf>
    <xf numFmtId="0" fontId="71" fillId="3" borderId="10" xfId="2" applyFont="1" applyFill="1" applyBorder="1" applyAlignment="1" applyProtection="1">
      <alignment horizontal="right" vertical="center"/>
      <protection locked="0"/>
    </xf>
    <xf numFmtId="0" fontId="73" fillId="3" borderId="10" xfId="0" applyFont="1" applyFill="1" applyBorder="1" applyAlignment="1" applyProtection="1">
      <alignment horizontal="right" vertical="center"/>
      <protection locked="0"/>
    </xf>
    <xf numFmtId="0" fontId="51" fillId="3" borderId="97" xfId="2" applyFont="1" applyFill="1" applyBorder="1" applyAlignment="1" applyProtection="1">
      <alignment horizontal="distributed" vertical="center" wrapText="1"/>
      <protection locked="0"/>
    </xf>
    <xf numFmtId="0" fontId="51" fillId="3" borderId="111" xfId="2" applyFont="1" applyFill="1" applyBorder="1" applyAlignment="1" applyProtection="1">
      <alignment horizontal="distributed" vertical="center"/>
      <protection locked="0"/>
    </xf>
    <xf numFmtId="0" fontId="51" fillId="3" borderId="50" xfId="2" applyFont="1" applyFill="1" applyBorder="1" applyAlignment="1" applyProtection="1">
      <alignment horizontal="distributed" vertical="center"/>
      <protection locked="0"/>
    </xf>
    <xf numFmtId="0" fontId="51" fillId="3" borderId="77" xfId="2" applyFont="1" applyFill="1" applyBorder="1" applyAlignment="1" applyProtection="1">
      <alignment horizontal="distributed" vertical="center"/>
      <protection locked="0"/>
    </xf>
    <xf numFmtId="0" fontId="48" fillId="6" borderId="16" xfId="2" applyFont="1" applyFill="1" applyBorder="1" applyAlignment="1" applyProtection="1">
      <alignment horizontal="center" vertical="center"/>
      <protection locked="0"/>
    </xf>
    <xf numFmtId="0" fontId="48" fillId="6" borderId="0" xfId="2" applyFont="1" applyFill="1" applyAlignment="1" applyProtection="1">
      <alignment horizontal="center" vertical="center"/>
      <protection locked="0"/>
    </xf>
    <xf numFmtId="0" fontId="48" fillId="6" borderId="108" xfId="2" applyFont="1" applyFill="1" applyBorder="1" applyAlignment="1" applyProtection="1">
      <alignment horizontal="center" vertical="center"/>
      <protection locked="0"/>
    </xf>
    <xf numFmtId="0" fontId="48" fillId="6" borderId="109" xfId="2" applyFont="1" applyFill="1" applyBorder="1" applyAlignment="1" applyProtection="1">
      <alignment horizontal="center" vertical="center"/>
      <protection locked="0"/>
    </xf>
    <xf numFmtId="0" fontId="48" fillId="6" borderId="12" xfId="2" applyFont="1" applyFill="1" applyBorder="1" applyAlignment="1" applyProtection="1">
      <alignment horizontal="center" vertical="center"/>
      <protection locked="0"/>
    </xf>
    <xf numFmtId="0" fontId="48" fillId="6" borderId="100" xfId="2" applyFont="1" applyFill="1" applyBorder="1" applyAlignment="1" applyProtection="1">
      <alignment horizontal="center" vertical="center"/>
      <protection locked="0"/>
    </xf>
    <xf numFmtId="0" fontId="48" fillId="6" borderId="97" xfId="2" applyFont="1" applyFill="1" applyBorder="1" applyAlignment="1" applyProtection="1">
      <alignment horizontal="center" vertical="center"/>
      <protection locked="0"/>
    </xf>
    <xf numFmtId="0" fontId="48" fillId="6" borderId="111" xfId="2" applyFont="1" applyFill="1" applyBorder="1" applyAlignment="1" applyProtection="1">
      <alignment horizontal="center" vertical="center"/>
      <protection locked="0"/>
    </xf>
    <xf numFmtId="0" fontId="48" fillId="6" borderId="50" xfId="2" applyFont="1" applyFill="1" applyBorder="1" applyAlignment="1" applyProtection="1">
      <alignment horizontal="center" vertical="center"/>
      <protection locked="0"/>
    </xf>
    <xf numFmtId="0" fontId="48" fillId="6" borderId="77" xfId="2" applyFont="1" applyFill="1" applyBorder="1" applyAlignment="1" applyProtection="1">
      <alignment horizontal="center" vertical="center"/>
      <protection locked="0"/>
    </xf>
    <xf numFmtId="0" fontId="64" fillId="6" borderId="97" xfId="2" applyFont="1" applyFill="1" applyBorder="1" applyAlignment="1" applyProtection="1">
      <alignment horizontal="right" vertical="distributed" textRotation="255"/>
      <protection locked="0"/>
    </xf>
    <xf numFmtId="0" fontId="64" fillId="6" borderId="50" xfId="2" applyFont="1" applyFill="1" applyBorder="1" applyAlignment="1" applyProtection="1">
      <alignment horizontal="right" vertical="distributed" textRotation="255"/>
      <protection locked="0"/>
    </xf>
    <xf numFmtId="0" fontId="61" fillId="6" borderId="111" xfId="2" applyFont="1" applyFill="1" applyBorder="1" applyAlignment="1" applyProtection="1">
      <alignment horizontal="left" vertical="distributed" textRotation="255"/>
      <protection locked="0"/>
    </xf>
    <xf numFmtId="0" fontId="61" fillId="6" borderId="77" xfId="2" applyFont="1" applyFill="1" applyBorder="1" applyAlignment="1" applyProtection="1">
      <alignment horizontal="left" vertical="distributed" textRotation="255"/>
      <protection locked="0"/>
    </xf>
    <xf numFmtId="0" fontId="48" fillId="6" borderId="16" xfId="2" applyFont="1" applyFill="1" applyBorder="1" applyAlignment="1" applyProtection="1">
      <alignment horizontal="center" vertical="distributed" textRotation="255"/>
      <protection locked="0"/>
    </xf>
    <xf numFmtId="0" fontId="48" fillId="6" borderId="87" xfId="2" applyFont="1" applyFill="1" applyBorder="1" applyAlignment="1" applyProtection="1">
      <alignment horizontal="center" vertical="distributed" textRotation="255"/>
      <protection locked="0"/>
    </xf>
    <xf numFmtId="0" fontId="48" fillId="6" borderId="0" xfId="2" applyFont="1" applyFill="1" applyAlignment="1" applyProtection="1">
      <alignment horizontal="center" vertical="distributed" textRotation="255"/>
      <protection locked="0"/>
    </xf>
    <xf numFmtId="0" fontId="48" fillId="6" borderId="14" xfId="2" applyFont="1" applyFill="1" applyBorder="1" applyAlignment="1" applyProtection="1">
      <alignment horizontal="center" vertical="distributed" textRotation="255"/>
      <protection locked="0"/>
    </xf>
    <xf numFmtId="0" fontId="48" fillId="3" borderId="99" xfId="2" applyFont="1" applyFill="1" applyBorder="1" applyAlignment="1" applyProtection="1">
      <alignment horizontal="right" vertical="center"/>
      <protection locked="0"/>
    </xf>
    <xf numFmtId="0" fontId="48" fillId="3" borderId="24" xfId="2" applyFont="1" applyFill="1" applyBorder="1" applyAlignment="1" applyProtection="1">
      <alignment horizontal="right" vertical="center"/>
      <protection locked="0"/>
    </xf>
    <xf numFmtId="0" fontId="48" fillId="6" borderId="23" xfId="2" applyFont="1" applyFill="1" applyBorder="1" applyAlignment="1" applyProtection="1">
      <alignment horizontal="right" vertical="center"/>
      <protection locked="0"/>
    </xf>
    <xf numFmtId="0" fontId="48" fillId="6" borderId="20" xfId="2" applyFont="1" applyFill="1" applyBorder="1" applyAlignment="1" applyProtection="1">
      <alignment horizontal="right" vertical="center"/>
      <protection locked="0"/>
    </xf>
    <xf numFmtId="0" fontId="48" fillId="6" borderId="101" xfId="2" applyFont="1" applyFill="1" applyBorder="1" applyAlignment="1" applyProtection="1">
      <alignment horizontal="right" vertical="center"/>
      <protection locked="0"/>
    </xf>
    <xf numFmtId="0" fontId="48" fillId="6" borderId="99" xfId="2" applyFont="1" applyFill="1" applyBorder="1" applyAlignment="1" applyProtection="1">
      <alignment horizontal="right" vertical="center"/>
      <protection locked="0"/>
    </xf>
    <xf numFmtId="0" fontId="48" fillId="6" borderId="24" xfId="2" applyFont="1" applyFill="1" applyBorder="1" applyAlignment="1" applyProtection="1">
      <alignment horizontal="right" vertical="center"/>
      <protection locked="0"/>
    </xf>
    <xf numFmtId="0" fontId="48" fillId="6" borderId="99" xfId="2" applyFont="1" applyFill="1" applyBorder="1" applyAlignment="1" applyProtection="1">
      <alignment horizontal="center" vertical="center"/>
      <protection locked="0"/>
    </xf>
    <xf numFmtId="0" fontId="48" fillId="6" borderId="24" xfId="2" applyFont="1" applyFill="1" applyBorder="1" applyAlignment="1" applyProtection="1">
      <alignment horizontal="center" vertical="center"/>
      <protection locked="0"/>
    </xf>
    <xf numFmtId="0" fontId="48" fillId="6" borderId="23" xfId="2" applyFont="1" applyFill="1" applyBorder="1" applyAlignment="1" applyProtection="1">
      <alignment horizontal="center" vertical="center"/>
      <protection locked="0"/>
    </xf>
    <xf numFmtId="0" fontId="48" fillId="6" borderId="21" xfId="2" applyFont="1" applyFill="1" applyBorder="1" applyAlignment="1" applyProtection="1">
      <alignment horizontal="center" vertical="center"/>
      <protection locked="0"/>
    </xf>
    <xf numFmtId="0" fontId="48" fillId="3" borderId="43" xfId="2" applyFont="1" applyFill="1" applyBorder="1" applyAlignment="1" applyProtection="1">
      <alignment horizontal="center" vertical="center" shrinkToFit="1"/>
      <protection locked="0"/>
    </xf>
    <xf numFmtId="0" fontId="48" fillId="3" borderId="9" xfId="2" applyFont="1" applyFill="1" applyBorder="1" applyAlignment="1" applyProtection="1">
      <alignment horizontal="center" vertical="center" shrinkToFit="1"/>
      <protection locked="0"/>
    </xf>
    <xf numFmtId="0" fontId="61" fillId="6" borderId="16" xfId="2" applyFont="1" applyFill="1" applyBorder="1" applyAlignment="1" applyProtection="1">
      <alignment horizontal="right" vertical="top"/>
      <protection locked="0"/>
    </xf>
    <xf numFmtId="0" fontId="61" fillId="6" borderId="16" xfId="2" applyFont="1" applyFill="1" applyBorder="1" applyAlignment="1" applyProtection="1">
      <alignment horizontal="left" vertical="center" wrapText="1"/>
      <protection locked="0"/>
    </xf>
    <xf numFmtId="0" fontId="65" fillId="6" borderId="0" xfId="2" applyFont="1" applyFill="1" applyProtection="1">
      <alignment vertical="center"/>
      <protection locked="0"/>
    </xf>
    <xf numFmtId="0" fontId="71" fillId="6" borderId="10" xfId="2" applyFont="1" applyFill="1" applyBorder="1" applyAlignment="1" applyProtection="1">
      <alignment horizontal="right" vertical="center"/>
      <protection locked="0"/>
    </xf>
    <xf numFmtId="0" fontId="61" fillId="6" borderId="0" xfId="2" applyFont="1" applyFill="1" applyAlignment="1" applyProtection="1">
      <alignment horizontal="left" vertical="center"/>
      <protection locked="0"/>
    </xf>
    <xf numFmtId="0" fontId="84" fillId="6" borderId="15" xfId="0" applyFont="1" applyFill="1" applyBorder="1" applyAlignment="1" applyProtection="1">
      <alignment horizontal="center" vertical="center" textRotation="255"/>
      <protection locked="0"/>
    </xf>
    <xf numFmtId="0" fontId="84" fillId="6" borderId="111" xfId="0" applyFont="1" applyFill="1" applyBorder="1" applyAlignment="1" applyProtection="1">
      <alignment horizontal="center" vertical="center" textRotation="255"/>
      <protection locked="0"/>
    </xf>
    <xf numFmtId="0" fontId="84" fillId="6" borderId="11" xfId="0" applyFont="1" applyFill="1" applyBorder="1" applyAlignment="1" applyProtection="1">
      <alignment horizontal="center" vertical="center" textRotation="255"/>
      <protection locked="0"/>
    </xf>
    <xf numFmtId="0" fontId="84" fillId="6" borderId="77" xfId="0" applyFont="1" applyFill="1" applyBorder="1" applyAlignment="1" applyProtection="1">
      <alignment horizontal="center" vertical="center" textRotation="255"/>
      <protection locked="0"/>
    </xf>
    <xf numFmtId="0" fontId="47" fillId="6" borderId="97" xfId="0" applyFont="1" applyFill="1" applyBorder="1" applyAlignment="1" applyProtection="1">
      <alignment horizontal="center" vertical="center" textRotation="255"/>
      <protection locked="0"/>
    </xf>
    <xf numFmtId="0" fontId="47" fillId="6" borderId="16" xfId="0" applyFont="1" applyFill="1" applyBorder="1" applyAlignment="1" applyProtection="1">
      <alignment horizontal="center" vertical="center" textRotation="255"/>
      <protection locked="0"/>
    </xf>
    <xf numFmtId="0" fontId="47" fillId="6" borderId="50" xfId="0" applyFont="1" applyFill="1" applyBorder="1" applyAlignment="1" applyProtection="1">
      <alignment horizontal="center" vertical="center" textRotation="255"/>
      <protection locked="0"/>
    </xf>
    <xf numFmtId="0" fontId="47" fillId="6" borderId="0" xfId="0" applyFont="1" applyFill="1" applyAlignment="1" applyProtection="1">
      <alignment horizontal="center" vertical="center" textRotation="255"/>
      <protection locked="0"/>
    </xf>
    <xf numFmtId="0" fontId="47" fillId="6" borderId="99" xfId="0" applyFont="1" applyFill="1" applyBorder="1" applyAlignment="1" applyProtection="1">
      <alignment horizontal="center" vertical="center" textRotation="255"/>
      <protection locked="0"/>
    </xf>
    <xf numFmtId="0" fontId="47" fillId="6" borderId="23" xfId="0" applyFont="1" applyFill="1" applyBorder="1" applyAlignment="1" applyProtection="1">
      <alignment horizontal="center" vertical="center" textRotation="255"/>
      <protection locked="0"/>
    </xf>
    <xf numFmtId="0" fontId="57" fillId="6" borderId="120" xfId="0" applyFont="1" applyFill="1" applyBorder="1" applyAlignment="1" applyProtection="1">
      <alignment horizontal="left" vertical="center" shrinkToFit="1"/>
      <protection locked="0"/>
    </xf>
    <xf numFmtId="0" fontId="57" fillId="6" borderId="64" xfId="0" applyFont="1" applyFill="1" applyBorder="1" applyAlignment="1" applyProtection="1">
      <alignment horizontal="left" vertical="center" shrinkToFit="1"/>
      <protection locked="0"/>
    </xf>
    <xf numFmtId="0" fontId="57" fillId="6" borderId="147" xfId="0" applyFont="1" applyFill="1" applyBorder="1" applyAlignment="1" applyProtection="1">
      <alignment horizontal="left" vertical="center" shrinkToFit="1"/>
      <protection locked="0"/>
    </xf>
    <xf numFmtId="177" fontId="61" fillId="6" borderId="64" xfId="2" applyNumberFormat="1" applyFont="1" applyFill="1" applyBorder="1" applyAlignment="1" applyProtection="1">
      <alignment horizontal="center" vertical="center"/>
      <protection locked="0"/>
    </xf>
    <xf numFmtId="177" fontId="61" fillId="6" borderId="81" xfId="2" applyNumberFormat="1" applyFont="1" applyFill="1" applyBorder="1" applyAlignment="1" applyProtection="1">
      <alignment horizontal="center" vertical="center"/>
      <protection locked="0"/>
    </xf>
    <xf numFmtId="0" fontId="57" fillId="6" borderId="17" xfId="0" applyFont="1" applyFill="1" applyBorder="1" applyAlignment="1" applyProtection="1">
      <alignment horizontal="left" vertical="center" shrinkToFit="1"/>
      <protection locked="0"/>
    </xf>
    <xf numFmtId="0" fontId="57" fillId="6" borderId="84" xfId="0" applyFont="1" applyFill="1" applyBorder="1" applyAlignment="1" applyProtection="1">
      <alignment horizontal="left" vertical="center" shrinkToFit="1"/>
      <protection locked="0"/>
    </xf>
    <xf numFmtId="0" fontId="57" fillId="6" borderId="89" xfId="0" applyFont="1" applyFill="1" applyBorder="1" applyAlignment="1" applyProtection="1">
      <alignment horizontal="left" vertical="center" shrinkToFit="1"/>
      <protection locked="0"/>
    </xf>
    <xf numFmtId="177" fontId="61" fillId="6" borderId="84" xfId="2" applyNumberFormat="1" applyFont="1" applyFill="1" applyBorder="1" applyAlignment="1" applyProtection="1">
      <alignment horizontal="center" vertical="center"/>
      <protection locked="0"/>
    </xf>
    <xf numFmtId="177" fontId="61" fillId="6" borderId="55" xfId="2" applyNumberFormat="1" applyFont="1" applyFill="1" applyBorder="1" applyAlignment="1" applyProtection="1">
      <alignment horizontal="center" vertical="center"/>
      <protection locked="0"/>
    </xf>
    <xf numFmtId="0" fontId="57" fillId="6" borderId="18" xfId="0" applyFont="1" applyFill="1" applyBorder="1" applyAlignment="1" applyProtection="1">
      <alignment horizontal="left" vertical="center" shrinkToFit="1"/>
      <protection locked="0"/>
    </xf>
    <xf numFmtId="0" fontId="57" fillId="6" borderId="34" xfId="0" applyFont="1" applyFill="1" applyBorder="1" applyAlignment="1" applyProtection="1">
      <alignment horizontal="left" vertical="center" shrinkToFit="1"/>
      <protection locked="0"/>
    </xf>
    <xf numFmtId="0" fontId="57" fillId="6" borderId="138" xfId="0" applyFont="1" applyFill="1" applyBorder="1" applyAlignment="1" applyProtection="1">
      <alignment horizontal="left" vertical="center" shrinkToFit="1"/>
      <protection locked="0"/>
    </xf>
    <xf numFmtId="177" fontId="61" fillId="6" borderId="34" xfId="2" applyNumberFormat="1" applyFont="1" applyFill="1" applyBorder="1" applyAlignment="1" applyProtection="1">
      <alignment horizontal="center" vertical="center"/>
      <protection locked="0"/>
    </xf>
    <xf numFmtId="177" fontId="61" fillId="6" borderId="58" xfId="2" applyNumberFormat="1" applyFont="1" applyFill="1" applyBorder="1" applyAlignment="1" applyProtection="1">
      <alignment horizontal="center" vertical="center"/>
      <protection locked="0"/>
    </xf>
    <xf numFmtId="0" fontId="57" fillId="6" borderId="83" xfId="0" applyFont="1" applyFill="1" applyBorder="1" applyAlignment="1" applyProtection="1">
      <alignment horizontal="left" vertical="center" shrinkToFit="1"/>
      <protection locked="0"/>
    </xf>
    <xf numFmtId="0" fontId="57" fillId="6" borderId="69" xfId="0" applyFont="1" applyFill="1" applyBorder="1" applyAlignment="1" applyProtection="1">
      <alignment horizontal="left" vertical="center" shrinkToFit="1"/>
      <protection locked="0"/>
    </xf>
    <xf numFmtId="177" fontId="61" fillId="6" borderId="83" xfId="2" applyNumberFormat="1" applyFont="1" applyFill="1" applyBorder="1" applyAlignment="1" applyProtection="1">
      <alignment horizontal="center" vertical="center"/>
      <protection locked="0"/>
    </xf>
    <xf numFmtId="177" fontId="61" fillId="6" borderId="59" xfId="2" applyNumberFormat="1" applyFont="1" applyFill="1" applyBorder="1" applyAlignment="1" applyProtection="1">
      <alignment horizontal="center" vertical="center"/>
      <protection locked="0"/>
    </xf>
    <xf numFmtId="0" fontId="47" fillId="6" borderId="46" xfId="0" applyFont="1" applyFill="1" applyBorder="1" applyAlignment="1" applyProtection="1">
      <alignment horizontal="center" vertical="center" textRotation="255"/>
      <protection locked="0"/>
    </xf>
    <xf numFmtId="0" fontId="47" fillId="6" borderId="26" xfId="0" applyFont="1" applyFill="1" applyBorder="1" applyAlignment="1" applyProtection="1">
      <alignment horizontal="center" vertical="center" textRotation="255"/>
      <protection locked="0"/>
    </xf>
    <xf numFmtId="0" fontId="57" fillId="6" borderId="4" xfId="0" applyFont="1" applyFill="1" applyBorder="1" applyAlignment="1" applyProtection="1">
      <alignment horizontal="left" vertical="center" shrinkToFit="1"/>
      <protection locked="0"/>
    </xf>
    <xf numFmtId="0" fontId="57" fillId="6" borderId="6" xfId="0" applyFont="1" applyFill="1" applyBorder="1" applyAlignment="1" applyProtection="1">
      <alignment horizontal="left" vertical="center" shrinkToFit="1"/>
      <protection locked="0"/>
    </xf>
    <xf numFmtId="0" fontId="57" fillId="6" borderId="94" xfId="0" applyFont="1" applyFill="1" applyBorder="1" applyAlignment="1" applyProtection="1">
      <alignment horizontal="left" vertical="center" shrinkToFit="1"/>
      <protection locked="0"/>
    </xf>
    <xf numFmtId="177" fontId="61" fillId="6" borderId="6" xfId="2" applyNumberFormat="1" applyFont="1" applyFill="1" applyBorder="1" applyAlignment="1" applyProtection="1">
      <alignment horizontal="center" vertical="center"/>
      <protection locked="0"/>
    </xf>
    <xf numFmtId="177" fontId="61" fillId="6" borderId="61" xfId="2" applyNumberFormat="1" applyFont="1" applyFill="1" applyBorder="1" applyAlignment="1" applyProtection="1">
      <alignment horizontal="center" vertical="center"/>
      <protection locked="0"/>
    </xf>
    <xf numFmtId="177" fontId="61" fillId="6" borderId="92" xfId="2" applyNumberFormat="1" applyFont="1" applyFill="1" applyBorder="1" applyAlignment="1" applyProtection="1">
      <alignment horizontal="center" vertical="center"/>
      <protection locked="0"/>
    </xf>
    <xf numFmtId="177" fontId="61" fillId="6" borderId="60" xfId="2" applyNumberFormat="1" applyFont="1" applyFill="1" applyBorder="1" applyAlignment="1" applyProtection="1">
      <alignment horizontal="center" vertical="center"/>
      <protection locked="0"/>
    </xf>
    <xf numFmtId="0" fontId="57" fillId="6" borderId="83" xfId="0" applyFont="1" applyFill="1" applyBorder="1" applyAlignment="1" applyProtection="1">
      <alignment horizontal="left" vertical="center"/>
      <protection locked="0"/>
    </xf>
    <xf numFmtId="0" fontId="57" fillId="6" borderId="69" xfId="0" applyFont="1" applyFill="1" applyBorder="1" applyAlignment="1" applyProtection="1">
      <alignment horizontal="left" vertical="center"/>
      <protection locked="0"/>
    </xf>
    <xf numFmtId="0" fontId="84" fillId="6" borderId="25" xfId="0" applyFont="1" applyFill="1" applyBorder="1" applyAlignment="1" applyProtection="1">
      <alignment horizontal="center" vertical="center" textRotation="255"/>
      <protection locked="0"/>
    </xf>
    <xf numFmtId="0" fontId="84" fillId="6" borderId="26" xfId="0" applyFont="1" applyFill="1" applyBorder="1" applyAlignment="1" applyProtection="1">
      <alignment horizontal="center" vertical="center" textRotation="255"/>
      <protection locked="0"/>
    </xf>
    <xf numFmtId="0" fontId="84" fillId="6" borderId="0" xfId="0" applyFont="1" applyFill="1" applyAlignment="1" applyProtection="1">
      <alignment horizontal="center" vertical="center" textRotation="255"/>
      <protection locked="0"/>
    </xf>
    <xf numFmtId="0" fontId="84" fillId="6" borderId="22" xfId="0" applyFont="1" applyFill="1" applyBorder="1" applyAlignment="1" applyProtection="1">
      <alignment horizontal="center" vertical="center" textRotation="255"/>
      <protection locked="0"/>
    </xf>
    <xf numFmtId="0" fontId="84" fillId="6" borderId="23" xfId="0" applyFont="1" applyFill="1" applyBorder="1" applyAlignment="1" applyProtection="1">
      <alignment horizontal="center" vertical="center" textRotation="255"/>
      <protection locked="0"/>
    </xf>
    <xf numFmtId="0" fontId="39" fillId="6" borderId="46" xfId="0" applyFont="1" applyFill="1" applyBorder="1" applyAlignment="1" applyProtection="1">
      <alignment horizontal="center" vertical="center" textRotation="255" shrinkToFit="1"/>
      <protection locked="0"/>
    </xf>
    <xf numFmtId="0" fontId="39" fillId="6" borderId="26" xfId="0" applyFont="1" applyFill="1" applyBorder="1" applyAlignment="1" applyProtection="1">
      <alignment horizontal="center" vertical="center" textRotation="255" shrinkToFit="1"/>
      <protection locked="0"/>
    </xf>
    <xf numFmtId="0" fontId="39" fillId="6" borderId="50" xfId="0" applyFont="1" applyFill="1" applyBorder="1" applyAlignment="1" applyProtection="1">
      <alignment horizontal="center" vertical="center" textRotation="255" shrinkToFit="1"/>
      <protection locked="0"/>
    </xf>
    <xf numFmtId="0" fontId="39" fillId="6" borderId="0" xfId="0" applyFont="1" applyFill="1" applyAlignment="1" applyProtection="1">
      <alignment horizontal="center" vertical="center" textRotation="255" shrinkToFit="1"/>
      <protection locked="0"/>
    </xf>
    <xf numFmtId="0" fontId="39" fillId="6" borderId="99" xfId="0" applyFont="1" applyFill="1" applyBorder="1" applyAlignment="1" applyProtection="1">
      <alignment horizontal="center" vertical="center" textRotation="255" shrinkToFit="1"/>
      <protection locked="0"/>
    </xf>
    <xf numFmtId="0" fontId="39" fillId="6" borderId="23" xfId="0" applyFont="1" applyFill="1" applyBorder="1" applyAlignment="1" applyProtection="1">
      <alignment horizontal="center" vertical="center" textRotation="255" shrinkToFit="1"/>
      <protection locked="0"/>
    </xf>
    <xf numFmtId="0" fontId="57" fillId="6" borderId="18" xfId="0" applyFont="1" applyFill="1" applyBorder="1" applyAlignment="1" applyProtection="1">
      <alignment horizontal="left" vertical="center" wrapText="1" shrinkToFit="1"/>
      <protection locked="0"/>
    </xf>
    <xf numFmtId="0" fontId="57" fillId="6" borderId="34" xfId="0" applyFont="1" applyFill="1" applyBorder="1" applyAlignment="1" applyProtection="1">
      <alignment horizontal="left" vertical="center" wrapText="1" shrinkToFit="1"/>
      <protection locked="0"/>
    </xf>
    <xf numFmtId="0" fontId="57" fillId="6" borderId="138" xfId="0" applyFont="1" applyFill="1" applyBorder="1" applyAlignment="1" applyProtection="1">
      <alignment horizontal="left" vertical="center" wrapText="1" shrinkToFit="1"/>
      <protection locked="0"/>
    </xf>
    <xf numFmtId="0" fontId="40" fillId="6" borderId="46" xfId="0" applyFont="1" applyFill="1" applyBorder="1" applyAlignment="1" applyProtection="1">
      <alignment horizontal="center" vertical="center" textRotation="255" shrinkToFit="1"/>
      <protection locked="0"/>
    </xf>
    <xf numFmtId="0" fontId="40" fillId="6" borderId="26" xfId="0" applyFont="1" applyFill="1" applyBorder="1" applyAlignment="1" applyProtection="1">
      <alignment horizontal="center" vertical="center" textRotation="255" shrinkToFit="1"/>
      <protection locked="0"/>
    </xf>
    <xf numFmtId="0" fontId="40" fillId="6" borderId="50" xfId="0" applyFont="1" applyFill="1" applyBorder="1" applyAlignment="1" applyProtection="1">
      <alignment horizontal="center" vertical="center" textRotation="255" shrinkToFit="1"/>
      <protection locked="0"/>
    </xf>
    <xf numFmtId="0" fontId="40" fillId="6" borderId="0" xfId="0" applyFont="1" applyFill="1" applyAlignment="1" applyProtection="1">
      <alignment horizontal="center" vertical="center" textRotation="255" shrinkToFit="1"/>
      <protection locked="0"/>
    </xf>
    <xf numFmtId="0" fontId="40" fillId="6" borderId="99" xfId="0" applyFont="1" applyFill="1" applyBorder="1" applyAlignment="1" applyProtection="1">
      <alignment horizontal="center" vertical="center" textRotation="255" shrinkToFit="1"/>
      <protection locked="0"/>
    </xf>
    <xf numFmtId="0" fontId="40" fillId="6" borderId="23" xfId="0" applyFont="1" applyFill="1" applyBorder="1" applyAlignment="1" applyProtection="1">
      <alignment horizontal="center" vertical="center" textRotation="255" shrinkToFit="1"/>
      <protection locked="0"/>
    </xf>
    <xf numFmtId="0" fontId="84" fillId="6" borderId="25" xfId="0" applyFont="1" applyFill="1" applyBorder="1" applyAlignment="1" applyProtection="1">
      <alignment horizontal="center" vertical="center" textRotation="255" shrinkToFit="1"/>
      <protection locked="0"/>
    </xf>
    <xf numFmtId="0" fontId="84" fillId="6" borderId="26" xfId="0" applyFont="1" applyFill="1" applyBorder="1" applyAlignment="1" applyProtection="1">
      <alignment horizontal="center" vertical="center" textRotation="255" shrinkToFit="1"/>
      <protection locked="0"/>
    </xf>
    <xf numFmtId="0" fontId="84" fillId="6" borderId="11" xfId="0" applyFont="1" applyFill="1" applyBorder="1" applyAlignment="1" applyProtection="1">
      <alignment horizontal="center" vertical="center" textRotation="255" shrinkToFit="1"/>
      <protection locked="0"/>
    </xf>
    <xf numFmtId="0" fontId="84" fillId="6" borderId="0" xfId="0" applyFont="1" applyFill="1" applyAlignment="1" applyProtection="1">
      <alignment horizontal="center" vertical="center" textRotation="255" shrinkToFit="1"/>
      <protection locked="0"/>
    </xf>
    <xf numFmtId="0" fontId="84" fillId="6" borderId="22" xfId="0" applyFont="1" applyFill="1" applyBorder="1" applyAlignment="1" applyProtection="1">
      <alignment horizontal="center" vertical="center" textRotation="255" shrinkToFit="1"/>
      <protection locked="0"/>
    </xf>
    <xf numFmtId="0" fontId="84" fillId="6" borderId="23" xfId="0" applyFont="1" applyFill="1" applyBorder="1" applyAlignment="1" applyProtection="1">
      <alignment horizontal="center" vertical="center" textRotation="255" shrinkToFit="1"/>
      <protection locked="0"/>
    </xf>
    <xf numFmtId="0" fontId="41" fillId="6" borderId="46" xfId="0" applyFont="1" applyFill="1" applyBorder="1" applyAlignment="1" applyProtection="1">
      <alignment horizontal="center" vertical="center" textRotation="255" wrapText="1" shrinkToFit="1"/>
      <protection locked="0"/>
    </xf>
    <xf numFmtId="0" fontId="41" fillId="6" borderId="26" xfId="0" applyFont="1" applyFill="1" applyBorder="1" applyAlignment="1" applyProtection="1">
      <alignment horizontal="center" vertical="center" textRotation="255" wrapText="1" shrinkToFit="1"/>
      <protection locked="0"/>
    </xf>
    <xf numFmtId="0" fontId="41" fillId="6" borderId="50" xfId="0" applyFont="1" applyFill="1" applyBorder="1" applyAlignment="1" applyProtection="1">
      <alignment horizontal="center" vertical="center" textRotation="255" wrapText="1" shrinkToFit="1"/>
      <protection locked="0"/>
    </xf>
    <xf numFmtId="0" fontId="41" fillId="6" borderId="0" xfId="0" applyFont="1" applyFill="1" applyAlignment="1" applyProtection="1">
      <alignment horizontal="center" vertical="center" textRotation="255" wrapText="1" shrinkToFit="1"/>
      <protection locked="0"/>
    </xf>
    <xf numFmtId="0" fontId="41" fillId="6" borderId="99" xfId="0" applyFont="1" applyFill="1" applyBorder="1" applyAlignment="1" applyProtection="1">
      <alignment horizontal="center" vertical="center" textRotation="255" wrapText="1" shrinkToFit="1"/>
      <protection locked="0"/>
    </xf>
    <xf numFmtId="0" fontId="41" fillId="6" borderId="23" xfId="0" applyFont="1" applyFill="1" applyBorder="1" applyAlignment="1" applyProtection="1">
      <alignment horizontal="center" vertical="center" textRotation="255" wrapText="1" shrinkToFit="1"/>
      <protection locked="0"/>
    </xf>
    <xf numFmtId="0" fontId="40" fillId="6" borderId="46" xfId="0" applyFont="1" applyFill="1" applyBorder="1" applyAlignment="1" applyProtection="1">
      <alignment horizontal="center" vertical="center" textRotation="255" wrapText="1" shrinkToFit="1"/>
      <protection locked="0"/>
    </xf>
    <xf numFmtId="0" fontId="40" fillId="6" borderId="26" xfId="0" applyFont="1" applyFill="1" applyBorder="1" applyAlignment="1" applyProtection="1">
      <alignment horizontal="center" vertical="center" textRotation="255" wrapText="1" shrinkToFit="1"/>
      <protection locked="0"/>
    </xf>
    <xf numFmtId="0" fontId="40" fillId="6" borderId="50" xfId="0" applyFont="1" applyFill="1" applyBorder="1" applyAlignment="1" applyProtection="1">
      <alignment horizontal="center" vertical="center" textRotation="255" wrapText="1" shrinkToFit="1"/>
      <protection locked="0"/>
    </xf>
    <xf numFmtId="0" fontId="40" fillId="6" borderId="0" xfId="0" applyFont="1" applyFill="1" applyAlignment="1" applyProtection="1">
      <alignment horizontal="center" vertical="center" textRotation="255" wrapText="1" shrinkToFit="1"/>
      <protection locked="0"/>
    </xf>
    <xf numFmtId="0" fontId="40" fillId="6" borderId="99" xfId="0" applyFont="1" applyFill="1" applyBorder="1" applyAlignment="1" applyProtection="1">
      <alignment horizontal="center" vertical="center" textRotation="255" wrapText="1" shrinkToFit="1"/>
      <protection locked="0"/>
    </xf>
    <xf numFmtId="0" fontId="40" fillId="6" borderId="23" xfId="0" applyFont="1" applyFill="1" applyBorder="1" applyAlignment="1" applyProtection="1">
      <alignment horizontal="center" vertical="center" textRotation="255" wrapText="1" shrinkToFit="1"/>
      <protection locked="0"/>
    </xf>
    <xf numFmtId="0" fontId="57" fillId="6" borderId="51" xfId="0" applyFont="1" applyFill="1" applyBorder="1" applyAlignment="1" applyProtection="1">
      <alignment horizontal="left" vertical="center" shrinkToFit="1"/>
      <protection locked="0"/>
    </xf>
    <xf numFmtId="0" fontId="42" fillId="6" borderId="0" xfId="2" applyFont="1" applyFill="1" applyAlignment="1" applyProtection="1">
      <alignment horizontal="left" vertical="top" wrapText="1"/>
      <protection locked="0"/>
    </xf>
    <xf numFmtId="0" fontId="57" fillId="6" borderId="137" xfId="0" applyFont="1" applyFill="1" applyBorder="1" applyAlignment="1" applyProtection="1">
      <alignment horizontal="left" vertical="center" shrinkToFit="1"/>
      <protection locked="0"/>
    </xf>
    <xf numFmtId="0" fontId="57" fillId="6" borderId="136" xfId="0" applyFont="1" applyFill="1" applyBorder="1" applyAlignment="1" applyProtection="1">
      <alignment horizontal="left" vertical="center" shrinkToFit="1"/>
      <protection locked="0"/>
    </xf>
    <xf numFmtId="0" fontId="57" fillId="6" borderId="142" xfId="0" applyFont="1" applyFill="1" applyBorder="1" applyAlignment="1" applyProtection="1">
      <alignment horizontal="left" vertical="center" shrinkToFit="1"/>
      <protection locked="0"/>
    </xf>
    <xf numFmtId="177" fontId="61" fillId="6" borderId="136" xfId="2" applyNumberFormat="1" applyFont="1" applyFill="1" applyBorder="1" applyAlignment="1" applyProtection="1">
      <alignment horizontal="center" vertical="center"/>
      <protection locked="0"/>
    </xf>
    <xf numFmtId="177" fontId="61" fillId="6" borderId="130" xfId="2" applyNumberFormat="1" applyFont="1" applyFill="1" applyBorder="1" applyAlignment="1" applyProtection="1">
      <alignment horizontal="center" vertical="center"/>
      <protection locked="0"/>
    </xf>
    <xf numFmtId="0" fontId="57" fillId="6" borderId="114" xfId="0" applyFont="1" applyFill="1" applyBorder="1" applyAlignment="1" applyProtection="1">
      <alignment vertical="center" shrinkToFit="1"/>
      <protection locked="0"/>
    </xf>
    <xf numFmtId="0" fontId="57" fillId="6" borderId="115" xfId="0" applyFont="1" applyFill="1" applyBorder="1" applyAlignment="1" applyProtection="1">
      <alignment vertical="center" shrinkToFit="1"/>
      <protection locked="0"/>
    </xf>
    <xf numFmtId="0" fontId="57" fillId="6" borderId="65" xfId="0" applyFont="1" applyFill="1" applyBorder="1" applyAlignment="1" applyProtection="1">
      <alignment vertical="center" shrinkToFit="1"/>
      <protection locked="0"/>
    </xf>
    <xf numFmtId="177" fontId="61" fillId="6" borderId="115" xfId="2" applyNumberFormat="1" applyFont="1" applyFill="1" applyBorder="1" applyAlignment="1" applyProtection="1">
      <alignment horizontal="center" vertical="center"/>
      <protection locked="0"/>
    </xf>
    <xf numFmtId="177" fontId="61" fillId="6" borderId="66" xfId="2" applyNumberFormat="1" applyFont="1" applyFill="1" applyBorder="1" applyAlignment="1" applyProtection="1">
      <alignment horizontal="center" vertical="center"/>
      <protection locked="0"/>
    </xf>
    <xf numFmtId="0" fontId="57" fillId="6" borderId="137" xfId="0" applyFont="1" applyFill="1" applyBorder="1" applyAlignment="1" applyProtection="1">
      <alignment vertical="center" shrinkToFit="1"/>
      <protection locked="0"/>
    </xf>
    <xf numFmtId="0" fontId="57" fillId="6" borderId="136" xfId="0" applyFont="1" applyFill="1" applyBorder="1" applyAlignment="1" applyProtection="1">
      <alignment vertical="center" shrinkToFit="1"/>
      <protection locked="0"/>
    </xf>
    <xf numFmtId="177" fontId="61" fillId="6" borderId="10" xfId="2" applyNumberFormat="1" applyFont="1" applyFill="1" applyBorder="1" applyAlignment="1" applyProtection="1">
      <alignment horizontal="center" vertical="center"/>
      <protection locked="0"/>
    </xf>
    <xf numFmtId="177" fontId="61" fillId="6" borderId="19" xfId="2" applyNumberFormat="1" applyFont="1" applyFill="1" applyBorder="1" applyAlignment="1" applyProtection="1">
      <alignment horizontal="center" vertical="center"/>
      <protection locked="0"/>
    </xf>
    <xf numFmtId="0" fontId="61" fillId="6" borderId="16" xfId="2" applyFont="1" applyFill="1" applyBorder="1" applyAlignment="1" applyProtection="1">
      <alignment horizontal="left" vertical="top" wrapText="1"/>
      <protection locked="0"/>
    </xf>
    <xf numFmtId="0" fontId="65" fillId="6" borderId="10" xfId="2" applyFont="1" applyFill="1" applyBorder="1" applyProtection="1">
      <alignment vertical="center"/>
      <protection locked="0"/>
    </xf>
    <xf numFmtId="0" fontId="48" fillId="6" borderId="114" xfId="2" applyFont="1" applyFill="1" applyBorder="1" applyAlignment="1" applyProtection="1">
      <alignment horizontal="center" vertical="center"/>
      <protection locked="0"/>
    </xf>
    <xf numFmtId="0" fontId="48" fillId="6" borderId="115" xfId="2" applyFont="1" applyFill="1" applyBorder="1" applyAlignment="1" applyProtection="1">
      <alignment horizontal="center" vertical="center"/>
      <protection locked="0"/>
    </xf>
    <xf numFmtId="0" fontId="48" fillId="6" borderId="66" xfId="2" applyFont="1" applyFill="1" applyBorder="1" applyAlignment="1" applyProtection="1">
      <alignment horizontal="center" vertical="center"/>
      <protection locked="0"/>
    </xf>
    <xf numFmtId="0" fontId="48" fillId="6" borderId="83" xfId="2" applyFont="1" applyFill="1" applyBorder="1" applyAlignment="1" applyProtection="1">
      <alignment horizontal="distributed" vertical="center"/>
      <protection locked="0"/>
    </xf>
    <xf numFmtId="0" fontId="48" fillId="6" borderId="69" xfId="2" applyFont="1" applyFill="1" applyBorder="1" applyAlignment="1" applyProtection="1">
      <alignment horizontal="distributed" vertical="center"/>
      <protection locked="0"/>
    </xf>
    <xf numFmtId="177" fontId="61" fillId="6" borderId="83" xfId="2" applyNumberFormat="1" applyFont="1" applyFill="1" applyBorder="1" applyAlignment="1" applyProtection="1">
      <alignment horizontal="right" vertical="center"/>
      <protection locked="0"/>
    </xf>
    <xf numFmtId="177" fontId="61" fillId="6" borderId="59" xfId="2" applyNumberFormat="1" applyFont="1" applyFill="1" applyBorder="1" applyAlignment="1" applyProtection="1">
      <alignment horizontal="right" vertical="center"/>
      <protection locked="0"/>
    </xf>
    <xf numFmtId="0" fontId="48" fillId="6" borderId="6" xfId="2" applyFont="1" applyFill="1" applyBorder="1" applyAlignment="1" applyProtection="1">
      <alignment horizontal="distributed" vertical="center"/>
      <protection locked="0"/>
    </xf>
    <xf numFmtId="0" fontId="48" fillId="6" borderId="94" xfId="2" applyFont="1" applyFill="1" applyBorder="1" applyAlignment="1" applyProtection="1">
      <alignment horizontal="distributed" vertical="center"/>
      <protection locked="0"/>
    </xf>
    <xf numFmtId="177" fontId="61" fillId="6" borderId="6" xfId="2" applyNumberFormat="1" applyFont="1" applyFill="1" applyBorder="1" applyAlignment="1" applyProtection="1">
      <alignment horizontal="right" vertical="center"/>
      <protection locked="0"/>
    </xf>
    <xf numFmtId="177" fontId="61" fillId="6" borderId="61" xfId="2" applyNumberFormat="1" applyFont="1" applyFill="1" applyBorder="1" applyAlignment="1" applyProtection="1">
      <alignment horizontal="right" vertical="center"/>
      <protection locked="0"/>
    </xf>
    <xf numFmtId="0" fontId="48" fillId="6" borderId="92" xfId="2" applyFont="1" applyFill="1" applyBorder="1" applyAlignment="1" applyProtection="1">
      <alignment horizontal="distributed" vertical="center"/>
      <protection locked="0"/>
    </xf>
    <xf numFmtId="0" fontId="48" fillId="6" borderId="86" xfId="2" applyFont="1" applyFill="1" applyBorder="1" applyAlignment="1" applyProtection="1">
      <alignment horizontal="distributed" vertical="center"/>
      <protection locked="0"/>
    </xf>
    <xf numFmtId="177" fontId="61" fillId="6" borderId="92" xfId="2" applyNumberFormat="1" applyFont="1" applyFill="1" applyBorder="1" applyAlignment="1" applyProtection="1">
      <alignment horizontal="right" vertical="center"/>
      <protection locked="0"/>
    </xf>
    <xf numFmtId="177" fontId="61" fillId="6" borderId="60" xfId="2" applyNumberFormat="1" applyFont="1" applyFill="1" applyBorder="1" applyAlignment="1" applyProtection="1">
      <alignment horizontal="right" vertical="center"/>
      <protection locked="0"/>
    </xf>
    <xf numFmtId="0" fontId="48" fillId="6" borderId="18" xfId="2" applyFont="1" applyFill="1" applyBorder="1" applyAlignment="1" applyProtection="1">
      <alignment horizontal="distributed" vertical="center"/>
      <protection locked="0"/>
    </xf>
    <xf numFmtId="0" fontId="48" fillId="6" borderId="34" xfId="2" applyFont="1" applyFill="1" applyBorder="1" applyAlignment="1" applyProtection="1">
      <alignment horizontal="distributed" vertical="center"/>
      <protection locked="0"/>
    </xf>
    <xf numFmtId="0" fontId="48" fillId="6" borderId="138" xfId="2" applyFont="1" applyFill="1" applyBorder="1" applyAlignment="1" applyProtection="1">
      <alignment horizontal="distributed" vertical="center"/>
      <protection locked="0"/>
    </xf>
    <xf numFmtId="177" fontId="61" fillId="6" borderId="34" xfId="2" applyNumberFormat="1" applyFont="1" applyFill="1" applyBorder="1" applyAlignment="1" applyProtection="1">
      <alignment horizontal="right" vertical="center"/>
      <protection locked="0"/>
    </xf>
    <xf numFmtId="177" fontId="61" fillId="6" borderId="58" xfId="2" applyNumberFormat="1" applyFont="1" applyFill="1" applyBorder="1" applyAlignment="1" applyProtection="1">
      <alignment horizontal="right" vertical="center"/>
      <protection locked="0"/>
    </xf>
    <xf numFmtId="0" fontId="48" fillId="6" borderId="136" xfId="2" applyFont="1" applyFill="1" applyBorder="1" applyAlignment="1" applyProtection="1">
      <alignment horizontal="distributed" vertical="center"/>
      <protection locked="0"/>
    </xf>
    <xf numFmtId="0" fontId="48" fillId="6" borderId="142" xfId="2" applyFont="1" applyFill="1" applyBorder="1" applyAlignment="1" applyProtection="1">
      <alignment horizontal="distributed" vertical="center"/>
      <protection locked="0"/>
    </xf>
    <xf numFmtId="177" fontId="61" fillId="6" borderId="136" xfId="2" applyNumberFormat="1" applyFont="1" applyFill="1" applyBorder="1" applyAlignment="1" applyProtection="1">
      <alignment horizontal="right" vertical="center"/>
      <protection locked="0"/>
    </xf>
    <xf numFmtId="177" fontId="61" fillId="6" borderId="130" xfId="2" applyNumberFormat="1" applyFont="1" applyFill="1" applyBorder="1" applyAlignment="1" applyProtection="1">
      <alignment horizontal="right" vertical="center"/>
      <protection locked="0"/>
    </xf>
    <xf numFmtId="0" fontId="48" fillId="6" borderId="23" xfId="2" applyFont="1" applyFill="1" applyBorder="1" applyAlignment="1" applyProtection="1">
      <alignment horizontal="distributed" vertical="center"/>
      <protection locked="0"/>
    </xf>
    <xf numFmtId="0" fontId="48" fillId="6" borderId="24" xfId="2" applyFont="1" applyFill="1" applyBorder="1" applyAlignment="1" applyProtection="1">
      <alignment horizontal="distributed" vertical="center"/>
      <protection locked="0"/>
    </xf>
    <xf numFmtId="177" fontId="61" fillId="6" borderId="23" xfId="2" applyNumberFormat="1" applyFont="1" applyFill="1" applyBorder="1" applyAlignment="1" applyProtection="1">
      <alignment horizontal="right" vertical="center"/>
      <protection locked="0"/>
    </xf>
    <xf numFmtId="177" fontId="61" fillId="6" borderId="21" xfId="2" applyNumberFormat="1" applyFont="1" applyFill="1" applyBorder="1" applyAlignment="1" applyProtection="1">
      <alignment horizontal="right" vertical="center"/>
      <protection locked="0"/>
    </xf>
    <xf numFmtId="0" fontId="61" fillId="6" borderId="16" xfId="2" quotePrefix="1" applyFont="1" applyFill="1" applyBorder="1" applyAlignment="1" applyProtection="1">
      <alignment horizontal="left" vertical="top" wrapText="1"/>
      <protection locked="0"/>
    </xf>
    <xf numFmtId="0" fontId="61" fillId="6" borderId="0" xfId="2" quotePrefix="1" applyFont="1" applyFill="1" applyAlignment="1" applyProtection="1">
      <alignment horizontal="left" vertical="top" wrapText="1"/>
      <protection locked="0"/>
    </xf>
    <xf numFmtId="0" fontId="47" fillId="10" borderId="0" xfId="0" applyFont="1" applyFill="1" applyAlignment="1" applyProtection="1">
      <alignment horizontal="center" vertical="center" shrinkToFit="1"/>
      <protection locked="0"/>
    </xf>
    <xf numFmtId="0" fontId="65" fillId="10" borderId="0" xfId="2" applyFont="1" applyFill="1" applyAlignment="1" applyProtection="1">
      <alignment horizontal="left" vertical="center" shrinkToFit="1"/>
      <protection locked="0"/>
    </xf>
    <xf numFmtId="0" fontId="47" fillId="8" borderId="0" xfId="2" applyFont="1" applyFill="1" applyAlignment="1" applyProtection="1">
      <alignment horizontal="center" vertical="center" shrinkToFit="1"/>
      <protection locked="0"/>
    </xf>
    <xf numFmtId="38" fontId="65" fillId="0" borderId="117" xfId="3" applyFont="1" applyBorder="1" applyAlignment="1" applyProtection="1">
      <alignment horizontal="right" vertical="center" wrapText="1"/>
      <protection locked="0"/>
    </xf>
    <xf numFmtId="38" fontId="65" fillId="0" borderId="78" xfId="3" applyFont="1" applyBorder="1" applyAlignment="1" applyProtection="1">
      <alignment horizontal="right" vertical="center" wrapText="1"/>
      <protection locked="0"/>
    </xf>
    <xf numFmtId="38" fontId="65" fillId="0" borderId="62" xfId="3" applyFont="1" applyBorder="1" applyAlignment="1" applyProtection="1">
      <alignment horizontal="right" vertical="center" wrapText="1"/>
      <protection locked="0"/>
    </xf>
    <xf numFmtId="38" fontId="47" fillId="0" borderId="117" xfId="3" applyFont="1" applyBorder="1" applyAlignment="1" applyProtection="1">
      <alignment horizontal="right" vertical="center" wrapText="1"/>
      <protection locked="0"/>
    </xf>
    <xf numFmtId="38" fontId="47" fillId="0" borderId="78" xfId="3" applyFont="1" applyBorder="1" applyAlignment="1" applyProtection="1">
      <alignment horizontal="right" vertical="center" wrapText="1"/>
      <protection locked="0"/>
    </xf>
    <xf numFmtId="38" fontId="47" fillId="0" borderId="151" xfId="3" applyFont="1" applyBorder="1" applyAlignment="1" applyProtection="1">
      <alignment horizontal="right" vertical="center" wrapText="1"/>
      <protection locked="0"/>
    </xf>
    <xf numFmtId="38" fontId="47" fillId="0" borderId="62" xfId="3" applyFont="1" applyBorder="1" applyAlignment="1" applyProtection="1">
      <alignment horizontal="right" vertical="center" wrapText="1"/>
      <protection locked="0"/>
    </xf>
    <xf numFmtId="0" fontId="47" fillId="12" borderId="99" xfId="2" applyFont="1" applyFill="1" applyBorder="1" applyAlignment="1" applyProtection="1">
      <alignment horizontal="center" vertical="center" wrapText="1"/>
      <protection locked="0"/>
    </xf>
    <xf numFmtId="0" fontId="47" fillId="12" borderId="23" xfId="2" applyFont="1" applyFill="1" applyBorder="1" applyAlignment="1" applyProtection="1">
      <alignment horizontal="center" vertical="center" wrapText="1"/>
      <protection locked="0"/>
    </xf>
    <xf numFmtId="49" fontId="128" fillId="0" borderId="26" xfId="0" applyNumberFormat="1" applyFont="1" applyBorder="1" applyAlignment="1" applyProtection="1">
      <alignment horizontal="right" vertical="top" shrinkToFit="1"/>
      <protection locked="0"/>
    </xf>
    <xf numFmtId="0" fontId="61" fillId="4" borderId="0" xfId="2" applyFont="1" applyFill="1" applyAlignment="1" applyProtection="1">
      <alignment horizontal="center" vertical="center" shrinkToFit="1"/>
      <protection locked="0"/>
    </xf>
    <xf numFmtId="177" fontId="11" fillId="0" borderId="34" xfId="2" applyNumberFormat="1" applyFont="1" applyBorder="1" applyAlignment="1" applyProtection="1">
      <alignment horizontal="right" vertical="center"/>
      <protection locked="0"/>
    </xf>
    <xf numFmtId="0" fontId="0" fillId="0" borderId="58" xfId="0" applyBorder="1" applyAlignment="1" applyProtection="1">
      <alignment horizontal="right" vertical="center"/>
      <protection locked="0"/>
    </xf>
    <xf numFmtId="180" fontId="11" fillId="0" borderId="6" xfId="2" applyNumberFormat="1" applyFont="1" applyBorder="1" applyAlignment="1" applyProtection="1">
      <alignment horizontal="right" vertical="center" shrinkToFit="1"/>
      <protection locked="0"/>
    </xf>
    <xf numFmtId="180" fontId="0" fillId="0" borderId="67" xfId="0" applyNumberFormat="1" applyBorder="1" applyAlignment="1" applyProtection="1">
      <alignment horizontal="right" vertical="center" shrinkToFit="1"/>
      <protection locked="0"/>
    </xf>
    <xf numFmtId="180" fontId="11" fillId="0" borderId="34" xfId="2" applyNumberFormat="1" applyFont="1" applyBorder="1" applyAlignment="1" applyProtection="1">
      <alignment horizontal="right" vertical="center" shrinkToFit="1"/>
      <protection locked="0"/>
    </xf>
    <xf numFmtId="180" fontId="0" fillId="0" borderId="58" xfId="0" applyNumberFormat="1" applyBorder="1" applyAlignment="1" applyProtection="1">
      <alignment horizontal="right" vertical="center" shrinkToFit="1"/>
      <protection locked="0"/>
    </xf>
    <xf numFmtId="0" fontId="43" fillId="0" borderId="0" xfId="2" applyFont="1" applyAlignment="1" applyProtection="1">
      <alignment horizontal="left" vertical="center" wrapText="1"/>
      <protection locked="0"/>
    </xf>
    <xf numFmtId="0" fontId="0" fillId="0" borderId="35" xfId="0" applyBorder="1" applyAlignment="1" applyProtection="1">
      <alignment horizontal="right" vertical="center"/>
      <protection locked="0"/>
    </xf>
    <xf numFmtId="0" fontId="48" fillId="2" borderId="169" xfId="2" applyFont="1" applyFill="1" applyBorder="1" applyAlignment="1" applyProtection="1">
      <alignment horizontal="center" vertical="center"/>
      <protection locked="0"/>
    </xf>
    <xf numFmtId="0" fontId="73" fillId="0" borderId="170" xfId="0" applyFont="1" applyBorder="1" applyAlignment="1" applyProtection="1">
      <alignment horizontal="center" vertical="center"/>
      <protection locked="0"/>
    </xf>
    <xf numFmtId="0" fontId="73" fillId="0" borderId="31" xfId="0" applyFont="1" applyBorder="1" applyAlignment="1" applyProtection="1">
      <alignment horizontal="center" vertical="center"/>
      <protection locked="0"/>
    </xf>
    <xf numFmtId="0" fontId="73" fillId="0" borderId="165" xfId="0" applyFont="1" applyBorder="1" applyAlignment="1" applyProtection="1">
      <alignment horizontal="center" vertical="center"/>
      <protection locked="0"/>
    </xf>
    <xf numFmtId="177" fontId="11" fillId="0" borderId="6" xfId="2" applyNumberFormat="1" applyFont="1" applyBorder="1" applyAlignment="1" applyProtection="1">
      <alignment horizontal="right" vertical="center"/>
      <protection locked="0"/>
    </xf>
    <xf numFmtId="0" fontId="0" fillId="0" borderId="67" xfId="0" applyBorder="1" applyAlignment="1" applyProtection="1">
      <alignment horizontal="right" vertical="center"/>
      <protection locked="0"/>
    </xf>
    <xf numFmtId="0" fontId="0" fillId="0" borderId="61" xfId="0" applyBorder="1" applyAlignment="1" applyProtection="1">
      <alignment horizontal="right" vertical="center"/>
      <protection locked="0"/>
    </xf>
    <xf numFmtId="180" fontId="11" fillId="0" borderId="0" xfId="2" applyNumberFormat="1" applyFont="1" applyAlignment="1" applyProtection="1">
      <alignment horizontal="right" vertical="center" shrinkToFit="1"/>
      <protection locked="0"/>
    </xf>
    <xf numFmtId="180" fontId="0" fillId="0" borderId="14" xfId="0" applyNumberFormat="1" applyBorder="1" applyAlignment="1" applyProtection="1">
      <alignment horizontal="right" vertical="center" shrinkToFit="1"/>
      <protection locked="0"/>
    </xf>
    <xf numFmtId="177" fontId="11" fillId="7" borderId="41" xfId="2" applyNumberFormat="1" applyFont="1" applyFill="1" applyBorder="1" applyAlignment="1">
      <alignment horizontal="right" vertical="center"/>
    </xf>
    <xf numFmtId="0" fontId="0" fillId="7" borderId="134" xfId="0" applyFill="1" applyBorder="1" applyAlignment="1">
      <alignment horizontal="right" vertical="center"/>
    </xf>
    <xf numFmtId="177" fontId="11" fillId="0" borderId="92" xfId="2" applyNumberFormat="1" applyFont="1" applyBorder="1" applyAlignment="1" applyProtection="1">
      <alignment horizontal="right" vertical="center"/>
      <protection locked="0"/>
    </xf>
    <xf numFmtId="0" fontId="0" fillId="0" borderId="93" xfId="0" applyBorder="1" applyAlignment="1" applyProtection="1">
      <alignment horizontal="right" vertical="center"/>
      <protection locked="0"/>
    </xf>
    <xf numFmtId="0" fontId="0" fillId="0" borderId="60" xfId="0" applyBorder="1" applyAlignment="1" applyProtection="1">
      <alignment horizontal="right" vertical="center"/>
      <protection locked="0"/>
    </xf>
    <xf numFmtId="180" fontId="0" fillId="0" borderId="61" xfId="0" applyNumberFormat="1" applyBorder="1" applyAlignment="1" applyProtection="1">
      <alignment horizontal="right" vertical="center" shrinkToFit="1"/>
      <protection locked="0"/>
    </xf>
    <xf numFmtId="177" fontId="11" fillId="7" borderId="45" xfId="2" applyNumberFormat="1" applyFont="1" applyFill="1" applyBorder="1" applyAlignment="1">
      <alignment horizontal="right" vertical="center"/>
    </xf>
    <xf numFmtId="0" fontId="0" fillId="7" borderId="132" xfId="0" applyFill="1" applyBorder="1" applyAlignment="1">
      <alignment horizontal="right" vertical="center"/>
    </xf>
    <xf numFmtId="0" fontId="11" fillId="4" borderId="116" xfId="2" applyFont="1" applyFill="1" applyBorder="1" applyAlignment="1" applyProtection="1">
      <alignment horizontal="center" vertical="center" wrapText="1"/>
      <protection locked="0"/>
    </xf>
    <xf numFmtId="0" fontId="11" fillId="4" borderId="115" xfId="2" applyFont="1" applyFill="1" applyBorder="1" applyAlignment="1" applyProtection="1">
      <alignment horizontal="center" vertical="center" wrapText="1"/>
      <protection locked="0"/>
    </xf>
    <xf numFmtId="0" fontId="11" fillId="4" borderId="66" xfId="2" applyFont="1" applyFill="1" applyBorder="1" applyAlignment="1" applyProtection="1">
      <alignment horizontal="center" vertical="center" wrapText="1"/>
      <protection locked="0"/>
    </xf>
    <xf numFmtId="177" fontId="11" fillId="7" borderId="52" xfId="2" applyNumberFormat="1" applyFont="1" applyFill="1" applyBorder="1" applyAlignment="1">
      <alignment horizontal="right" vertical="center"/>
    </xf>
    <xf numFmtId="0" fontId="0" fillId="7" borderId="133" xfId="0" applyFill="1" applyBorder="1" applyAlignment="1">
      <alignment horizontal="right" vertical="center"/>
    </xf>
    <xf numFmtId="177" fontId="11" fillId="0" borderId="9" xfId="2" applyNumberFormat="1" applyFont="1" applyBorder="1" applyAlignment="1" applyProtection="1">
      <alignment horizontal="right" vertical="center"/>
      <protection locked="0"/>
    </xf>
    <xf numFmtId="0" fontId="0" fillId="0" borderId="68" xfId="0" applyBorder="1" applyAlignment="1" applyProtection="1">
      <alignment horizontal="right" vertical="center"/>
      <protection locked="0"/>
    </xf>
    <xf numFmtId="0" fontId="0" fillId="0" borderId="88" xfId="0" applyBorder="1" applyAlignment="1" applyProtection="1">
      <alignment horizontal="right" vertical="center"/>
      <protection locked="0"/>
    </xf>
    <xf numFmtId="0" fontId="43" fillId="0" borderId="11" xfId="2" applyFont="1" applyBorder="1" applyAlignment="1" applyProtection="1">
      <alignment horizontal="left" vertical="top" wrapText="1"/>
      <protection locked="0"/>
    </xf>
    <xf numFmtId="0" fontId="43" fillId="0" borderId="11" xfId="2" applyFont="1" applyBorder="1" applyAlignment="1" applyProtection="1">
      <alignment horizontal="left" vertical="center"/>
      <protection locked="0"/>
    </xf>
    <xf numFmtId="0" fontId="43" fillId="0" borderId="0" xfId="2" applyFont="1" applyAlignment="1" applyProtection="1">
      <alignment horizontal="left" vertical="top"/>
      <protection locked="0"/>
    </xf>
    <xf numFmtId="0" fontId="61" fillId="4" borderId="0" xfId="2" applyFont="1" applyFill="1" applyAlignment="1" applyProtection="1">
      <alignment horizontal="left" vertical="top" wrapText="1"/>
      <protection locked="0"/>
    </xf>
    <xf numFmtId="0" fontId="48" fillId="2" borderId="169" xfId="2" applyFont="1" applyFill="1" applyBorder="1" applyAlignment="1" applyProtection="1">
      <alignment horizontal="center" vertical="center" shrinkToFit="1"/>
      <protection locked="0"/>
    </xf>
    <xf numFmtId="0" fontId="73" fillId="0" borderId="169" xfId="0" applyFont="1" applyBorder="1" applyAlignment="1" applyProtection="1">
      <alignment horizontal="center" vertical="center" shrinkToFit="1"/>
      <protection locked="0"/>
    </xf>
    <xf numFmtId="0" fontId="73" fillId="0" borderId="31" xfId="0" applyFont="1" applyBorder="1" applyAlignment="1" applyProtection="1">
      <alignment horizontal="center" vertical="center" shrinkToFit="1"/>
      <protection locked="0"/>
    </xf>
    <xf numFmtId="0" fontId="61" fillId="4" borderId="6" xfId="2" applyFont="1" applyFill="1" applyBorder="1" applyAlignment="1" applyProtection="1">
      <alignment horizontal="distributed" vertical="center"/>
      <protection locked="0"/>
    </xf>
    <xf numFmtId="180" fontId="11" fillId="0" borderId="45" xfId="2" applyNumberFormat="1" applyFont="1" applyBorder="1" applyAlignment="1" applyProtection="1">
      <alignment horizontal="right" vertical="center" shrinkToFit="1"/>
      <protection locked="0"/>
    </xf>
    <xf numFmtId="180" fontId="0" fillId="0" borderId="49" xfId="0" applyNumberFormat="1" applyBorder="1" applyAlignment="1" applyProtection="1">
      <alignment horizontal="right" vertical="center" shrinkToFit="1"/>
      <protection locked="0"/>
    </xf>
    <xf numFmtId="180" fontId="0" fillId="0" borderId="35" xfId="0" applyNumberFormat="1" applyBorder="1" applyAlignment="1" applyProtection="1">
      <alignment horizontal="right" vertical="center" shrinkToFit="1"/>
      <protection locked="0"/>
    </xf>
    <xf numFmtId="0" fontId="61" fillId="4" borderId="84" xfId="2" applyFont="1" applyFill="1" applyBorder="1" applyAlignment="1" applyProtection="1">
      <alignment horizontal="distributed" vertical="center"/>
      <protection locked="0"/>
    </xf>
    <xf numFmtId="0" fontId="61" fillId="4" borderId="89" xfId="2" applyFont="1" applyFill="1" applyBorder="1" applyAlignment="1" applyProtection="1">
      <alignment horizontal="distributed" vertical="center"/>
      <protection locked="0"/>
    </xf>
    <xf numFmtId="0" fontId="11" fillId="0" borderId="4" xfId="2" applyFont="1" applyBorder="1" applyAlignment="1" applyProtection="1">
      <alignment horizontal="right" vertical="center"/>
      <protection locked="0"/>
    </xf>
    <xf numFmtId="0" fontId="11" fillId="0" borderId="6" xfId="2" applyFont="1" applyBorder="1" applyAlignment="1" applyProtection="1">
      <alignment horizontal="right" vertical="center"/>
      <protection locked="0"/>
    </xf>
    <xf numFmtId="0" fontId="11" fillId="0" borderId="94" xfId="2" applyFont="1" applyBorder="1" applyAlignment="1" applyProtection="1">
      <alignment horizontal="right" vertical="center"/>
      <protection locked="0"/>
    </xf>
    <xf numFmtId="0" fontId="11" fillId="0" borderId="17" xfId="2" applyFont="1" applyBorder="1" applyAlignment="1" applyProtection="1">
      <alignment horizontal="right" vertical="center"/>
      <protection locked="0"/>
    </xf>
    <xf numFmtId="0" fontId="11" fillId="0" borderId="84" xfId="2" applyFont="1" applyBorder="1" applyAlignment="1" applyProtection="1">
      <alignment horizontal="right" vertical="center"/>
      <protection locked="0"/>
    </xf>
    <xf numFmtId="0" fontId="11" fillId="0" borderId="89" xfId="2" applyFont="1" applyBorder="1" applyAlignment="1" applyProtection="1">
      <alignment horizontal="right" vertical="center"/>
      <protection locked="0"/>
    </xf>
    <xf numFmtId="0" fontId="11" fillId="0" borderId="18" xfId="2" applyFont="1" applyBorder="1" applyAlignment="1" applyProtection="1">
      <alignment horizontal="right" vertical="center"/>
      <protection locked="0"/>
    </xf>
    <xf numFmtId="0" fontId="11" fillId="0" borderId="34" xfId="2" applyFont="1" applyBorder="1" applyAlignment="1" applyProtection="1">
      <alignment horizontal="right" vertical="center"/>
      <protection locked="0"/>
    </xf>
    <xf numFmtId="0" fontId="11" fillId="0" borderId="138" xfId="2" applyFont="1" applyBorder="1" applyAlignment="1" applyProtection="1">
      <alignment horizontal="right" vertical="center"/>
      <protection locked="0"/>
    </xf>
    <xf numFmtId="0" fontId="11" fillId="4" borderId="63" xfId="2" applyFont="1" applyFill="1" applyBorder="1" applyAlignment="1" applyProtection="1">
      <alignment horizontal="left" vertical="center" shrinkToFit="1"/>
      <protection locked="0"/>
    </xf>
    <xf numFmtId="0" fontId="0" fillId="4" borderId="63" xfId="0" applyFill="1" applyBorder="1" applyAlignment="1" applyProtection="1">
      <alignment horizontal="left" vertical="center" shrinkToFit="1"/>
      <protection locked="0"/>
    </xf>
    <xf numFmtId="0" fontId="0" fillId="4" borderId="44" xfId="0" applyFill="1" applyBorder="1" applyAlignment="1" applyProtection="1">
      <alignment horizontal="left" vertical="center" shrinkToFit="1"/>
      <protection locked="0"/>
    </xf>
    <xf numFmtId="0" fontId="15" fillId="0" borderId="110" xfId="0" applyFont="1" applyBorder="1" applyAlignment="1" applyProtection="1">
      <alignment horizontal="left" vertical="center" shrinkToFit="1"/>
      <protection locked="0"/>
    </xf>
    <xf numFmtId="0" fontId="15" fillId="0" borderId="92" xfId="0" applyFont="1" applyBorder="1" applyAlignment="1" applyProtection="1">
      <alignment horizontal="left" vertical="center" shrinkToFit="1"/>
      <protection locked="0"/>
    </xf>
    <xf numFmtId="0" fontId="15" fillId="0" borderId="93" xfId="0" applyFont="1" applyBorder="1" applyAlignment="1" applyProtection="1">
      <alignment horizontal="left" vertical="center" shrinkToFit="1"/>
      <protection locked="0"/>
    </xf>
    <xf numFmtId="0" fontId="11" fillId="2" borderId="63" xfId="2" applyFont="1" applyFill="1" applyBorder="1" applyAlignment="1" applyProtection="1">
      <alignment horizontal="distributed" vertical="center"/>
      <protection locked="0"/>
    </xf>
    <xf numFmtId="0" fontId="11" fillId="2" borderId="0" xfId="2" applyFont="1" applyFill="1" applyAlignment="1" applyProtection="1">
      <alignment horizontal="distributed" vertical="center"/>
      <protection locked="0"/>
    </xf>
    <xf numFmtId="0" fontId="11" fillId="2" borderId="16" xfId="2" applyFont="1" applyFill="1" applyBorder="1" applyAlignment="1" applyProtection="1">
      <alignment horizontal="center" vertical="center" shrinkToFit="1"/>
      <protection locked="0"/>
    </xf>
    <xf numFmtId="0" fontId="11" fillId="2" borderId="0" xfId="2" applyFont="1" applyFill="1" applyAlignment="1" applyProtection="1">
      <alignment horizontal="center" vertical="center" shrinkToFit="1"/>
      <protection locked="0"/>
    </xf>
    <xf numFmtId="0" fontId="11" fillId="0" borderId="108" xfId="2"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09" xfId="0" applyBorder="1" applyAlignment="1" applyProtection="1">
      <alignment horizontal="center" vertical="center"/>
      <protection locked="0"/>
    </xf>
    <xf numFmtId="0" fontId="11" fillId="0" borderId="63" xfId="2" applyFont="1" applyBorder="1" applyAlignment="1" applyProtection="1">
      <alignment horizontal="center" vertical="center" shrinkToFit="1"/>
      <protection locked="0"/>
    </xf>
    <xf numFmtId="0" fontId="0" fillId="0" borderId="63"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11" fillId="2" borderId="32" xfId="2" applyFont="1" applyFill="1" applyBorder="1" applyAlignment="1" applyProtection="1">
      <alignment horizontal="left" vertical="center" shrinkToFit="1"/>
      <protection locked="0"/>
    </xf>
    <xf numFmtId="0" fontId="0" fillId="2" borderId="76" xfId="0" applyFill="1" applyBorder="1" applyProtection="1">
      <alignment vertical="center"/>
      <protection locked="0"/>
    </xf>
    <xf numFmtId="49" fontId="12" fillId="0" borderId="13" xfId="2" applyNumberFormat="1" applyFont="1" applyBorder="1" applyAlignment="1" applyProtection="1">
      <alignment horizontal="center" vertical="center" shrinkToFit="1"/>
      <protection locked="0"/>
    </xf>
    <xf numFmtId="49" fontId="20" fillId="0" borderId="63" xfId="0" applyNumberFormat="1" applyFont="1" applyBorder="1" applyAlignment="1" applyProtection="1">
      <alignment horizontal="center" vertical="center" shrinkToFit="1"/>
      <protection locked="0"/>
    </xf>
    <xf numFmtId="49" fontId="20" fillId="0" borderId="57" xfId="0" applyNumberFormat="1" applyFont="1" applyBorder="1" applyAlignment="1" applyProtection="1">
      <alignment horizontal="center" vertical="center" shrinkToFit="1"/>
      <protection locked="0"/>
    </xf>
    <xf numFmtId="49" fontId="20" fillId="0" borderId="72" xfId="0" applyNumberFormat="1" applyFont="1" applyBorder="1" applyAlignment="1" applyProtection="1">
      <alignment horizontal="center" vertical="center" shrinkToFit="1"/>
      <protection locked="0"/>
    </xf>
    <xf numFmtId="49" fontId="20" fillId="0" borderId="10" xfId="0" applyNumberFormat="1" applyFont="1" applyBorder="1" applyAlignment="1" applyProtection="1">
      <alignment horizontal="center" vertical="center" shrinkToFit="1"/>
      <protection locked="0"/>
    </xf>
    <xf numFmtId="49" fontId="20" fillId="0" borderId="19" xfId="0" applyNumberFormat="1" applyFont="1" applyBorder="1" applyAlignment="1" applyProtection="1">
      <alignment horizontal="center" vertical="center" shrinkToFit="1"/>
      <protection locked="0"/>
    </xf>
    <xf numFmtId="0" fontId="11" fillId="2" borderId="112" xfId="2" applyFont="1" applyFill="1" applyBorder="1" applyAlignment="1" applyProtection="1">
      <alignment horizontal="center" vertical="center"/>
      <protection locked="0"/>
    </xf>
    <xf numFmtId="0" fontId="0" fillId="2" borderId="112" xfId="0" applyFill="1" applyBorder="1" applyProtection="1">
      <alignment vertical="center"/>
      <protection locked="0"/>
    </xf>
    <xf numFmtId="0" fontId="14" fillId="2" borderId="97" xfId="2" applyFont="1" applyFill="1" applyBorder="1" applyAlignment="1" applyProtection="1">
      <alignment horizontal="center" vertical="center" wrapText="1"/>
      <protection locked="0"/>
    </xf>
    <xf numFmtId="0" fontId="14" fillId="2" borderId="16" xfId="2" applyFont="1" applyFill="1" applyBorder="1" applyAlignment="1" applyProtection="1">
      <alignment horizontal="center" vertical="center" wrapText="1"/>
      <protection locked="0"/>
    </xf>
    <xf numFmtId="0" fontId="14" fillId="2" borderId="111" xfId="2" applyFont="1" applyFill="1" applyBorder="1" applyAlignment="1" applyProtection="1">
      <alignment horizontal="center" vertical="center" wrapText="1"/>
      <protection locked="0"/>
    </xf>
    <xf numFmtId="0" fontId="14" fillId="2" borderId="50" xfId="2" applyFont="1" applyFill="1" applyBorder="1" applyAlignment="1" applyProtection="1">
      <alignment horizontal="center" vertical="center" wrapText="1"/>
      <protection locked="0"/>
    </xf>
    <xf numFmtId="0" fontId="14" fillId="2" borderId="0" xfId="2" applyFont="1" applyFill="1" applyAlignment="1" applyProtection="1">
      <alignment horizontal="center" vertical="center" wrapText="1"/>
      <protection locked="0"/>
    </xf>
    <xf numFmtId="0" fontId="14" fillId="2" borderId="77" xfId="2" applyFont="1" applyFill="1" applyBorder="1" applyAlignment="1" applyProtection="1">
      <alignment horizontal="center" vertical="center" wrapText="1"/>
      <protection locked="0"/>
    </xf>
    <xf numFmtId="0" fontId="3" fillId="2" borderId="122" xfId="1" applyFont="1" applyFill="1" applyBorder="1" applyAlignment="1" applyProtection="1">
      <alignment horizontal="center" vertical="center"/>
      <protection locked="0"/>
    </xf>
    <xf numFmtId="0" fontId="3" fillId="2" borderId="64" xfId="1" applyFont="1" applyFill="1" applyBorder="1" applyAlignment="1" applyProtection="1">
      <alignment horizontal="center" vertical="center"/>
      <protection locked="0"/>
    </xf>
    <xf numFmtId="0" fontId="3" fillId="2" borderId="81" xfId="1" applyFont="1" applyFill="1" applyBorder="1" applyAlignment="1" applyProtection="1">
      <alignment horizontal="center" vertical="center"/>
      <protection locked="0"/>
    </xf>
    <xf numFmtId="0" fontId="11" fillId="2" borderId="15" xfId="2" applyFont="1" applyFill="1" applyBorder="1" applyAlignment="1" applyProtection="1">
      <alignment horizontal="center" vertical="center" shrinkToFit="1"/>
      <protection locked="0"/>
    </xf>
    <xf numFmtId="0" fontId="11" fillId="2" borderId="11" xfId="2" applyFont="1" applyFill="1" applyBorder="1" applyAlignment="1" applyProtection="1">
      <alignment horizontal="center" vertical="center" shrinkToFit="1"/>
      <protection locked="0"/>
    </xf>
    <xf numFmtId="0" fontId="10" fillId="2" borderId="0" xfId="2" applyFont="1" applyFill="1" applyAlignment="1" applyProtection="1">
      <alignment horizontal="center" vertical="center"/>
      <protection locked="0"/>
    </xf>
    <xf numFmtId="0" fontId="4" fillId="2" borderId="11" xfId="2" applyFont="1" applyFill="1" applyBorder="1" applyAlignment="1" applyProtection="1">
      <alignment horizontal="center" vertical="center" shrinkToFit="1"/>
      <protection locked="0"/>
    </xf>
    <xf numFmtId="0" fontId="4" fillId="2" borderId="0" xfId="2" applyFont="1" applyFill="1" applyAlignment="1" applyProtection="1">
      <alignment horizontal="center" vertical="center" shrinkToFit="1"/>
      <protection locked="0"/>
    </xf>
    <xf numFmtId="0" fontId="4" fillId="2" borderId="0" xfId="2" applyFont="1" applyFill="1" applyAlignment="1" applyProtection="1">
      <alignment horizontal="center" vertical="center"/>
      <protection locked="0"/>
    </xf>
    <xf numFmtId="0" fontId="12" fillId="0" borderId="13" xfId="2" applyFont="1" applyBorder="1" applyAlignment="1" applyProtection="1">
      <alignment horizontal="center" vertical="center" shrinkToFit="1"/>
      <protection locked="0"/>
    </xf>
    <xf numFmtId="0" fontId="20" fillId="0" borderId="63" xfId="0" applyFont="1" applyBorder="1" applyAlignment="1" applyProtection="1">
      <alignment horizontal="center" vertical="center" shrinkToFit="1"/>
      <protection locked="0"/>
    </xf>
    <xf numFmtId="0" fontId="20" fillId="0" borderId="57" xfId="0" applyFont="1" applyBorder="1" applyAlignment="1" applyProtection="1">
      <alignment horizontal="center" vertical="center" shrinkToFit="1"/>
      <protection locked="0"/>
    </xf>
    <xf numFmtId="0" fontId="20" fillId="0" borderId="110" xfId="0" applyFont="1" applyBorder="1" applyAlignment="1" applyProtection="1">
      <alignment horizontal="center" vertical="center" shrinkToFit="1"/>
      <protection locked="0"/>
    </xf>
    <xf numFmtId="0" fontId="20" fillId="0" borderId="92" xfId="0" applyFont="1" applyBorder="1" applyAlignment="1" applyProtection="1">
      <alignment horizontal="center" vertical="center" shrinkToFit="1"/>
      <protection locked="0"/>
    </xf>
    <xf numFmtId="0" fontId="20" fillId="0" borderId="60" xfId="0" applyFont="1" applyBorder="1" applyAlignment="1" applyProtection="1">
      <alignment horizontal="center" vertical="center" shrinkToFit="1"/>
      <protection locked="0"/>
    </xf>
    <xf numFmtId="0" fontId="12" fillId="0" borderId="32" xfId="2" applyFont="1" applyBorder="1" applyAlignment="1" applyProtection="1">
      <alignment horizontal="center" vertical="center" shrinkToFit="1"/>
      <protection locked="0"/>
    </xf>
    <xf numFmtId="0" fontId="20" fillId="0" borderId="32" xfId="0" applyFont="1" applyBorder="1" applyAlignment="1" applyProtection="1">
      <alignment horizontal="center" vertical="center" shrinkToFit="1"/>
      <protection locked="0"/>
    </xf>
    <xf numFmtId="0" fontId="20" fillId="0" borderId="76" xfId="0" applyFont="1" applyBorder="1" applyAlignment="1" applyProtection="1">
      <alignment horizontal="center" vertical="center" shrinkToFit="1"/>
      <protection locked="0"/>
    </xf>
    <xf numFmtId="0" fontId="11" fillId="2" borderId="11" xfId="2" applyFont="1" applyFill="1" applyBorder="1" applyAlignment="1" applyProtection="1">
      <alignment horizontal="distributed" vertical="center"/>
      <protection locked="0"/>
    </xf>
    <xf numFmtId="0" fontId="11" fillId="2" borderId="108" xfId="2" applyFont="1" applyFill="1" applyBorder="1" applyAlignment="1" applyProtection="1">
      <alignment horizontal="distributed" vertical="center"/>
      <protection locked="0"/>
    </xf>
    <xf numFmtId="0" fontId="11" fillId="2" borderId="16" xfId="2" applyFont="1" applyFill="1" applyBorder="1" applyAlignment="1" applyProtection="1">
      <alignment horizontal="distributed" vertical="center"/>
      <protection locked="0"/>
    </xf>
    <xf numFmtId="0" fontId="11" fillId="2" borderId="13" xfId="2" applyFont="1" applyFill="1" applyBorder="1" applyAlignment="1" applyProtection="1">
      <alignment horizontal="center" vertical="center" shrinkToFit="1"/>
      <protection locked="0"/>
    </xf>
    <xf numFmtId="0" fontId="11" fillId="2" borderId="63" xfId="2" applyFont="1" applyFill="1" applyBorder="1" applyAlignment="1" applyProtection="1">
      <alignment horizontal="center" vertical="center" shrinkToFit="1"/>
      <protection locked="0"/>
    </xf>
    <xf numFmtId="0" fontId="12" fillId="0" borderId="63" xfId="2" applyFont="1" applyBorder="1" applyAlignment="1" applyProtection="1">
      <alignment horizontal="center" vertical="center" shrinkToFit="1"/>
      <protection locked="0"/>
    </xf>
    <xf numFmtId="0" fontId="12" fillId="0" borderId="44" xfId="2" applyFont="1" applyBorder="1" applyAlignment="1" applyProtection="1">
      <alignment horizontal="center" vertical="center" shrinkToFit="1"/>
      <protection locked="0"/>
    </xf>
    <xf numFmtId="0" fontId="12" fillId="0" borderId="12" xfId="2" applyFont="1" applyBorder="1" applyAlignment="1" applyProtection="1">
      <alignment horizontal="center" vertical="center" shrinkToFit="1"/>
      <protection locked="0"/>
    </xf>
    <xf numFmtId="0" fontId="12" fillId="0" borderId="0" xfId="2" applyFont="1" applyAlignment="1" applyProtection="1">
      <alignment horizontal="center" vertical="center" shrinkToFit="1"/>
      <protection locked="0"/>
    </xf>
    <xf numFmtId="0" fontId="12" fillId="0" borderId="100" xfId="2" applyFont="1" applyBorder="1" applyAlignment="1" applyProtection="1">
      <alignment horizontal="center" vertical="center" shrinkToFit="1"/>
      <protection locked="0"/>
    </xf>
    <xf numFmtId="0" fontId="12" fillId="0" borderId="110" xfId="2" applyFont="1" applyBorder="1" applyAlignment="1" applyProtection="1">
      <alignment horizontal="center" vertical="center" shrinkToFit="1"/>
      <protection locked="0"/>
    </xf>
    <xf numFmtId="0" fontId="12" fillId="0" borderId="92" xfId="2" applyFont="1" applyBorder="1" applyAlignment="1" applyProtection="1">
      <alignment horizontal="center" vertical="center" shrinkToFit="1"/>
      <protection locked="0"/>
    </xf>
    <xf numFmtId="0" fontId="12" fillId="0" borderId="93" xfId="2" applyFont="1" applyBorder="1" applyAlignment="1" applyProtection="1">
      <alignment horizontal="center" vertical="center" shrinkToFit="1"/>
      <protection locked="0"/>
    </xf>
    <xf numFmtId="0" fontId="11" fillId="0" borderId="64" xfId="2" applyFont="1"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49" fontId="12" fillId="0" borderId="12" xfId="2" applyNumberFormat="1" applyFont="1" applyBorder="1" applyAlignment="1" applyProtection="1">
      <alignment horizontal="center" vertical="center" shrinkToFit="1"/>
      <protection locked="0"/>
    </xf>
    <xf numFmtId="49" fontId="20" fillId="0" borderId="0" xfId="0" applyNumberFormat="1" applyFont="1" applyAlignment="1" applyProtection="1">
      <alignment horizontal="center" vertical="center" shrinkToFit="1"/>
      <protection locked="0"/>
    </xf>
    <xf numFmtId="49" fontId="20" fillId="0" borderId="14" xfId="0" applyNumberFormat="1" applyFont="1" applyBorder="1" applyAlignment="1" applyProtection="1">
      <alignment horizontal="center" vertical="center" shrinkToFit="1"/>
      <protection locked="0"/>
    </xf>
    <xf numFmtId="0" fontId="11" fillId="0" borderId="7" xfId="2" applyFont="1" applyBorder="1" applyAlignment="1" applyProtection="1">
      <alignment horizontal="right" vertical="center"/>
      <protection locked="0"/>
    </xf>
    <xf numFmtId="0" fontId="11" fillId="0" borderId="9" xfId="2" applyFont="1" applyBorder="1" applyAlignment="1" applyProtection="1">
      <alignment horizontal="right" vertical="center"/>
      <protection locked="0"/>
    </xf>
    <xf numFmtId="0" fontId="11" fillId="0" borderId="90" xfId="2" applyFont="1" applyBorder="1" applyAlignment="1" applyProtection="1">
      <alignment horizontal="right" vertical="center"/>
      <protection locked="0"/>
    </xf>
    <xf numFmtId="180" fontId="0" fillId="0" borderId="6" xfId="0" applyNumberFormat="1" applyBorder="1" applyAlignment="1" applyProtection="1">
      <alignment horizontal="right" vertical="center" shrinkToFit="1"/>
      <protection locked="0"/>
    </xf>
    <xf numFmtId="180" fontId="0" fillId="0" borderId="34" xfId="0" applyNumberFormat="1" applyBorder="1" applyAlignment="1" applyProtection="1">
      <alignment horizontal="right" vertical="center" shrinkToFit="1"/>
      <protection locked="0"/>
    </xf>
    <xf numFmtId="0" fontId="11" fillId="2" borderId="166" xfId="2" applyFont="1" applyFill="1" applyBorder="1" applyAlignment="1" applyProtection="1">
      <alignment horizontal="center" vertical="center" textRotation="255"/>
      <protection locked="0"/>
    </xf>
    <xf numFmtId="0" fontId="0" fillId="2" borderId="33" xfId="0" applyFill="1" applyBorder="1" applyProtection="1">
      <alignment vertical="center"/>
      <protection locked="0"/>
    </xf>
    <xf numFmtId="0" fontId="14" fillId="2" borderId="13" xfId="2" applyFont="1" applyFill="1" applyBorder="1" applyAlignment="1" applyProtection="1">
      <alignment horizontal="center" vertical="center" wrapText="1" shrinkToFit="1"/>
      <protection locked="0"/>
    </xf>
    <xf numFmtId="0" fontId="31" fillId="2" borderId="57" xfId="0" applyFont="1" applyFill="1" applyBorder="1" applyProtection="1">
      <alignment vertical="center"/>
      <protection locked="0"/>
    </xf>
    <xf numFmtId="0" fontId="11" fillId="2" borderId="15" xfId="0" applyFont="1" applyFill="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87" xfId="0" applyFont="1" applyBorder="1" applyAlignment="1" applyProtection="1">
      <alignment horizontal="center" vertical="center"/>
      <protection locked="0"/>
    </xf>
    <xf numFmtId="0" fontId="52" fillId="4" borderId="108" xfId="2" applyFont="1" applyFill="1" applyBorder="1" applyAlignment="1" applyProtection="1">
      <alignment horizontal="center" vertical="center" wrapText="1" shrinkToFit="1"/>
      <protection locked="0"/>
    </xf>
    <xf numFmtId="0" fontId="52" fillId="4" borderId="109" xfId="2" applyFont="1" applyFill="1" applyBorder="1" applyAlignment="1" applyProtection="1">
      <alignment horizontal="center" vertical="center" wrapText="1" shrinkToFit="1"/>
      <protection locked="0"/>
    </xf>
    <xf numFmtId="0" fontId="52" fillId="4" borderId="12" xfId="2" applyFont="1" applyFill="1" applyBorder="1" applyAlignment="1" applyProtection="1">
      <alignment horizontal="center" vertical="center" wrapText="1" shrinkToFit="1"/>
      <protection locked="0"/>
    </xf>
    <xf numFmtId="0" fontId="52" fillId="4" borderId="100" xfId="2" applyFont="1" applyFill="1" applyBorder="1" applyAlignment="1" applyProtection="1">
      <alignment horizontal="center" vertical="center" wrapText="1" shrinkToFit="1"/>
      <protection locked="0"/>
    </xf>
    <xf numFmtId="0" fontId="29" fillId="2" borderId="108" xfId="2" applyFont="1" applyFill="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1" fillId="2" borderId="119" xfId="2" applyFont="1" applyFill="1" applyBorder="1" applyAlignment="1" applyProtection="1">
      <alignment horizontal="center" vertical="center" wrapText="1"/>
      <protection locked="0"/>
    </xf>
    <xf numFmtId="0" fontId="0" fillId="0" borderId="167"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0" fontId="0" fillId="0" borderId="164" xfId="0" applyBorder="1" applyAlignment="1" applyProtection="1">
      <alignment horizontal="center" vertical="center" wrapText="1"/>
      <protection locked="0"/>
    </xf>
    <xf numFmtId="180" fontId="11" fillId="0" borderId="26" xfId="2" applyNumberFormat="1" applyFont="1" applyBorder="1" applyAlignment="1" applyProtection="1">
      <alignment horizontal="right" vertical="center" shrinkToFit="1"/>
      <protection locked="0"/>
    </xf>
    <xf numFmtId="180" fontId="0" fillId="0" borderId="54" xfId="0" applyNumberFormat="1" applyBorder="1" applyAlignment="1" applyProtection="1">
      <alignment horizontal="right" vertical="center" shrinkToFit="1"/>
      <protection locked="0"/>
    </xf>
    <xf numFmtId="0" fontId="11" fillId="7" borderId="4" xfId="2" applyFont="1" applyFill="1" applyBorder="1" applyAlignment="1">
      <alignment horizontal="right" vertical="center"/>
    </xf>
    <xf numFmtId="0" fontId="11" fillId="7" borderId="6" xfId="2" applyFont="1" applyFill="1" applyBorder="1" applyAlignment="1">
      <alignment horizontal="right" vertical="center"/>
    </xf>
    <xf numFmtId="0" fontId="11" fillId="7" borderId="94" xfId="2" applyFont="1" applyFill="1" applyBorder="1" applyAlignment="1">
      <alignment horizontal="right" vertical="center"/>
    </xf>
    <xf numFmtId="0" fontId="11" fillId="7" borderId="17" xfId="2" applyFont="1" applyFill="1" applyBorder="1" applyAlignment="1">
      <alignment horizontal="right" vertical="center"/>
    </xf>
    <xf numFmtId="0" fontId="11" fillId="7" borderId="84" xfId="2" applyFont="1" applyFill="1" applyBorder="1" applyAlignment="1">
      <alignment horizontal="right" vertical="center"/>
    </xf>
    <xf numFmtId="0" fontId="11" fillId="7" borderId="89" xfId="2" applyFont="1" applyFill="1" applyBorder="1" applyAlignment="1">
      <alignment horizontal="right" vertical="center"/>
    </xf>
    <xf numFmtId="49" fontId="20" fillId="0" borderId="110" xfId="0" applyNumberFormat="1" applyFont="1" applyBorder="1" applyAlignment="1" applyProtection="1">
      <alignment horizontal="center" vertical="center" shrinkToFit="1"/>
      <protection locked="0"/>
    </xf>
    <xf numFmtId="49" fontId="20" fillId="0" borderId="92" xfId="0" applyNumberFormat="1" applyFont="1" applyBorder="1" applyAlignment="1" applyProtection="1">
      <alignment horizontal="center" vertical="center" shrinkToFit="1"/>
      <protection locked="0"/>
    </xf>
    <xf numFmtId="49" fontId="20" fillId="0" borderId="60" xfId="0" applyNumberFormat="1" applyFont="1" applyBorder="1" applyAlignment="1" applyProtection="1">
      <alignment horizontal="center" vertical="center" shrinkToFit="1"/>
      <protection locked="0"/>
    </xf>
    <xf numFmtId="0" fontId="5" fillId="25" borderId="78" xfId="2" applyFont="1" applyFill="1" applyBorder="1" applyAlignment="1">
      <alignment horizontal="center" vertical="center"/>
    </xf>
    <xf numFmtId="0" fontId="52" fillId="18" borderId="0" xfId="1" applyFont="1" applyFill="1" applyAlignment="1" applyProtection="1">
      <alignment horizontal="left" vertical="top" wrapText="1" shrinkToFit="1"/>
      <protection locked="0"/>
    </xf>
    <xf numFmtId="0" fontId="12" fillId="0" borderId="12" xfId="2" applyFont="1" applyBorder="1" applyAlignment="1" applyProtection="1">
      <alignment horizontal="left" vertical="center" shrinkToFit="1"/>
      <protection locked="0"/>
    </xf>
    <xf numFmtId="0" fontId="20" fillId="0" borderId="0" xfId="0" applyFont="1" applyAlignment="1" applyProtection="1">
      <alignment horizontal="left" vertical="center" shrinkToFit="1"/>
      <protection locked="0"/>
    </xf>
    <xf numFmtId="0" fontId="20" fillId="0" borderId="100" xfId="0" applyFont="1" applyBorder="1" applyAlignment="1" applyProtection="1">
      <alignment horizontal="left" vertical="center" shrinkToFit="1"/>
      <protection locked="0"/>
    </xf>
    <xf numFmtId="0" fontId="20" fillId="0" borderId="72" xfId="0" applyFont="1" applyBorder="1" applyAlignment="1" applyProtection="1">
      <alignment horizontal="left" vertical="center" shrinkToFit="1"/>
      <protection locked="0"/>
    </xf>
    <xf numFmtId="0" fontId="20" fillId="0" borderId="10" xfId="0" applyFont="1" applyBorder="1" applyAlignment="1" applyProtection="1">
      <alignment horizontal="left" vertical="center" shrinkToFit="1"/>
      <protection locked="0"/>
    </xf>
    <xf numFmtId="0" fontId="20" fillId="0" borderId="113" xfId="0" applyFont="1" applyBorder="1" applyAlignment="1" applyProtection="1">
      <alignment horizontal="left" vertical="center" shrinkToFit="1"/>
      <protection locked="0"/>
    </xf>
    <xf numFmtId="0" fontId="11" fillId="2" borderId="11" xfId="2" applyFont="1" applyFill="1" applyBorder="1" applyAlignment="1" applyProtection="1">
      <alignment horizontal="center" vertical="center"/>
      <protection locked="0"/>
    </xf>
    <xf numFmtId="0" fontId="11" fillId="2" borderId="0" xfId="2" applyFont="1" applyFill="1" applyAlignment="1" applyProtection="1">
      <alignment horizontal="center" vertical="center"/>
      <protection locked="0"/>
    </xf>
    <xf numFmtId="0" fontId="9" fillId="2" borderId="0" xfId="2" quotePrefix="1" applyFont="1" applyFill="1" applyAlignment="1" applyProtection="1">
      <alignment horizontal="center" vertical="center"/>
      <protection locked="0"/>
    </xf>
    <xf numFmtId="0" fontId="9" fillId="2" borderId="10" xfId="2" quotePrefix="1" applyFont="1" applyFill="1" applyBorder="1" applyAlignment="1" applyProtection="1">
      <alignment horizontal="center" vertical="center"/>
      <protection locked="0"/>
    </xf>
    <xf numFmtId="0" fontId="11" fillId="2" borderId="108" xfId="2" applyFont="1" applyFill="1" applyBorder="1" applyAlignment="1" applyProtection="1">
      <alignment horizontal="center" vertical="center" shrinkToFit="1"/>
      <protection locked="0"/>
    </xf>
    <xf numFmtId="0" fontId="11" fillId="2" borderId="109" xfId="2" applyFont="1" applyFill="1" applyBorder="1" applyAlignment="1" applyProtection="1">
      <alignment horizontal="center" vertical="center" shrinkToFit="1"/>
      <protection locked="0"/>
    </xf>
    <xf numFmtId="0" fontId="11" fillId="2" borderId="12" xfId="2" applyFont="1" applyFill="1" applyBorder="1" applyAlignment="1" applyProtection="1">
      <alignment horizontal="center" vertical="center" shrinkToFit="1"/>
      <protection locked="0"/>
    </xf>
    <xf numFmtId="0" fontId="11" fillId="2" borderId="100" xfId="2" applyFont="1" applyFill="1" applyBorder="1" applyAlignment="1" applyProtection="1">
      <alignment horizontal="center" vertical="center" shrinkToFit="1"/>
      <protection locked="0"/>
    </xf>
    <xf numFmtId="0" fontId="11" fillId="0" borderId="108" xfId="2" applyFont="1" applyBorder="1" applyAlignment="1" applyProtection="1">
      <alignment horizontal="center" vertical="center" shrinkToFit="1"/>
      <protection locked="0"/>
    </xf>
    <xf numFmtId="0" fontId="11" fillId="0" borderId="16" xfId="2" applyFont="1" applyBorder="1" applyAlignment="1" applyProtection="1">
      <alignment horizontal="center" vertical="center" shrinkToFit="1"/>
      <protection locked="0"/>
    </xf>
    <xf numFmtId="0" fontId="11" fillId="0" borderId="109" xfId="2" applyFont="1" applyBorder="1" applyAlignment="1" applyProtection="1">
      <alignment horizontal="center" vertical="center" shrinkToFit="1"/>
      <protection locked="0"/>
    </xf>
    <xf numFmtId="0" fontId="11" fillId="2" borderId="108" xfId="2" applyFont="1" applyFill="1" applyBorder="1" applyAlignment="1" applyProtection="1">
      <alignment horizontal="center" vertical="center" textRotation="255"/>
      <protection locked="0"/>
    </xf>
    <xf numFmtId="0" fontId="11" fillId="2" borderId="12" xfId="2" applyFont="1" applyFill="1" applyBorder="1" applyAlignment="1" applyProtection="1">
      <alignment horizontal="center" vertical="center" textRotation="255"/>
      <protection locked="0"/>
    </xf>
    <xf numFmtId="0" fontId="11" fillId="2" borderId="110" xfId="2" applyFont="1" applyFill="1" applyBorder="1" applyAlignment="1" applyProtection="1">
      <alignment horizontal="center" vertical="center" textRotation="255"/>
      <protection locked="0"/>
    </xf>
    <xf numFmtId="0" fontId="11" fillId="2" borderId="10" xfId="2" applyFont="1" applyFill="1" applyBorder="1" applyAlignment="1" applyProtection="1">
      <alignment horizontal="distributed" vertical="center"/>
      <protection locked="0"/>
    </xf>
    <xf numFmtId="0" fontId="11" fillId="2" borderId="12" xfId="2" applyFont="1" applyFill="1" applyBorder="1" applyAlignment="1" applyProtection="1">
      <alignment horizontal="center" vertical="center"/>
      <protection locked="0"/>
    </xf>
    <xf numFmtId="0" fontId="11" fillId="2" borderId="100" xfId="2" applyFont="1" applyFill="1" applyBorder="1" applyAlignment="1" applyProtection="1">
      <alignment horizontal="center" vertical="center"/>
      <protection locked="0"/>
    </xf>
    <xf numFmtId="0" fontId="11" fillId="2" borderId="110" xfId="2" applyFont="1" applyFill="1" applyBorder="1" applyAlignment="1" applyProtection="1">
      <alignment horizontal="center" vertical="center"/>
      <protection locked="0"/>
    </xf>
    <xf numFmtId="0" fontId="11" fillId="2" borderId="92" xfId="2" applyFont="1" applyFill="1" applyBorder="1" applyAlignment="1" applyProtection="1">
      <alignment horizontal="center" vertical="center"/>
      <protection locked="0"/>
    </xf>
    <xf numFmtId="0" fontId="11" fillId="2" borderId="93" xfId="2" applyFont="1" applyFill="1" applyBorder="1" applyAlignment="1" applyProtection="1">
      <alignment horizontal="center" vertical="center"/>
      <protection locked="0"/>
    </xf>
    <xf numFmtId="49" fontId="11" fillId="0" borderId="32" xfId="0" applyNumberFormat="1" applyFont="1" applyBorder="1" applyAlignment="1" applyProtection="1">
      <alignment horizontal="center" vertical="center" shrinkToFit="1"/>
      <protection locked="0"/>
    </xf>
    <xf numFmtId="49" fontId="11" fillId="0" borderId="76" xfId="0" applyNumberFormat="1" applyFont="1" applyBorder="1" applyAlignment="1" applyProtection="1">
      <alignment horizontal="center" vertical="center" shrinkToFit="1"/>
      <protection locked="0"/>
    </xf>
    <xf numFmtId="0" fontId="14" fillId="2" borderId="125" xfId="2" applyFont="1" applyFill="1" applyBorder="1" applyAlignment="1" applyProtection="1">
      <alignment horizontal="center" vertical="center" textRotation="255" wrapText="1"/>
      <protection locked="0"/>
    </xf>
    <xf numFmtId="0" fontId="14" fillId="2" borderId="124" xfId="2" applyFont="1" applyFill="1" applyBorder="1" applyAlignment="1" applyProtection="1">
      <alignment horizontal="center" vertical="center" textRotation="255" wrapText="1"/>
      <protection locked="0"/>
    </xf>
    <xf numFmtId="0" fontId="14" fillId="2" borderId="95" xfId="2" applyFont="1" applyFill="1" applyBorder="1" applyAlignment="1" applyProtection="1">
      <alignment horizontal="center" vertical="center" textRotation="255" wrapText="1"/>
      <protection locked="0"/>
    </xf>
    <xf numFmtId="0" fontId="14" fillId="2" borderId="97" xfId="2" applyFont="1" applyFill="1" applyBorder="1" applyAlignment="1" applyProtection="1">
      <alignment horizontal="center" vertical="center" shrinkToFit="1"/>
      <protection locked="0"/>
    </xf>
    <xf numFmtId="0" fontId="14" fillId="2" borderId="16" xfId="2" applyFont="1" applyFill="1" applyBorder="1" applyAlignment="1" applyProtection="1">
      <alignment horizontal="center" vertical="center" shrinkToFit="1"/>
      <protection locked="0"/>
    </xf>
    <xf numFmtId="0" fontId="14" fillId="2" borderId="111" xfId="2" applyFont="1" applyFill="1" applyBorder="1" applyAlignment="1" applyProtection="1">
      <alignment horizontal="center" vertical="center" shrinkToFit="1"/>
      <protection locked="0"/>
    </xf>
    <xf numFmtId="0" fontId="14" fillId="2" borderId="50" xfId="2" applyFont="1" applyFill="1" applyBorder="1" applyAlignment="1" applyProtection="1">
      <alignment horizontal="center" vertical="center" shrinkToFit="1"/>
      <protection locked="0"/>
    </xf>
    <xf numFmtId="0" fontId="14" fillId="2" borderId="0" xfId="2" applyFont="1" applyFill="1" applyAlignment="1" applyProtection="1">
      <alignment horizontal="center" vertical="center" shrinkToFit="1"/>
      <protection locked="0"/>
    </xf>
    <xf numFmtId="0" fontId="14" fillId="2" borderId="77" xfId="2"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center" vertical="center" shrinkToFit="1"/>
      <protection locked="0"/>
    </xf>
    <xf numFmtId="0" fontId="11" fillId="2" borderId="16" xfId="0" applyFont="1" applyFill="1" applyBorder="1" applyAlignment="1" applyProtection="1">
      <alignment horizontal="center" vertical="center" shrinkToFit="1"/>
      <protection locked="0"/>
    </xf>
    <xf numFmtId="0" fontId="11" fillId="2" borderId="87" xfId="0" applyFont="1" applyFill="1" applyBorder="1" applyAlignment="1" applyProtection="1">
      <alignment horizontal="center" vertical="center" shrinkToFit="1"/>
      <protection locked="0"/>
    </xf>
    <xf numFmtId="0" fontId="11" fillId="2" borderId="11" xfId="2" applyFont="1" applyFill="1" applyBorder="1" applyAlignment="1" applyProtection="1">
      <alignment horizontal="right" vertical="center"/>
      <protection locked="0"/>
    </xf>
    <xf numFmtId="0" fontId="11" fillId="2" borderId="0" xfId="2" applyFont="1" applyFill="1" applyAlignment="1" applyProtection="1">
      <alignment horizontal="right" vertical="center"/>
      <protection locked="0"/>
    </xf>
    <xf numFmtId="0" fontId="11" fillId="2" borderId="77" xfId="2" applyFont="1" applyFill="1" applyBorder="1" applyAlignment="1" applyProtection="1">
      <alignment horizontal="right" vertical="center"/>
      <protection locked="0"/>
    </xf>
    <xf numFmtId="0" fontId="14" fillId="4" borderId="99" xfId="2" applyFont="1" applyFill="1" applyBorder="1" applyAlignment="1" applyProtection="1">
      <alignment horizontal="right"/>
      <protection locked="0"/>
    </xf>
    <xf numFmtId="0" fontId="14" fillId="4" borderId="23" xfId="2" applyFont="1" applyFill="1" applyBorder="1" applyAlignment="1" applyProtection="1">
      <alignment horizontal="right"/>
      <protection locked="0"/>
    </xf>
    <xf numFmtId="0" fontId="14" fillId="4" borderId="24" xfId="2" applyFont="1" applyFill="1" applyBorder="1" applyAlignment="1" applyProtection="1">
      <alignment horizontal="right"/>
      <protection locked="0"/>
    </xf>
    <xf numFmtId="0" fontId="11" fillId="2" borderId="11" xfId="2" applyFont="1" applyFill="1" applyBorder="1" applyAlignment="1" applyProtection="1">
      <alignment horizontal="right" vertical="top" shrinkToFit="1"/>
      <protection locked="0"/>
    </xf>
    <xf numFmtId="0" fontId="11" fillId="2" borderId="0" xfId="2" applyFont="1" applyFill="1" applyAlignment="1" applyProtection="1">
      <alignment horizontal="right" vertical="top" shrinkToFit="1"/>
      <protection locked="0"/>
    </xf>
    <xf numFmtId="0" fontId="11" fillId="2" borderId="77" xfId="2" applyFont="1" applyFill="1" applyBorder="1" applyAlignment="1" applyProtection="1">
      <alignment horizontal="right" vertical="top" shrinkToFit="1"/>
      <protection locked="0"/>
    </xf>
    <xf numFmtId="0" fontId="14" fillId="2" borderId="11" xfId="2" applyFont="1" applyFill="1" applyBorder="1" applyAlignment="1" applyProtection="1">
      <alignment horizontal="center" vertical="top"/>
      <protection locked="0"/>
    </xf>
    <xf numFmtId="0" fontId="14" fillId="2" borderId="0" xfId="2" applyFont="1" applyFill="1" applyAlignment="1" applyProtection="1">
      <alignment horizontal="center" vertical="top"/>
      <protection locked="0"/>
    </xf>
    <xf numFmtId="0" fontId="48" fillId="4" borderId="11" xfId="2" applyFont="1" applyFill="1" applyBorder="1" applyAlignment="1" applyProtection="1">
      <alignment horizontal="center" vertical="center" textRotation="255"/>
      <protection locked="0"/>
    </xf>
    <xf numFmtId="0" fontId="86" fillId="4" borderId="0" xfId="2" applyFont="1" applyFill="1" applyAlignment="1" applyProtection="1">
      <alignment horizontal="center" vertical="center" textRotation="255"/>
      <protection locked="0"/>
    </xf>
    <xf numFmtId="0" fontId="86" fillId="4" borderId="11" xfId="2" applyFont="1" applyFill="1" applyBorder="1" applyAlignment="1" applyProtection="1">
      <alignment horizontal="center" vertical="center" textRotation="255"/>
      <protection locked="0"/>
    </xf>
    <xf numFmtId="0" fontId="86" fillId="4" borderId="52" xfId="2" applyFont="1" applyFill="1" applyBorder="1" applyAlignment="1" applyProtection="1">
      <alignment horizontal="center" vertical="center" textRotation="255"/>
      <protection locked="0"/>
    </xf>
    <xf numFmtId="0" fontId="86" fillId="4" borderId="10" xfId="2" applyFont="1" applyFill="1" applyBorder="1" applyAlignment="1" applyProtection="1">
      <alignment horizontal="center" vertical="center" textRotation="255"/>
      <protection locked="0"/>
    </xf>
    <xf numFmtId="0" fontId="61" fillId="4" borderId="0" xfId="2" applyFont="1" applyFill="1" applyAlignment="1" applyProtection="1">
      <alignment horizontal="distributed" vertical="center"/>
      <protection locked="0"/>
    </xf>
    <xf numFmtId="0" fontId="61" fillId="4" borderId="80" xfId="2" applyFont="1" applyFill="1" applyBorder="1" applyAlignment="1" applyProtection="1">
      <alignment horizontal="center" vertical="center"/>
      <protection locked="0"/>
    </xf>
    <xf numFmtId="0" fontId="61" fillId="4" borderId="83" xfId="2" applyFont="1" applyFill="1" applyBorder="1" applyAlignment="1" applyProtection="1">
      <alignment horizontal="center" vertical="center"/>
      <protection locked="0"/>
    </xf>
    <xf numFmtId="0" fontId="61" fillId="4" borderId="69" xfId="2" applyFont="1" applyFill="1" applyBorder="1" applyAlignment="1" applyProtection="1">
      <alignment horizontal="center" vertical="center"/>
      <protection locked="0"/>
    </xf>
    <xf numFmtId="0" fontId="61" fillId="4" borderId="45" xfId="2" applyFont="1" applyFill="1" applyBorder="1" applyAlignment="1" applyProtection="1">
      <alignment horizontal="distributed" vertical="center"/>
      <protection locked="0"/>
    </xf>
    <xf numFmtId="0" fontId="61" fillId="4" borderId="94" xfId="2" applyFont="1" applyFill="1" applyBorder="1" applyAlignment="1" applyProtection="1">
      <alignment horizontal="distributed" vertical="center"/>
      <protection locked="0"/>
    </xf>
    <xf numFmtId="0" fontId="48" fillId="0" borderId="71" xfId="2" applyFont="1" applyBorder="1" applyAlignment="1" applyProtection="1">
      <alignment horizontal="center" vertical="center" shrinkToFit="1"/>
      <protection locked="0"/>
    </xf>
    <xf numFmtId="0" fontId="11" fillId="21" borderId="83" xfId="2" applyFont="1" applyFill="1" applyBorder="1" applyAlignment="1" applyProtection="1">
      <alignment horizontal="center" vertical="center" wrapText="1"/>
      <protection locked="0"/>
    </xf>
    <xf numFmtId="0" fontId="48" fillId="4" borderId="114" xfId="2" applyFont="1" applyFill="1" applyBorder="1" applyAlignment="1" applyProtection="1">
      <alignment horizontal="center" vertical="center"/>
      <protection locked="0"/>
    </xf>
    <xf numFmtId="0" fontId="48" fillId="4" borderId="115" xfId="2" applyFont="1" applyFill="1" applyBorder="1" applyAlignment="1" applyProtection="1">
      <alignment horizontal="center" vertical="center"/>
      <protection locked="0"/>
    </xf>
    <xf numFmtId="0" fontId="48" fillId="4" borderId="65" xfId="2" applyFont="1" applyFill="1" applyBorder="1" applyAlignment="1" applyProtection="1">
      <alignment horizontal="center" vertical="center"/>
      <protection locked="0"/>
    </xf>
    <xf numFmtId="0" fontId="11" fillId="0" borderId="46" xfId="2" applyFont="1" applyBorder="1" applyAlignment="1" applyProtection="1">
      <alignment horizontal="center" vertical="center" shrinkToFit="1"/>
      <protection locked="0"/>
    </xf>
    <xf numFmtId="0" fontId="11" fillId="0" borderId="27" xfId="2" applyFont="1" applyBorder="1" applyAlignment="1" applyProtection="1">
      <alignment horizontal="center" vertical="center" shrinkToFit="1"/>
      <protection locked="0"/>
    </xf>
    <xf numFmtId="0" fontId="11" fillId="0" borderId="99" xfId="2" applyFont="1" applyBorder="1" applyAlignment="1" applyProtection="1">
      <alignment horizontal="center" vertical="center" shrinkToFit="1"/>
      <protection locked="0"/>
    </xf>
    <xf numFmtId="0" fontId="11" fillId="0" borderId="24" xfId="2" applyFont="1" applyBorder="1" applyAlignment="1" applyProtection="1">
      <alignment horizontal="center" vertical="center" shrinkToFit="1"/>
      <protection locked="0"/>
    </xf>
    <xf numFmtId="0" fontId="11" fillId="4" borderId="103" xfId="2" applyFont="1" applyFill="1" applyBorder="1" applyAlignment="1" applyProtection="1">
      <alignment horizontal="center" vertical="center"/>
      <protection locked="0"/>
    </xf>
    <xf numFmtId="0" fontId="11" fillId="4" borderId="83" xfId="2" applyFont="1" applyFill="1" applyBorder="1" applyAlignment="1" applyProtection="1">
      <alignment horizontal="center" vertical="center" shrinkToFit="1"/>
      <protection locked="0"/>
    </xf>
    <xf numFmtId="0" fontId="11" fillId="4" borderId="69" xfId="2" applyFont="1" applyFill="1" applyBorder="1" applyAlignment="1" applyProtection="1">
      <alignment horizontal="center" vertical="center" shrinkToFit="1"/>
      <protection locked="0"/>
    </xf>
    <xf numFmtId="0" fontId="9" fillId="4" borderId="0" xfId="2" applyFont="1" applyFill="1" applyAlignment="1" applyProtection="1">
      <alignment vertical="center" shrinkToFit="1"/>
      <protection locked="0"/>
    </xf>
    <xf numFmtId="0" fontId="0" fillId="4" borderId="0" xfId="0" applyFill="1" applyProtection="1">
      <alignment vertical="center"/>
      <protection locked="0"/>
    </xf>
    <xf numFmtId="0" fontId="48" fillId="4" borderId="0" xfId="2" applyFont="1" applyFill="1" applyAlignment="1" applyProtection="1">
      <alignment horizontal="center" vertical="center" textRotation="255"/>
      <protection locked="0"/>
    </xf>
    <xf numFmtId="0" fontId="48" fillId="4" borderId="22" xfId="2" applyFont="1" applyFill="1" applyBorder="1" applyAlignment="1" applyProtection="1">
      <alignment horizontal="center" vertical="center" textRotation="255"/>
      <protection locked="0"/>
    </xf>
    <xf numFmtId="0" fontId="48" fillId="4" borderId="23" xfId="2" applyFont="1" applyFill="1" applyBorder="1" applyAlignment="1" applyProtection="1">
      <alignment horizontal="center" vertical="center" textRotation="255"/>
      <protection locked="0"/>
    </xf>
    <xf numFmtId="0" fontId="48" fillId="4" borderId="25" xfId="2" applyFont="1" applyFill="1" applyBorder="1" applyAlignment="1" applyProtection="1">
      <alignment horizontal="center" vertical="center" textRotation="255"/>
      <protection locked="0"/>
    </xf>
    <xf numFmtId="0" fontId="48" fillId="4" borderId="26" xfId="2" applyFont="1" applyFill="1" applyBorder="1" applyAlignment="1" applyProtection="1">
      <alignment horizontal="center" vertical="center" textRotation="255"/>
      <protection locked="0"/>
    </xf>
    <xf numFmtId="0" fontId="11" fillId="7" borderId="18" xfId="2" applyFont="1" applyFill="1" applyBorder="1" applyAlignment="1">
      <alignment horizontal="right" vertical="center"/>
    </xf>
    <xf numFmtId="0" fontId="11" fillId="7" borderId="34" xfId="2" applyFont="1" applyFill="1" applyBorder="1" applyAlignment="1">
      <alignment horizontal="right" vertical="center"/>
    </xf>
    <xf numFmtId="0" fontId="11" fillId="7" borderId="138" xfId="2" applyFont="1" applyFill="1" applyBorder="1" applyAlignment="1">
      <alignment horizontal="right" vertical="center"/>
    </xf>
    <xf numFmtId="0" fontId="11" fillId="0" borderId="115" xfId="2" applyFont="1" applyBorder="1" applyAlignment="1" applyProtection="1">
      <alignment horizontal="center" vertical="center" wrapText="1"/>
      <protection locked="0"/>
    </xf>
    <xf numFmtId="0" fontId="11" fillId="5" borderId="80" xfId="2" applyFont="1" applyFill="1" applyBorder="1" applyAlignment="1" applyProtection="1">
      <alignment horizontal="center" vertical="center"/>
      <protection locked="0"/>
    </xf>
    <xf numFmtId="0" fontId="11" fillId="5" borderId="83" xfId="2" applyFont="1" applyFill="1" applyBorder="1" applyAlignment="1" applyProtection="1">
      <alignment horizontal="center" vertical="center"/>
      <protection locked="0"/>
    </xf>
    <xf numFmtId="0" fontId="11" fillId="5" borderId="69" xfId="2" applyFont="1" applyFill="1" applyBorder="1" applyAlignment="1" applyProtection="1">
      <alignment horizontal="center" vertical="center"/>
      <protection locked="0"/>
    </xf>
    <xf numFmtId="0" fontId="11" fillId="0" borderId="91" xfId="2" applyFont="1" applyBorder="1" applyAlignment="1" applyProtection="1">
      <alignment horizontal="center" vertical="center" shrinkToFit="1"/>
      <protection locked="0"/>
    </xf>
    <xf numFmtId="0" fontId="11" fillId="0" borderId="101" xfId="2" applyFont="1" applyBorder="1" applyAlignment="1" applyProtection="1">
      <alignment horizontal="center" vertical="center" shrinkToFit="1"/>
      <protection locked="0"/>
    </xf>
    <xf numFmtId="180" fontId="11" fillId="0" borderId="9" xfId="2" applyNumberFormat="1" applyFont="1" applyBorder="1" applyAlignment="1" applyProtection="1">
      <alignment horizontal="right" vertical="center" shrinkToFit="1"/>
      <protection locked="0"/>
    </xf>
    <xf numFmtId="180" fontId="0" fillId="0" borderId="9" xfId="0" applyNumberFormat="1" applyBorder="1" applyAlignment="1" applyProtection="1">
      <alignment horizontal="right" vertical="center" shrinkToFit="1"/>
      <protection locked="0"/>
    </xf>
    <xf numFmtId="180" fontId="0" fillId="0" borderId="68" xfId="0" applyNumberFormat="1" applyBorder="1" applyAlignment="1" applyProtection="1">
      <alignment horizontal="right" vertical="center" shrinkToFit="1"/>
      <protection locked="0"/>
    </xf>
    <xf numFmtId="0" fontId="11" fillId="0" borderId="202" xfId="2" applyFont="1" applyBorder="1" applyAlignment="1" applyProtection="1">
      <alignment horizontal="center" vertical="center" shrinkToFit="1"/>
      <protection locked="0"/>
    </xf>
    <xf numFmtId="0" fontId="0" fillId="0" borderId="64" xfId="0" applyBorder="1" applyAlignment="1" applyProtection="1">
      <alignment horizontal="center" vertical="center" shrinkToFit="1"/>
      <protection locked="0"/>
    </xf>
    <xf numFmtId="0" fontId="0" fillId="0" borderId="203"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87" xfId="0" applyBorder="1" applyAlignment="1" applyProtection="1">
      <alignment horizontal="center" vertical="center" shrinkToFit="1"/>
      <protection locked="0"/>
    </xf>
    <xf numFmtId="0" fontId="11" fillId="2" borderId="11" xfId="2" applyFont="1" applyFill="1" applyBorder="1" applyAlignment="1" applyProtection="1">
      <alignment horizontal="distributed" vertical="center" wrapText="1" shrinkToFit="1"/>
      <protection locked="0"/>
    </xf>
    <xf numFmtId="0" fontId="11" fillId="2" borderId="0" xfId="2" applyFont="1" applyFill="1" applyAlignment="1" applyProtection="1">
      <alignment horizontal="distributed" vertical="center" wrapText="1" shrinkToFit="1"/>
      <protection locked="0"/>
    </xf>
    <xf numFmtId="0" fontId="11" fillId="2" borderId="52" xfId="2" applyFont="1" applyFill="1" applyBorder="1" applyAlignment="1" applyProtection="1">
      <alignment horizontal="distributed" vertical="center" wrapText="1" shrinkToFit="1"/>
      <protection locked="0"/>
    </xf>
    <xf numFmtId="0" fontId="11" fillId="2" borderId="10" xfId="2" applyFont="1" applyFill="1" applyBorder="1" applyAlignment="1" applyProtection="1">
      <alignment horizontal="distributed" vertical="center" wrapText="1" shrinkToFit="1"/>
      <protection locked="0"/>
    </xf>
    <xf numFmtId="0" fontId="11" fillId="2" borderId="48" xfId="2" applyFont="1" applyFill="1" applyBorder="1" applyAlignment="1" applyProtection="1">
      <alignment horizontal="center" vertical="center" shrinkToFit="1"/>
      <protection locked="0"/>
    </xf>
    <xf numFmtId="49" fontId="11" fillId="0" borderId="112" xfId="0" applyNumberFormat="1" applyFont="1" applyBorder="1" applyAlignment="1" applyProtection="1">
      <alignment horizontal="center" vertical="center" shrinkToFit="1"/>
      <protection locked="0"/>
    </xf>
    <xf numFmtId="49" fontId="11" fillId="0" borderId="112" xfId="0" applyNumberFormat="1" applyFont="1" applyBorder="1" applyAlignment="1" applyProtection="1">
      <alignment horizontal="center" vertical="center"/>
      <protection locked="0"/>
    </xf>
    <xf numFmtId="0" fontId="9" fillId="2" borderId="10" xfId="2" applyFont="1" applyFill="1" applyBorder="1" applyAlignment="1" applyProtection="1">
      <alignment vertical="center" shrinkToFit="1"/>
      <protection locked="0"/>
    </xf>
    <xf numFmtId="0" fontId="0" fillId="0" borderId="10" xfId="0" applyBorder="1" applyProtection="1">
      <alignment vertical="center"/>
      <protection locked="0"/>
    </xf>
    <xf numFmtId="0" fontId="89" fillId="4" borderId="80" xfId="0" applyFont="1" applyFill="1" applyBorder="1" applyAlignment="1" applyProtection="1">
      <alignment horizontal="center" vertical="center"/>
      <protection locked="0"/>
    </xf>
    <xf numFmtId="0" fontId="89" fillId="4" borderId="69" xfId="0" applyFont="1" applyFill="1" applyBorder="1" applyAlignment="1" applyProtection="1">
      <alignment horizontal="center" vertical="center"/>
      <protection locked="0"/>
    </xf>
    <xf numFmtId="0" fontId="89" fillId="4" borderId="83" xfId="0" applyFont="1" applyFill="1" applyBorder="1" applyAlignment="1" applyProtection="1">
      <alignment horizontal="center" vertical="center" wrapText="1"/>
      <protection locked="0"/>
    </xf>
    <xf numFmtId="0" fontId="89" fillId="4" borderId="59" xfId="0" applyFont="1" applyFill="1" applyBorder="1" applyAlignment="1" applyProtection="1">
      <alignment horizontal="center" vertical="center" wrapText="1"/>
      <protection locked="0"/>
    </xf>
    <xf numFmtId="0" fontId="14" fillId="4" borderId="16" xfId="2" applyFont="1" applyFill="1" applyBorder="1" applyAlignment="1" applyProtection="1">
      <alignment horizontal="right" vertical="top"/>
      <protection locked="0"/>
    </xf>
    <xf numFmtId="0" fontId="52" fillId="4" borderId="15" xfId="2" applyFont="1" applyFill="1" applyBorder="1" applyAlignment="1" applyProtection="1">
      <alignment horizontal="distributed" vertical="center" wrapText="1"/>
      <protection locked="0"/>
    </xf>
    <xf numFmtId="0" fontId="52" fillId="4" borderId="109" xfId="2" applyFont="1" applyFill="1" applyBorder="1" applyAlignment="1" applyProtection="1">
      <alignment horizontal="distributed" vertical="center"/>
      <protection locked="0"/>
    </xf>
    <xf numFmtId="0" fontId="52" fillId="4" borderId="11" xfId="2" applyFont="1" applyFill="1" applyBorder="1" applyAlignment="1" applyProtection="1">
      <alignment horizontal="distributed" vertical="center"/>
      <protection locked="0"/>
    </xf>
    <xf numFmtId="0" fontId="52" fillId="4" borderId="100" xfId="2" applyFont="1" applyFill="1" applyBorder="1" applyAlignment="1" applyProtection="1">
      <alignment horizontal="distributed" vertical="center"/>
      <protection locked="0"/>
    </xf>
    <xf numFmtId="0" fontId="48" fillId="2" borderId="168" xfId="2" applyFont="1" applyFill="1" applyBorder="1" applyAlignment="1" applyProtection="1">
      <alignment horizontal="center" vertical="center" shrinkToFit="1"/>
      <protection locked="0"/>
    </xf>
    <xf numFmtId="0" fontId="73" fillId="0" borderId="91" xfId="0" applyFont="1" applyBorder="1" applyAlignment="1" applyProtection="1">
      <alignment horizontal="center" vertical="center" shrinkToFit="1"/>
      <protection locked="0"/>
    </xf>
    <xf numFmtId="0" fontId="33" fillId="2" borderId="0" xfId="2" applyFont="1" applyFill="1" applyAlignment="1" applyProtection="1">
      <alignment horizontal="left" wrapText="1"/>
      <protection locked="0"/>
    </xf>
    <xf numFmtId="0" fontId="33" fillId="2" borderId="10" xfId="2" applyFont="1" applyFill="1" applyBorder="1" applyAlignment="1" applyProtection="1">
      <alignment horizontal="left" wrapText="1"/>
      <protection locked="0"/>
    </xf>
    <xf numFmtId="177" fontId="11" fillId="0" borderId="80" xfId="2" applyNumberFormat="1" applyFont="1" applyBorder="1" applyAlignment="1" applyProtection="1">
      <alignment horizontal="center" vertical="center" shrinkToFit="1"/>
      <protection locked="0"/>
    </xf>
    <xf numFmtId="177" fontId="11" fillId="0" borderId="83" xfId="2" applyNumberFormat="1" applyFont="1" applyBorder="1" applyAlignment="1" applyProtection="1">
      <alignment horizontal="center" vertical="center" shrinkToFit="1"/>
      <protection locked="0"/>
    </xf>
    <xf numFmtId="177" fontId="11" fillId="0" borderId="69" xfId="2" applyNumberFormat="1" applyFont="1" applyBorder="1" applyAlignment="1" applyProtection="1">
      <alignment horizontal="center" vertical="center" shrinkToFit="1"/>
      <protection locked="0"/>
    </xf>
    <xf numFmtId="0" fontId="11" fillId="2" borderId="11" xfId="2" applyFont="1" applyFill="1" applyBorder="1" applyAlignment="1" applyProtection="1">
      <alignment horizontal="distributed" vertical="center" wrapText="1"/>
      <protection locked="0"/>
    </xf>
    <xf numFmtId="0" fontId="11" fillId="2" borderId="0" xfId="2" applyFont="1" applyFill="1" applyAlignment="1" applyProtection="1">
      <alignment horizontal="distributed" vertical="center" wrapText="1"/>
      <protection locked="0"/>
    </xf>
    <xf numFmtId="0" fontId="11" fillId="2" borderId="52" xfId="2" applyFont="1" applyFill="1" applyBorder="1" applyAlignment="1" applyProtection="1">
      <alignment horizontal="distributed" vertical="center" wrapText="1"/>
      <protection locked="0"/>
    </xf>
    <xf numFmtId="0" fontId="11" fillId="2" borderId="10" xfId="2" applyFont="1" applyFill="1" applyBorder="1" applyAlignment="1" applyProtection="1">
      <alignment horizontal="distributed" vertical="center" wrapText="1"/>
      <protection locked="0"/>
    </xf>
    <xf numFmtId="0" fontId="11" fillId="2" borderId="15" xfId="2" applyFont="1" applyFill="1" applyBorder="1" applyAlignment="1" applyProtection="1">
      <alignment horizontal="center" vertical="center"/>
      <protection locked="0"/>
    </xf>
    <xf numFmtId="0" fontId="11" fillId="2" borderId="16" xfId="2" applyFont="1" applyFill="1" applyBorder="1" applyAlignment="1" applyProtection="1">
      <alignment horizontal="center" vertical="center"/>
      <protection locked="0"/>
    </xf>
    <xf numFmtId="0" fontId="89" fillId="4" borderId="116" xfId="0" applyFont="1" applyFill="1" applyBorder="1" applyAlignment="1" applyProtection="1">
      <alignment horizontal="center" vertical="center" wrapText="1"/>
      <protection locked="0"/>
    </xf>
    <xf numFmtId="0" fontId="89" fillId="4" borderId="115" xfId="0" applyFont="1" applyFill="1" applyBorder="1" applyAlignment="1" applyProtection="1">
      <alignment horizontal="center" vertical="center" wrapText="1"/>
      <protection locked="0"/>
    </xf>
    <xf numFmtId="49" fontId="20" fillId="0" borderId="12" xfId="0" applyNumberFormat="1" applyFont="1" applyBorder="1" applyAlignment="1" applyProtection="1">
      <alignment horizontal="center" vertical="center" shrinkToFit="1"/>
      <protection locked="0"/>
    </xf>
    <xf numFmtId="0" fontId="11" fillId="4" borderId="157" xfId="2" applyFont="1" applyFill="1" applyBorder="1" applyAlignment="1" applyProtection="1">
      <alignment horizontal="center" vertical="center"/>
      <protection locked="0"/>
    </xf>
    <xf numFmtId="0" fontId="11" fillId="4" borderId="123" xfId="2" applyFont="1" applyFill="1" applyBorder="1" applyAlignment="1" applyProtection="1">
      <alignment horizontal="center" vertical="center"/>
      <protection locked="0"/>
    </xf>
    <xf numFmtId="0" fontId="48" fillId="0" borderId="95" xfId="2" applyFont="1" applyBorder="1" applyAlignment="1" applyProtection="1">
      <alignment horizontal="center" vertical="center" shrinkToFit="1"/>
      <protection locked="0"/>
    </xf>
    <xf numFmtId="0" fontId="48" fillId="0" borderId="96" xfId="2" applyFont="1" applyBorder="1" applyAlignment="1" applyProtection="1">
      <alignment horizontal="center" vertical="center" shrinkToFit="1"/>
      <protection locked="0"/>
    </xf>
    <xf numFmtId="0" fontId="11" fillId="0" borderId="50" xfId="2" applyFont="1" applyBorder="1" applyAlignment="1" applyProtection="1">
      <alignment horizontal="center" vertical="center" shrinkToFit="1"/>
      <protection locked="0"/>
    </xf>
    <xf numFmtId="0" fontId="11" fillId="0" borderId="77" xfId="2" applyFont="1" applyBorder="1" applyAlignment="1" applyProtection="1">
      <alignment horizontal="center" vertical="center" shrinkToFit="1"/>
      <protection locked="0"/>
    </xf>
    <xf numFmtId="0" fontId="11" fillId="0" borderId="53" xfId="2" applyFont="1" applyBorder="1" applyAlignment="1" applyProtection="1">
      <alignment horizontal="center" vertical="center" shrinkToFit="1"/>
      <protection locked="0"/>
    </xf>
    <xf numFmtId="0" fontId="11" fillId="0" borderId="28" xfId="2" applyFont="1" applyBorder="1" applyAlignment="1" applyProtection="1">
      <alignment horizontal="center" vertical="center" shrinkToFit="1"/>
      <protection locked="0"/>
    </xf>
    <xf numFmtId="0" fontId="11" fillId="0" borderId="100" xfId="2" applyFont="1" applyBorder="1" applyAlignment="1" applyProtection="1">
      <alignment horizontal="center" vertical="center" shrinkToFit="1"/>
      <protection locked="0"/>
    </xf>
    <xf numFmtId="0" fontId="11" fillId="0" borderId="113" xfId="2" applyFont="1" applyBorder="1" applyAlignment="1" applyProtection="1">
      <alignment horizontal="center" vertical="center" shrinkToFit="1"/>
      <protection locked="0"/>
    </xf>
    <xf numFmtId="180" fontId="11" fillId="0" borderId="41" xfId="2" applyNumberFormat="1" applyFont="1" applyBorder="1" applyAlignment="1" applyProtection="1">
      <alignment horizontal="right" vertical="center" shrinkToFit="1"/>
      <protection locked="0"/>
    </xf>
    <xf numFmtId="180" fontId="0" fillId="0" borderId="93" xfId="0" applyNumberFormat="1" applyBorder="1" applyAlignment="1" applyProtection="1">
      <alignment horizontal="right" vertical="center" shrinkToFit="1"/>
      <protection locked="0"/>
    </xf>
    <xf numFmtId="180" fontId="0" fillId="0" borderId="43" xfId="0" applyNumberFormat="1" applyBorder="1" applyAlignment="1" applyProtection="1">
      <alignment horizontal="right" vertical="center" shrinkToFit="1"/>
      <protection locked="0"/>
    </xf>
    <xf numFmtId="180" fontId="11" fillId="0" borderId="92" xfId="2" applyNumberFormat="1" applyFont="1" applyBorder="1" applyAlignment="1" applyProtection="1">
      <alignment horizontal="right" vertical="center" shrinkToFit="1"/>
      <protection locked="0"/>
    </xf>
    <xf numFmtId="180" fontId="0" fillId="0" borderId="92" xfId="0" applyNumberFormat="1" applyBorder="1" applyAlignment="1" applyProtection="1">
      <alignment horizontal="right" vertical="center" shrinkToFit="1"/>
      <protection locked="0"/>
    </xf>
    <xf numFmtId="0" fontId="11" fillId="2" borderId="108" xfId="2" applyFont="1" applyFill="1" applyBorder="1" applyAlignment="1" applyProtection="1">
      <alignment horizontal="center" vertical="center" wrapText="1"/>
      <protection locked="0"/>
    </xf>
    <xf numFmtId="0" fontId="0" fillId="0" borderId="109"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00" xfId="0" applyBorder="1" applyAlignment="1" applyProtection="1">
      <alignment horizontal="center" vertical="center" wrapText="1"/>
      <protection locked="0"/>
    </xf>
    <xf numFmtId="0" fontId="12" fillId="0" borderId="112" xfId="2" applyFont="1" applyBorder="1" applyAlignment="1" applyProtection="1">
      <alignment horizontal="left" vertical="center" shrinkToFit="1"/>
      <protection locked="0"/>
    </xf>
    <xf numFmtId="0" fontId="20" fillId="0" borderId="112" xfId="0" applyFont="1" applyBorder="1" applyAlignment="1" applyProtection="1">
      <alignment horizontal="left" vertical="center" shrinkToFit="1"/>
      <protection locked="0"/>
    </xf>
    <xf numFmtId="0" fontId="20" fillId="0" borderId="8" xfId="0" applyFont="1" applyBorder="1" applyAlignment="1" applyProtection="1">
      <alignment horizontal="left" vertical="center" shrinkToFit="1"/>
      <protection locked="0"/>
    </xf>
    <xf numFmtId="0" fontId="14" fillId="2" borderId="99" xfId="2" applyFont="1" applyFill="1" applyBorder="1" applyAlignment="1" applyProtection="1">
      <alignment horizontal="right"/>
      <protection locked="0"/>
    </xf>
    <xf numFmtId="0" fontId="14" fillId="2" borderId="23" xfId="2" applyFont="1" applyFill="1" applyBorder="1" applyAlignment="1" applyProtection="1">
      <alignment horizontal="right"/>
      <protection locked="0"/>
    </xf>
    <xf numFmtId="0" fontId="14" fillId="2" borderId="24" xfId="2" applyFont="1" applyFill="1" applyBorder="1" applyAlignment="1" applyProtection="1">
      <alignment horizontal="right"/>
      <protection locked="0"/>
    </xf>
    <xf numFmtId="0" fontId="19" fillId="2" borderId="10" xfId="2" applyFont="1" applyFill="1" applyBorder="1" applyAlignment="1" applyProtection="1">
      <alignment horizontal="right" vertical="center"/>
      <protection locked="0"/>
    </xf>
    <xf numFmtId="0" fontId="31" fillId="2" borderId="10" xfId="0" applyFont="1" applyFill="1" applyBorder="1" applyProtection="1">
      <alignment vertical="center"/>
      <protection locked="0"/>
    </xf>
    <xf numFmtId="180" fontId="11" fillId="0" borderId="79" xfId="2" applyNumberFormat="1" applyFont="1" applyBorder="1" applyAlignment="1" applyProtection="1">
      <alignment horizontal="right" vertical="center" shrinkToFit="1"/>
      <protection locked="0"/>
    </xf>
    <xf numFmtId="177" fontId="11" fillId="7" borderId="22" xfId="2" applyNumberFormat="1" applyFont="1" applyFill="1" applyBorder="1" applyAlignment="1">
      <alignment horizontal="right" vertical="center"/>
    </xf>
    <xf numFmtId="0" fontId="0" fillId="7" borderId="126" xfId="0" applyFill="1" applyBorder="1" applyAlignment="1">
      <alignment horizontal="right" vertical="center"/>
    </xf>
    <xf numFmtId="0" fontId="14" fillId="4" borderId="0" xfId="2" applyFont="1" applyFill="1" applyAlignment="1" applyProtection="1">
      <alignment horizontal="right" vertical="top"/>
      <protection locked="0"/>
    </xf>
    <xf numFmtId="0" fontId="14" fillId="4" borderId="0" xfId="2" applyFont="1" applyFill="1" applyAlignment="1" applyProtection="1">
      <alignment horizontal="left" vertical="top" wrapText="1"/>
      <protection locked="0"/>
    </xf>
    <xf numFmtId="180" fontId="11" fillId="0" borderId="82" xfId="2" applyNumberFormat="1" applyFont="1" applyBorder="1" applyAlignment="1" applyProtection="1">
      <alignment horizontal="right" vertical="center" shrinkToFit="1"/>
      <protection locked="0"/>
    </xf>
    <xf numFmtId="180" fontId="0" fillId="0" borderId="88" xfId="0" applyNumberFormat="1" applyBorder="1" applyAlignment="1" applyProtection="1">
      <alignment horizontal="right" vertical="center" shrinkToFit="1"/>
      <protection locked="0"/>
    </xf>
    <xf numFmtId="0" fontId="89" fillId="4" borderId="46" xfId="0" applyFont="1" applyFill="1" applyBorder="1" applyAlignment="1" applyProtection="1">
      <alignment horizontal="center" vertical="center" wrapText="1"/>
      <protection locked="0"/>
    </xf>
    <xf numFmtId="0" fontId="89" fillId="4" borderId="26" xfId="0" applyFont="1" applyFill="1" applyBorder="1" applyAlignment="1" applyProtection="1">
      <alignment horizontal="center" vertical="center" wrapText="1"/>
      <protection locked="0"/>
    </xf>
    <xf numFmtId="0" fontId="89" fillId="4" borderId="27" xfId="0" applyFont="1" applyFill="1" applyBorder="1" applyAlignment="1" applyProtection="1">
      <alignment horizontal="center" vertical="center" wrapText="1"/>
      <protection locked="0"/>
    </xf>
    <xf numFmtId="0" fontId="61" fillId="4" borderId="16" xfId="2" applyFont="1" applyFill="1" applyBorder="1" applyAlignment="1" applyProtection="1">
      <alignment vertical="top" wrapText="1"/>
      <protection locked="0"/>
    </xf>
    <xf numFmtId="0" fontId="11" fillId="4" borderId="16" xfId="2" applyFont="1" applyFill="1" applyBorder="1" applyAlignment="1" applyProtection="1">
      <alignment horizontal="left" vertical="center"/>
      <protection locked="0"/>
    </xf>
    <xf numFmtId="0" fontId="11" fillId="4" borderId="0" xfId="2" applyFont="1" applyFill="1" applyAlignment="1" applyProtection="1">
      <alignment horizontal="left" vertical="center"/>
      <protection locked="0"/>
    </xf>
    <xf numFmtId="0" fontId="42" fillId="4" borderId="0" xfId="2" applyFont="1" applyFill="1" applyAlignment="1" applyProtection="1">
      <alignment horizontal="left" wrapText="1"/>
      <protection locked="0"/>
    </xf>
    <xf numFmtId="0" fontId="19" fillId="4" borderId="0" xfId="2" applyFont="1" applyFill="1" applyAlignment="1" applyProtection="1">
      <alignment horizontal="right" vertical="center"/>
      <protection locked="0"/>
    </xf>
    <xf numFmtId="0" fontId="31" fillId="4" borderId="0" xfId="0" applyFont="1" applyFill="1" applyProtection="1">
      <alignment vertical="center"/>
      <protection locked="0"/>
    </xf>
    <xf numFmtId="0" fontId="65" fillId="4" borderId="10" xfId="2" applyFont="1" applyFill="1" applyBorder="1" applyAlignment="1" applyProtection="1">
      <alignment horizontal="left" vertical="center"/>
      <protection locked="0"/>
    </xf>
    <xf numFmtId="0" fontId="61" fillId="4" borderId="0" xfId="2" applyFont="1" applyFill="1" applyAlignment="1" applyProtection="1">
      <alignment vertical="top" wrapText="1"/>
      <protection locked="0"/>
    </xf>
    <xf numFmtId="0" fontId="64" fillId="4" borderId="0" xfId="2" applyFont="1" applyFill="1" applyAlignment="1" applyProtection="1">
      <alignment horizontal="left" vertical="top" wrapText="1"/>
      <protection locked="0"/>
    </xf>
    <xf numFmtId="0" fontId="61" fillId="4" borderId="0" xfId="2" applyFont="1" applyFill="1" applyProtection="1">
      <alignment vertical="center"/>
      <protection locked="0"/>
    </xf>
    <xf numFmtId="0" fontId="61" fillId="4" borderId="0" xfId="2" quotePrefix="1" applyFont="1" applyFill="1" applyAlignment="1" applyProtection="1">
      <alignment horizontal="left" vertical="center"/>
      <protection locked="0"/>
    </xf>
    <xf numFmtId="0" fontId="61" fillId="4" borderId="42" xfId="2" applyFont="1" applyFill="1" applyBorder="1" applyAlignment="1" applyProtection="1">
      <alignment horizontal="distributed" vertical="center"/>
      <protection locked="0"/>
    </xf>
    <xf numFmtId="0" fontId="61" fillId="4" borderId="43" xfId="2" applyFont="1" applyFill="1" applyBorder="1" applyAlignment="1" applyProtection="1">
      <alignment horizontal="distributed" vertical="center"/>
      <protection locked="0"/>
    </xf>
    <xf numFmtId="0" fontId="61" fillId="4" borderId="9" xfId="2" applyFont="1" applyFill="1" applyBorder="1" applyAlignment="1" applyProtection="1">
      <alignment horizontal="distributed" vertical="center"/>
      <protection locked="0"/>
    </xf>
    <xf numFmtId="0" fontId="61" fillId="4" borderId="90" xfId="2" applyFont="1" applyFill="1" applyBorder="1" applyAlignment="1" applyProtection="1">
      <alignment horizontal="distributed" vertical="center"/>
      <protection locked="0"/>
    </xf>
    <xf numFmtId="176" fontId="14" fillId="4" borderId="16" xfId="2" applyNumberFormat="1" applyFont="1" applyFill="1" applyBorder="1" applyAlignment="1" applyProtection="1">
      <alignment horizontal="left" vertical="top" wrapText="1"/>
      <protection locked="0"/>
    </xf>
    <xf numFmtId="0" fontId="73" fillId="4" borderId="10" xfId="0" applyFont="1" applyFill="1" applyBorder="1" applyProtection="1">
      <alignment vertical="center"/>
      <protection locked="0"/>
    </xf>
    <xf numFmtId="0" fontId="61" fillId="4" borderId="26" xfId="2" applyFont="1" applyFill="1" applyBorder="1" applyAlignment="1" applyProtection="1">
      <alignment horizontal="distributed" vertical="center"/>
      <protection locked="0"/>
    </xf>
    <xf numFmtId="0" fontId="61" fillId="4" borderId="63" xfId="2" applyFont="1" applyFill="1" applyBorder="1" applyAlignment="1" applyProtection="1">
      <alignment horizontal="distributed" vertical="center"/>
      <protection locked="0"/>
    </xf>
    <xf numFmtId="0" fontId="48" fillId="4" borderId="25" xfId="2" applyFont="1" applyFill="1" applyBorder="1" applyAlignment="1" applyProtection="1">
      <alignment horizontal="center" vertical="center" textRotation="255" shrinkToFit="1"/>
      <protection locked="0"/>
    </xf>
    <xf numFmtId="0" fontId="48" fillId="4" borderId="11" xfId="2" applyFont="1" applyFill="1" applyBorder="1" applyAlignment="1" applyProtection="1">
      <alignment horizontal="center" vertical="center" textRotation="255" shrinkToFit="1"/>
      <protection locked="0"/>
    </xf>
    <xf numFmtId="0" fontId="48" fillId="4" borderId="22" xfId="2" applyFont="1" applyFill="1" applyBorder="1" applyAlignment="1" applyProtection="1">
      <alignment horizontal="center" vertical="center" textRotation="255" shrinkToFit="1"/>
      <protection locked="0"/>
    </xf>
    <xf numFmtId="0" fontId="48" fillId="4" borderId="15" xfId="2" applyFont="1" applyFill="1" applyBorder="1" applyAlignment="1" applyProtection="1">
      <alignment horizontal="center" vertical="center" textRotation="255"/>
      <protection locked="0"/>
    </xf>
    <xf numFmtId="0" fontId="48" fillId="4" borderId="116" xfId="2" applyFont="1" applyFill="1" applyBorder="1" applyAlignment="1" applyProtection="1">
      <alignment horizontal="center" vertical="center"/>
      <protection locked="0"/>
    </xf>
    <xf numFmtId="0" fontId="48" fillId="4" borderId="66" xfId="2" applyFont="1" applyFill="1" applyBorder="1" applyAlignment="1" applyProtection="1">
      <alignment horizontal="center" vertical="center"/>
      <protection locked="0"/>
    </xf>
    <xf numFmtId="0" fontId="48" fillId="4" borderId="122" xfId="2" applyFont="1" applyFill="1" applyBorder="1" applyAlignment="1" applyProtection="1">
      <alignment horizontal="center" vertical="center"/>
      <protection locked="0"/>
    </xf>
    <xf numFmtId="0" fontId="48" fillId="4" borderId="81" xfId="2" applyFont="1" applyFill="1" applyBorder="1" applyAlignment="1" applyProtection="1">
      <alignment horizontal="center" vertical="center"/>
      <protection locked="0"/>
    </xf>
    <xf numFmtId="0" fontId="61" fillId="4" borderId="181" xfId="2" applyFont="1" applyFill="1" applyBorder="1" applyAlignment="1" applyProtection="1">
      <alignment horizontal="center" vertical="distributed" textRotation="255" shrinkToFit="1"/>
      <protection locked="0"/>
    </xf>
    <xf numFmtId="0" fontId="61" fillId="4" borderId="183" xfId="2" applyFont="1" applyFill="1" applyBorder="1" applyAlignment="1" applyProtection="1">
      <alignment horizontal="center" vertical="distributed" textRotation="255" shrinkToFit="1"/>
      <protection locked="0"/>
    </xf>
    <xf numFmtId="0" fontId="61" fillId="4" borderId="185" xfId="2" applyFont="1" applyFill="1" applyBorder="1" applyAlignment="1" applyProtection="1">
      <alignment horizontal="center" vertical="distributed" textRotation="255" shrinkToFit="1"/>
      <protection locked="0"/>
    </xf>
    <xf numFmtId="0" fontId="61" fillId="4" borderId="31" xfId="2" applyFont="1" applyFill="1" applyBorder="1" applyAlignment="1" applyProtection="1">
      <alignment horizontal="center" vertical="distributed" textRotation="255" shrinkToFit="1"/>
      <protection locked="0"/>
    </xf>
    <xf numFmtId="0" fontId="61" fillId="4" borderId="33" xfId="2" applyFont="1" applyFill="1" applyBorder="1" applyAlignment="1" applyProtection="1">
      <alignment horizontal="center" vertical="distributed" textRotation="255" shrinkToFit="1"/>
      <protection locked="0"/>
    </xf>
    <xf numFmtId="0" fontId="61" fillId="4" borderId="98" xfId="2" applyFont="1" applyFill="1" applyBorder="1" applyAlignment="1" applyProtection="1">
      <alignment horizontal="center" vertical="distributed" textRotation="255" shrinkToFit="1"/>
      <protection locked="0"/>
    </xf>
    <xf numFmtId="0" fontId="61" fillId="4" borderId="36" xfId="2" applyFont="1" applyFill="1" applyBorder="1" applyAlignment="1" applyProtection="1">
      <alignment horizontal="center" vertical="distributed" textRotation="255" shrinkToFit="1"/>
      <protection locked="0"/>
    </xf>
    <xf numFmtId="0" fontId="61" fillId="4" borderId="38" xfId="2" applyFont="1" applyFill="1" applyBorder="1" applyAlignment="1" applyProtection="1">
      <alignment horizontal="center" vertical="distributed" textRotation="255" shrinkToFit="1"/>
      <protection locked="0"/>
    </xf>
    <xf numFmtId="0" fontId="61" fillId="4" borderId="74" xfId="2" applyFont="1" applyFill="1" applyBorder="1" applyAlignment="1" applyProtection="1">
      <alignment horizontal="center" vertical="distributed" textRotation="255" shrinkToFit="1"/>
      <protection locked="0"/>
    </xf>
    <xf numFmtId="0" fontId="61" fillId="4" borderId="46" xfId="2" applyFont="1" applyFill="1" applyBorder="1" applyAlignment="1" applyProtection="1">
      <alignment horizontal="center" vertical="center" shrinkToFit="1"/>
      <protection locked="0"/>
    </xf>
    <xf numFmtId="0" fontId="61" fillId="4" borderId="26" xfId="2" applyFont="1" applyFill="1" applyBorder="1" applyAlignment="1" applyProtection="1">
      <alignment horizontal="center" vertical="center" shrinkToFit="1"/>
      <protection locked="0"/>
    </xf>
    <xf numFmtId="0" fontId="61" fillId="4" borderId="50" xfId="2" applyFont="1" applyFill="1" applyBorder="1" applyAlignment="1" applyProtection="1">
      <alignment horizontal="center" vertical="center" shrinkToFit="1"/>
      <protection locked="0"/>
    </xf>
    <xf numFmtId="0" fontId="61" fillId="4" borderId="99" xfId="2" applyFont="1" applyFill="1" applyBorder="1" applyAlignment="1" applyProtection="1">
      <alignment horizontal="center" vertical="center" shrinkToFit="1"/>
      <protection locked="0"/>
    </xf>
    <xf numFmtId="0" fontId="61" fillId="4" borderId="23" xfId="2" applyFont="1" applyFill="1" applyBorder="1" applyAlignment="1" applyProtection="1">
      <alignment horizontal="center" vertical="center" shrinkToFit="1"/>
      <protection locked="0"/>
    </xf>
    <xf numFmtId="0" fontId="61" fillId="4" borderId="182" xfId="2" applyFont="1" applyFill="1" applyBorder="1" applyAlignment="1" applyProtection="1">
      <alignment horizontal="center" vertical="distributed" textRotation="255" shrinkToFit="1"/>
      <protection locked="0"/>
    </xf>
    <xf numFmtId="0" fontId="61" fillId="4" borderId="184" xfId="2" applyFont="1" applyFill="1" applyBorder="1" applyAlignment="1" applyProtection="1">
      <alignment horizontal="center" vertical="distributed" textRotation="255" shrinkToFit="1"/>
      <protection locked="0"/>
    </xf>
    <xf numFmtId="0" fontId="61" fillId="4" borderId="186" xfId="2" applyFont="1" applyFill="1" applyBorder="1" applyAlignment="1" applyProtection="1">
      <alignment horizontal="center" vertical="distributed" textRotation="255" shrinkToFit="1"/>
      <protection locked="0"/>
    </xf>
    <xf numFmtId="0" fontId="61" fillId="6" borderId="131" xfId="2" applyFont="1" applyFill="1" applyBorder="1" applyAlignment="1" applyProtection="1">
      <alignment horizontal="center" vertical="center" textRotation="255" shrinkToFit="1"/>
      <protection locked="0"/>
    </xf>
    <xf numFmtId="0" fontId="61" fillId="6" borderId="198" xfId="2" applyFont="1" applyFill="1" applyBorder="1" applyAlignment="1" applyProtection="1">
      <alignment horizontal="center" vertical="center" textRotation="255" shrinkToFit="1"/>
      <protection locked="0"/>
    </xf>
    <xf numFmtId="3" fontId="61" fillId="4" borderId="16" xfId="2" applyNumberFormat="1" applyFont="1" applyFill="1" applyBorder="1" applyAlignment="1" applyProtection="1">
      <alignment horizontal="left" vertical="top" wrapText="1"/>
      <protection locked="0"/>
    </xf>
    <xf numFmtId="3" fontId="61" fillId="4" borderId="0" xfId="2" applyNumberFormat="1" applyFont="1" applyFill="1" applyAlignment="1" applyProtection="1">
      <alignment horizontal="left" vertical="top" wrapText="1"/>
      <protection locked="0"/>
    </xf>
    <xf numFmtId="3" fontId="61" fillId="4" borderId="0" xfId="2" applyNumberFormat="1" applyFont="1" applyFill="1" applyAlignment="1" applyProtection="1">
      <alignment horizontal="left" vertical="top" wrapText="1" shrinkToFit="1"/>
      <protection locked="0"/>
    </xf>
    <xf numFmtId="0" fontId="48" fillId="4" borderId="15" xfId="2" applyFont="1" applyFill="1" applyBorder="1" applyAlignment="1" applyProtection="1">
      <alignment horizontal="center" vertical="center"/>
      <protection locked="0"/>
    </xf>
    <xf numFmtId="0" fontId="48" fillId="4" borderId="87" xfId="2" applyFont="1" applyFill="1" applyBorder="1" applyAlignment="1" applyProtection="1">
      <alignment horizontal="center" vertical="center"/>
      <protection locked="0"/>
    </xf>
    <xf numFmtId="0" fontId="61" fillId="4" borderId="181" xfId="2" applyFont="1" applyFill="1" applyBorder="1" applyAlignment="1" applyProtection="1">
      <alignment horizontal="center" vertical="distributed" textRotation="255"/>
      <protection locked="0"/>
    </xf>
    <xf numFmtId="0" fontId="61" fillId="4" borderId="183" xfId="2" applyFont="1" applyFill="1" applyBorder="1" applyAlignment="1" applyProtection="1">
      <alignment horizontal="center" vertical="distributed" textRotation="255"/>
      <protection locked="0"/>
    </xf>
    <xf numFmtId="0" fontId="61" fillId="4" borderId="185" xfId="2" applyFont="1" applyFill="1" applyBorder="1" applyAlignment="1" applyProtection="1">
      <alignment horizontal="center" vertical="distributed" textRotation="255"/>
      <protection locked="0"/>
    </xf>
    <xf numFmtId="0" fontId="61" fillId="4" borderId="31" xfId="2" applyFont="1" applyFill="1" applyBorder="1" applyAlignment="1" applyProtection="1">
      <alignment horizontal="center" vertical="distributed" textRotation="255"/>
      <protection locked="0"/>
    </xf>
    <xf numFmtId="0" fontId="61" fillId="4" borderId="33" xfId="2" applyFont="1" applyFill="1" applyBorder="1" applyAlignment="1" applyProtection="1">
      <alignment horizontal="center" vertical="distributed" textRotation="255"/>
      <protection locked="0"/>
    </xf>
    <xf numFmtId="0" fontId="61" fillId="4" borderId="98" xfId="2" applyFont="1" applyFill="1" applyBorder="1" applyAlignment="1" applyProtection="1">
      <alignment horizontal="center" vertical="distributed" textRotation="255"/>
      <protection locked="0"/>
    </xf>
    <xf numFmtId="0" fontId="61" fillId="4" borderId="121" xfId="2" applyFont="1" applyFill="1" applyBorder="1" applyAlignment="1" applyProtection="1">
      <alignment horizontal="center" vertical="distributed" textRotation="255" wrapText="1"/>
      <protection locked="0"/>
    </xf>
    <xf numFmtId="0" fontId="61" fillId="4" borderId="91" xfId="2" applyFont="1" applyFill="1" applyBorder="1" applyAlignment="1" applyProtection="1">
      <alignment horizontal="center" vertical="distributed" textRotation="255" wrapText="1"/>
      <protection locked="0"/>
    </xf>
    <xf numFmtId="0" fontId="61" fillId="4" borderId="12" xfId="2" applyFont="1" applyFill="1" applyBorder="1" applyAlignment="1" applyProtection="1">
      <alignment horizontal="center" vertical="distributed" textRotation="255" wrapText="1"/>
      <protection locked="0"/>
    </xf>
    <xf numFmtId="0" fontId="61" fillId="4" borderId="100" xfId="2" applyFont="1" applyFill="1" applyBorder="1" applyAlignment="1" applyProtection="1">
      <alignment horizontal="center" vertical="distributed" textRotation="255" wrapText="1"/>
      <protection locked="0"/>
    </xf>
    <xf numFmtId="0" fontId="61" fillId="4" borderId="20" xfId="2" applyFont="1" applyFill="1" applyBorder="1" applyAlignment="1" applyProtection="1">
      <alignment horizontal="center" vertical="distributed" textRotation="255" wrapText="1"/>
      <protection locked="0"/>
    </xf>
    <xf numFmtId="0" fontId="61" fillId="4" borderId="101" xfId="2" applyFont="1" applyFill="1" applyBorder="1" applyAlignment="1" applyProtection="1">
      <alignment horizontal="center" vertical="distributed" textRotation="255" wrapText="1"/>
      <protection locked="0"/>
    </xf>
    <xf numFmtId="0" fontId="61" fillId="4" borderId="121" xfId="2" applyFont="1" applyFill="1" applyBorder="1" applyAlignment="1" applyProtection="1">
      <alignment horizontal="center" vertical="distributed" textRotation="255"/>
      <protection locked="0"/>
    </xf>
    <xf numFmtId="0" fontId="61" fillId="4" borderId="12" xfId="2" applyFont="1" applyFill="1" applyBorder="1" applyAlignment="1" applyProtection="1">
      <alignment horizontal="center" vertical="distributed" textRotation="255"/>
      <protection locked="0"/>
    </xf>
    <xf numFmtId="0" fontId="61" fillId="4" borderId="20" xfId="2" applyFont="1" applyFill="1" applyBorder="1" applyAlignment="1" applyProtection="1">
      <alignment horizontal="center" vertical="distributed" textRotation="255"/>
      <protection locked="0"/>
    </xf>
    <xf numFmtId="0" fontId="61" fillId="4" borderId="31" xfId="2" applyFont="1" applyFill="1" applyBorder="1" applyAlignment="1" applyProtection="1">
      <alignment horizontal="center" vertical="distributed" textRotation="255" wrapText="1"/>
      <protection locked="0"/>
    </xf>
    <xf numFmtId="0" fontId="61" fillId="4" borderId="33" xfId="2" applyFont="1" applyFill="1" applyBorder="1" applyAlignment="1" applyProtection="1">
      <alignment horizontal="center" vertical="distributed" textRotation="255" wrapText="1"/>
      <protection locked="0"/>
    </xf>
    <xf numFmtId="0" fontId="61" fillId="4" borderId="98" xfId="2" applyFont="1" applyFill="1" applyBorder="1" applyAlignment="1" applyProtection="1">
      <alignment horizontal="center" vertical="distributed" textRotation="255" wrapText="1"/>
      <protection locked="0"/>
    </xf>
    <xf numFmtId="0" fontId="61" fillId="4" borderId="36" xfId="2" applyFont="1" applyFill="1" applyBorder="1" applyAlignment="1" applyProtection="1">
      <alignment horizontal="center" vertical="distributed" textRotation="255"/>
      <protection locked="0"/>
    </xf>
    <xf numFmtId="0" fontId="61" fillId="4" borderId="38" xfId="2" applyFont="1" applyFill="1" applyBorder="1" applyAlignment="1" applyProtection="1">
      <alignment horizontal="center" vertical="distributed" textRotation="255"/>
      <protection locked="0"/>
    </xf>
    <xf numFmtId="0" fontId="61" fillId="4" borderId="74" xfId="2" applyFont="1" applyFill="1" applyBorder="1" applyAlignment="1" applyProtection="1">
      <alignment horizontal="center" vertical="distributed" textRotation="255"/>
      <protection locked="0"/>
    </xf>
    <xf numFmtId="0" fontId="61" fillId="4" borderId="46" xfId="2" applyFont="1" applyFill="1" applyBorder="1" applyAlignment="1" applyProtection="1">
      <alignment horizontal="center" vertical="center"/>
      <protection locked="0"/>
    </xf>
    <xf numFmtId="0" fontId="61" fillId="4" borderId="54" xfId="2" applyFont="1" applyFill="1" applyBorder="1" applyAlignment="1" applyProtection="1">
      <alignment horizontal="center" vertical="center"/>
      <protection locked="0"/>
    </xf>
    <xf numFmtId="0" fontId="61" fillId="4" borderId="50" xfId="2" applyFont="1" applyFill="1" applyBorder="1" applyAlignment="1" applyProtection="1">
      <alignment horizontal="center" vertical="center"/>
      <protection locked="0"/>
    </xf>
    <xf numFmtId="0" fontId="61" fillId="4" borderId="14" xfId="2" applyFont="1" applyFill="1" applyBorder="1" applyAlignment="1" applyProtection="1">
      <alignment horizontal="center" vertical="center"/>
      <protection locked="0"/>
    </xf>
    <xf numFmtId="0" fontId="61" fillId="4" borderId="99" xfId="2" applyFont="1" applyFill="1" applyBorder="1" applyAlignment="1" applyProtection="1">
      <alignment horizontal="center" vertical="center"/>
      <protection locked="0"/>
    </xf>
    <xf numFmtId="0" fontId="61" fillId="4" borderId="21" xfId="2" applyFont="1" applyFill="1" applyBorder="1" applyAlignment="1" applyProtection="1">
      <alignment horizontal="center" vertical="center"/>
      <protection locked="0"/>
    </xf>
    <xf numFmtId="0" fontId="61" fillId="4" borderId="182" xfId="2" applyFont="1" applyFill="1" applyBorder="1" applyAlignment="1" applyProtection="1">
      <alignment horizontal="center" vertical="distributed" textRotation="255"/>
      <protection locked="0"/>
    </xf>
    <xf numFmtId="0" fontId="61" fillId="4" borderId="184" xfId="2" applyFont="1" applyFill="1" applyBorder="1" applyAlignment="1" applyProtection="1">
      <alignment horizontal="center" vertical="distributed" textRotation="255"/>
      <protection locked="0"/>
    </xf>
    <xf numFmtId="0" fontId="61" fillId="4" borderId="186" xfId="2" applyFont="1" applyFill="1" applyBorder="1" applyAlignment="1" applyProtection="1">
      <alignment horizontal="center" vertical="distributed" textRotation="255"/>
      <protection locked="0"/>
    </xf>
    <xf numFmtId="0" fontId="61" fillId="4" borderId="16" xfId="2" applyFont="1" applyFill="1" applyBorder="1" applyAlignment="1" applyProtection="1">
      <alignment horizontal="left" vertical="top" wrapText="1" shrinkToFit="1"/>
      <protection locked="0"/>
    </xf>
    <xf numFmtId="0" fontId="61" fillId="4" borderId="0" xfId="2" applyFont="1" applyFill="1" applyAlignment="1" applyProtection="1">
      <alignment horizontal="left" vertical="top" wrapText="1" shrinkToFit="1"/>
      <protection locked="0"/>
    </xf>
    <xf numFmtId="0" fontId="61" fillId="4" borderId="0" xfId="2" applyFont="1" applyFill="1" applyAlignment="1" applyProtection="1">
      <alignment vertical="top" wrapText="1" shrinkToFit="1"/>
      <protection locked="0"/>
    </xf>
    <xf numFmtId="0" fontId="30" fillId="16" borderId="0" xfId="2" applyFont="1" applyFill="1" applyAlignment="1" applyProtection="1">
      <alignment horizontal="left" vertical="center" shrinkToFit="1"/>
      <protection locked="0"/>
    </xf>
    <xf numFmtId="0" fontId="71" fillId="16" borderId="0" xfId="2" applyFont="1" applyFill="1" applyAlignment="1" applyProtection="1">
      <alignment horizontal="left" vertical="top" wrapText="1"/>
      <protection locked="0"/>
    </xf>
    <xf numFmtId="0" fontId="47" fillId="0" borderId="46" xfId="2" applyFont="1" applyBorder="1" applyAlignment="1" applyProtection="1">
      <alignment horizontal="center" vertical="center"/>
      <protection locked="0"/>
    </xf>
    <xf numFmtId="0" fontId="47" fillId="0" borderId="26" xfId="2" applyFont="1" applyBorder="1" applyAlignment="1" applyProtection="1">
      <alignment horizontal="center" vertical="center"/>
      <protection locked="0"/>
    </xf>
    <xf numFmtId="0" fontId="47" fillId="0" borderId="50" xfId="2" applyFont="1" applyBorder="1" applyAlignment="1" applyProtection="1">
      <alignment horizontal="center" vertical="center"/>
      <protection locked="0"/>
    </xf>
    <xf numFmtId="0" fontId="47" fillId="0" borderId="0" xfId="2" applyFont="1" applyAlignment="1" applyProtection="1">
      <alignment horizontal="center" vertical="center"/>
      <protection locked="0"/>
    </xf>
    <xf numFmtId="0" fontId="47" fillId="0" borderId="99" xfId="2" applyFont="1" applyBorder="1" applyAlignment="1" applyProtection="1">
      <alignment horizontal="center" vertical="center"/>
      <protection locked="0"/>
    </xf>
    <xf numFmtId="0" fontId="47" fillId="0" borderId="23" xfId="2" applyFont="1" applyBorder="1" applyAlignment="1" applyProtection="1">
      <alignment horizontal="center" vertical="center"/>
      <protection locked="0"/>
    </xf>
    <xf numFmtId="0" fontId="47" fillId="0" borderId="80" xfId="2" applyFont="1" applyBorder="1" applyAlignment="1" applyProtection="1">
      <alignment horizontal="center" vertical="center" wrapText="1"/>
      <protection locked="0"/>
    </xf>
    <xf numFmtId="180" fontId="47" fillId="12" borderId="117" xfId="3" applyNumberFormat="1" applyFont="1" applyFill="1" applyBorder="1" applyAlignment="1" applyProtection="1">
      <alignment horizontal="right" vertical="center"/>
      <protection locked="0"/>
    </xf>
    <xf numFmtId="180" fontId="47" fillId="12" borderId="78" xfId="3" applyNumberFormat="1" applyFont="1" applyFill="1" applyBorder="1" applyAlignment="1" applyProtection="1">
      <alignment horizontal="right" vertical="center"/>
      <protection locked="0"/>
    </xf>
    <xf numFmtId="180" fontId="47" fillId="12" borderId="62" xfId="3" applyNumberFormat="1" applyFont="1" applyFill="1" applyBorder="1" applyAlignment="1" applyProtection="1">
      <alignment horizontal="right" vertical="center"/>
      <protection locked="0"/>
    </xf>
    <xf numFmtId="0" fontId="48" fillId="19" borderId="0" xfId="0" applyFont="1" applyFill="1" applyAlignment="1" applyProtection="1">
      <alignment horizontal="left" vertical="top" shrinkToFit="1"/>
      <protection locked="0"/>
    </xf>
    <xf numFmtId="0" fontId="48" fillId="19" borderId="0" xfId="2" applyFont="1" applyFill="1" applyAlignment="1" applyProtection="1">
      <alignment horizontal="left" vertical="top" wrapText="1" shrinkToFit="1"/>
      <protection locked="0"/>
    </xf>
    <xf numFmtId="0" fontId="48" fillId="19" borderId="0" xfId="2" applyFont="1" applyFill="1" applyAlignment="1" applyProtection="1">
      <alignment horizontal="left" vertical="top" wrapText="1"/>
      <protection locked="0"/>
    </xf>
    <xf numFmtId="0" fontId="48" fillId="20" borderId="0" xfId="2" applyFont="1" applyFill="1" applyAlignment="1" applyProtection="1">
      <alignment horizontal="left" vertical="top" wrapText="1" shrinkToFit="1"/>
      <protection locked="0"/>
    </xf>
    <xf numFmtId="0" fontId="47" fillId="0" borderId="155" xfId="2" applyFont="1" applyBorder="1" applyAlignment="1" applyProtection="1">
      <alignment horizontal="center" vertical="center" wrapText="1"/>
      <protection locked="0"/>
    </xf>
    <xf numFmtId="0" fontId="47" fillId="0" borderId="152" xfId="2" applyFont="1" applyBorder="1" applyAlignment="1" applyProtection="1">
      <alignment horizontal="center" vertical="center" wrapText="1"/>
      <protection locked="0"/>
    </xf>
    <xf numFmtId="0" fontId="47" fillId="0" borderId="194" xfId="2" applyFont="1" applyBorder="1" applyAlignment="1" applyProtection="1">
      <alignment horizontal="center" vertical="center" wrapText="1"/>
      <protection locked="0"/>
    </xf>
    <xf numFmtId="180" fontId="47" fillId="12" borderId="190" xfId="3" applyNumberFormat="1" applyFont="1" applyFill="1" applyBorder="1" applyAlignment="1" applyProtection="1">
      <alignment horizontal="right" vertical="center"/>
      <protection locked="0"/>
    </xf>
    <xf numFmtId="180" fontId="47" fillId="12" borderId="191" xfId="3" applyNumberFormat="1" applyFont="1" applyFill="1" applyBorder="1" applyAlignment="1" applyProtection="1">
      <alignment horizontal="right" vertical="center"/>
      <protection locked="0"/>
    </xf>
    <xf numFmtId="180" fontId="47" fillId="12" borderId="192" xfId="3" applyNumberFormat="1" applyFont="1" applyFill="1" applyBorder="1" applyAlignment="1" applyProtection="1">
      <alignment horizontal="right" vertical="center"/>
      <protection locked="0"/>
    </xf>
    <xf numFmtId="0" fontId="47" fillId="0" borderId="127" xfId="2" applyFont="1" applyBorder="1" applyAlignment="1" applyProtection="1">
      <alignment horizontal="center" vertical="center" wrapText="1"/>
      <protection locked="0"/>
    </xf>
    <xf numFmtId="0" fontId="47" fillId="0" borderId="128" xfId="2" applyFont="1" applyBorder="1" applyAlignment="1" applyProtection="1">
      <alignment horizontal="center" vertical="center" wrapText="1"/>
      <protection locked="0"/>
    </xf>
    <xf numFmtId="0" fontId="47" fillId="0" borderId="201" xfId="2" applyFont="1" applyBorder="1" applyAlignment="1" applyProtection="1">
      <alignment horizontal="center" vertical="center" wrapText="1"/>
      <protection locked="0"/>
    </xf>
    <xf numFmtId="180" fontId="47" fillId="7" borderId="52" xfId="3" applyNumberFormat="1" applyFont="1" applyFill="1" applyBorder="1" applyAlignment="1" applyProtection="1">
      <alignment horizontal="right" vertical="center"/>
    </xf>
    <xf numFmtId="180" fontId="47" fillId="7" borderId="10" xfId="3" applyNumberFormat="1" applyFont="1" applyFill="1" applyBorder="1" applyAlignment="1" applyProtection="1">
      <alignment horizontal="right" vertical="center"/>
    </xf>
    <xf numFmtId="180" fontId="47" fillId="7" borderId="19" xfId="3" applyNumberFormat="1" applyFont="1" applyFill="1" applyBorder="1" applyAlignment="1" applyProtection="1">
      <alignment horizontal="right" vertical="center"/>
    </xf>
    <xf numFmtId="0" fontId="48" fillId="13" borderId="12" xfId="2" applyFont="1" applyFill="1" applyBorder="1" applyAlignment="1" applyProtection="1">
      <alignment horizontal="center" vertical="center" wrapText="1"/>
      <protection locked="0"/>
    </xf>
    <xf numFmtId="0" fontId="73" fillId="13" borderId="0" xfId="0" applyFont="1" applyFill="1" applyAlignment="1" applyProtection="1">
      <alignment horizontal="center" vertical="center"/>
      <protection locked="0"/>
    </xf>
    <xf numFmtId="0" fontId="73" fillId="13" borderId="100" xfId="0" applyFont="1" applyFill="1" applyBorder="1" applyAlignment="1" applyProtection="1">
      <alignment horizontal="center" vertical="center"/>
      <protection locked="0"/>
    </xf>
    <xf numFmtId="0" fontId="73" fillId="13" borderId="12" xfId="0" applyFont="1" applyFill="1" applyBorder="1" applyAlignment="1" applyProtection="1">
      <alignment horizontal="center" vertical="center"/>
      <protection locked="0"/>
    </xf>
    <xf numFmtId="0" fontId="73" fillId="13" borderId="20" xfId="0" applyFont="1" applyFill="1" applyBorder="1" applyAlignment="1" applyProtection="1">
      <alignment horizontal="center" vertical="center"/>
      <protection locked="0"/>
    </xf>
    <xf numFmtId="0" fontId="73" fillId="13" borderId="23" xfId="0" applyFont="1" applyFill="1" applyBorder="1" applyAlignment="1" applyProtection="1">
      <alignment horizontal="center" vertical="center"/>
      <protection locked="0"/>
    </xf>
    <xf numFmtId="0" fontId="73" fillId="13" borderId="101" xfId="0" applyFont="1" applyFill="1" applyBorder="1" applyAlignment="1" applyProtection="1">
      <alignment horizontal="center" vertical="center"/>
      <protection locked="0"/>
    </xf>
  </cellXfs>
  <cellStyles count="6">
    <cellStyle name="パーセント" xfId="4" builtinId="5"/>
    <cellStyle name="桁区切り" xfId="3" builtinId="6"/>
    <cellStyle name="標準" xfId="0" builtinId="0"/>
    <cellStyle name="標準 2" xfId="5" xr:uid="{00000000-0005-0000-0000-000003000000}"/>
    <cellStyle name="標準_templete_C" xfId="1" xr:uid="{00000000-0005-0000-0000-000004000000}"/>
    <cellStyle name="標準_templete_K" xfId="2" xr:uid="{00000000-0005-0000-0000-000005000000}"/>
  </cellStyles>
  <dxfs count="32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14996795556505021"/>
        </patternFill>
      </fill>
    </dxf>
    <dxf>
      <fill>
        <patternFill>
          <bgColor theme="0" tint="-0.14996795556505021"/>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patternFill>
      </fill>
    </dxf>
    <dxf>
      <fill>
        <patternFill>
          <bgColor theme="1" tint="0.34998626667073579"/>
        </patternFill>
      </fill>
    </dxf>
    <dxf>
      <fill>
        <patternFill>
          <bgColor theme="0" tint="-0.14996795556505021"/>
        </patternFill>
      </fill>
    </dxf>
    <dxf>
      <fill>
        <patternFill>
          <bgColor theme="0" tint="-0.14996795556505021"/>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tint="-0.14996795556505021"/>
        </patternFill>
      </fill>
    </dxf>
    <dxf>
      <fill>
        <patternFill>
          <bgColor theme="0" tint="-0.14996795556505021"/>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tint="-0.14996795556505021"/>
        </patternFill>
      </fill>
    </dxf>
    <dxf>
      <fill>
        <patternFill>
          <bgColor theme="0" tint="-0.14996795556505021"/>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1"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solid">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1499679555650502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34998626667073579"/>
        </patternFill>
      </fill>
    </dxf>
    <dxf>
      <fill>
        <patternFill>
          <bgColor theme="1"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1499679555650502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patternType="solid">
          <bgColor theme="1" tint="0.499984740745262"/>
        </patternFill>
      </fill>
    </dxf>
    <dxf>
      <fill>
        <patternFill>
          <bgColor theme="0" tint="-0.499984740745262"/>
        </patternFill>
      </fill>
    </dxf>
  </dxfs>
  <tableStyles count="0" defaultTableStyle="TableStyleMedium2" defaultPivotStyle="PivotStyleLight16"/>
  <colors>
    <mruColors>
      <color rgb="FFE5E5FF"/>
      <color rgb="FFFFFF99"/>
      <color rgb="FFCCFFCC"/>
      <color rgb="FFCCFFFF"/>
      <color rgb="FFCCFF66"/>
      <color rgb="FFFFFFCC"/>
      <color rgb="FFFFFF66"/>
      <color rgb="FFCC9900"/>
      <color rgb="FFFFFF00"/>
      <color rgb="FFEFF8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114300</xdr:colOff>
      <xdr:row>6</xdr:row>
      <xdr:rowOff>38101</xdr:rowOff>
    </xdr:from>
    <xdr:to>
      <xdr:col>1</xdr:col>
      <xdr:colOff>142875</xdr:colOff>
      <xdr:row>7</xdr:row>
      <xdr:rowOff>142876</xdr:rowOff>
    </xdr:to>
    <xdr:sp macro="" textlink="">
      <xdr:nvSpPr>
        <xdr:cNvPr id="2" name="Oval 1">
          <a:extLst>
            <a:ext uri="{FF2B5EF4-FFF2-40B4-BE49-F238E27FC236}">
              <a16:creationId xmlns:a16="http://schemas.microsoft.com/office/drawing/2014/main" id="{00000000-0008-0000-0000-000002000000}"/>
            </a:ext>
          </a:extLst>
        </xdr:cNvPr>
        <xdr:cNvSpPr>
          <a:spLocks noChangeArrowheads="1"/>
        </xdr:cNvSpPr>
      </xdr:nvSpPr>
      <xdr:spPr bwMode="auto">
        <a:xfrm>
          <a:off x="114300" y="1228726"/>
          <a:ext cx="266700" cy="266700"/>
        </a:xfrm>
        <a:prstGeom prst="ellips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152400</xdr:colOff>
      <xdr:row>257</xdr:row>
      <xdr:rowOff>381000</xdr:rowOff>
    </xdr:from>
    <xdr:to>
      <xdr:col>28</xdr:col>
      <xdr:colOff>104775</xdr:colOff>
      <xdr:row>259</xdr:row>
      <xdr:rowOff>9525</xdr:rowOff>
    </xdr:to>
    <xdr:sp macro="" textlink="">
      <xdr:nvSpPr>
        <xdr:cNvPr id="4" name="矢印: 下 3">
          <a:extLst>
            <a:ext uri="{FF2B5EF4-FFF2-40B4-BE49-F238E27FC236}">
              <a16:creationId xmlns:a16="http://schemas.microsoft.com/office/drawing/2014/main" id="{F7619C77-D5C5-4726-B6EF-E21B165BB9E3}"/>
            </a:ext>
          </a:extLst>
        </xdr:cNvPr>
        <xdr:cNvSpPr/>
      </xdr:nvSpPr>
      <xdr:spPr>
        <a:xfrm>
          <a:off x="6581775" y="78800325"/>
          <a:ext cx="190500" cy="22860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30</xdr:row>
      <xdr:rowOff>104775</xdr:rowOff>
    </xdr:from>
    <xdr:to>
      <xdr:col>16</xdr:col>
      <xdr:colOff>76200</xdr:colOff>
      <xdr:row>32</xdr:row>
      <xdr:rowOff>38100</xdr:rowOff>
    </xdr:to>
    <xdr:sp macro="" textlink="">
      <xdr:nvSpPr>
        <xdr:cNvPr id="5" name="Text Box 2">
          <a:extLst>
            <a:ext uri="{FF2B5EF4-FFF2-40B4-BE49-F238E27FC236}">
              <a16:creationId xmlns:a16="http://schemas.microsoft.com/office/drawing/2014/main" id="{51FC2F50-3B73-4613-B8BA-BF69D9440E80}"/>
            </a:ext>
          </a:extLst>
        </xdr:cNvPr>
        <xdr:cNvSpPr txBox="1">
          <a:spLocks noChangeArrowheads="1"/>
        </xdr:cNvSpPr>
      </xdr:nvSpPr>
      <xdr:spPr bwMode="auto">
        <a:xfrm>
          <a:off x="3714750" y="4972050"/>
          <a:ext cx="3238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ゴシック"/>
              <a:ea typeface="ＭＳ ゴシック"/>
            </a:rPr>
            <a:t>(</a:t>
          </a:r>
          <a:r>
            <a:rPr lang="ja-JP" altLang="en-US" sz="600" b="0" i="0" u="none" strike="noStrike" baseline="0">
              <a:solidFill>
                <a:srgbClr val="000000"/>
              </a:solidFill>
              <a:latin typeface="ＭＳ ゴシック"/>
              <a:ea typeface="ＭＳ ゴシック"/>
            </a:rPr>
            <a:t>補欠</a:t>
          </a:r>
          <a:r>
            <a:rPr lang="en-US" altLang="ja-JP" sz="600" b="0" i="0" u="none" strike="noStrike" baseline="0">
              <a:solidFill>
                <a:srgbClr val="000000"/>
              </a:solidFill>
              <a:latin typeface="ＭＳ ゴシック"/>
              <a:ea typeface="ＭＳ ゴシック"/>
            </a:rPr>
            <a:t>)</a:t>
          </a:r>
        </a:p>
      </xdr:txBody>
    </xdr:sp>
    <xdr:clientData/>
  </xdr:twoCellAnchor>
  <xdr:twoCellAnchor>
    <xdr:from>
      <xdr:col>25</xdr:col>
      <xdr:colOff>133350</xdr:colOff>
      <xdr:row>27</xdr:row>
      <xdr:rowOff>152400</xdr:rowOff>
    </xdr:from>
    <xdr:to>
      <xdr:col>25</xdr:col>
      <xdr:colOff>217169</xdr:colOff>
      <xdr:row>31</xdr:row>
      <xdr:rowOff>158353</xdr:rowOff>
    </xdr:to>
    <xdr:sp macro="" textlink="">
      <xdr:nvSpPr>
        <xdr:cNvPr id="8" name="AutoShape 4">
          <a:extLst>
            <a:ext uri="{FF2B5EF4-FFF2-40B4-BE49-F238E27FC236}">
              <a16:creationId xmlns:a16="http://schemas.microsoft.com/office/drawing/2014/main" id="{3EAAAE85-111C-4455-A4A3-332B478D916F}"/>
            </a:ext>
          </a:extLst>
        </xdr:cNvPr>
        <xdr:cNvSpPr>
          <a:spLocks/>
        </xdr:cNvSpPr>
      </xdr:nvSpPr>
      <xdr:spPr bwMode="auto">
        <a:xfrm>
          <a:off x="6324600" y="4533900"/>
          <a:ext cx="83819" cy="653653"/>
        </a:xfrm>
        <a:prstGeom prst="rightBracket">
          <a:avLst>
            <a:gd name="adj" fmla="val 5595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66675</xdr:colOff>
      <xdr:row>28</xdr:row>
      <xdr:rowOff>19050</xdr:rowOff>
    </xdr:from>
    <xdr:to>
      <xdr:col>23</xdr:col>
      <xdr:colOff>88105</xdr:colOff>
      <xdr:row>31</xdr:row>
      <xdr:rowOff>152400</xdr:rowOff>
    </xdr:to>
    <xdr:sp macro="" textlink="">
      <xdr:nvSpPr>
        <xdr:cNvPr id="10" name="左中かっこ 9">
          <a:extLst>
            <a:ext uri="{FF2B5EF4-FFF2-40B4-BE49-F238E27FC236}">
              <a16:creationId xmlns:a16="http://schemas.microsoft.com/office/drawing/2014/main" id="{76F6A44B-7103-45E0-96B7-57855C2B5D7D}"/>
            </a:ext>
          </a:extLst>
        </xdr:cNvPr>
        <xdr:cNvSpPr/>
      </xdr:nvSpPr>
      <xdr:spPr>
        <a:xfrm>
          <a:off x="5514975" y="4562475"/>
          <a:ext cx="269080" cy="619125"/>
        </a:xfrm>
        <a:prstGeom prst="leftBrace">
          <a:avLst>
            <a:gd name="adj1" fmla="val 8333"/>
            <a:gd name="adj2" fmla="val 337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76199</xdr:colOff>
      <xdr:row>42</xdr:row>
      <xdr:rowOff>171450</xdr:rowOff>
    </xdr:from>
    <xdr:to>
      <xdr:col>6</xdr:col>
      <xdr:colOff>171450</xdr:colOff>
      <xdr:row>43</xdr:row>
      <xdr:rowOff>196023</xdr:rowOff>
    </xdr:to>
    <xdr:sp macro="" textlink="">
      <xdr:nvSpPr>
        <xdr:cNvPr id="12" name="大かっこ 11">
          <a:extLst>
            <a:ext uri="{FF2B5EF4-FFF2-40B4-BE49-F238E27FC236}">
              <a16:creationId xmlns:a16="http://schemas.microsoft.com/office/drawing/2014/main" id="{0B611579-2138-4589-B278-06A3FE330A95}"/>
            </a:ext>
          </a:extLst>
        </xdr:cNvPr>
        <xdr:cNvSpPr/>
      </xdr:nvSpPr>
      <xdr:spPr>
        <a:xfrm>
          <a:off x="1314449" y="7086600"/>
          <a:ext cx="342901" cy="2436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41413</xdr:colOff>
      <xdr:row>39</xdr:row>
      <xdr:rowOff>33132</xdr:rowOff>
    </xdr:from>
    <xdr:to>
      <xdr:col>20</xdr:col>
      <xdr:colOff>207991</xdr:colOff>
      <xdr:row>41</xdr:row>
      <xdr:rowOff>133944</xdr:rowOff>
    </xdr:to>
    <xdr:sp macro="" textlink="">
      <xdr:nvSpPr>
        <xdr:cNvPr id="13" name="上矢印 10">
          <a:extLst>
            <a:ext uri="{FF2B5EF4-FFF2-40B4-BE49-F238E27FC236}">
              <a16:creationId xmlns:a16="http://schemas.microsoft.com/office/drawing/2014/main" id="{6023A9E9-A024-42AD-B94D-CE0ABE78CEF2}"/>
            </a:ext>
          </a:extLst>
        </xdr:cNvPr>
        <xdr:cNvSpPr/>
      </xdr:nvSpPr>
      <xdr:spPr>
        <a:xfrm>
          <a:off x="4994413" y="6462507"/>
          <a:ext cx="166578" cy="424662"/>
        </a:xfrm>
        <a:prstGeom prs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230</xdr:row>
      <xdr:rowOff>270063</xdr:rowOff>
    </xdr:from>
    <xdr:to>
      <xdr:col>30</xdr:col>
      <xdr:colOff>190500</xdr:colOff>
      <xdr:row>230</xdr:row>
      <xdr:rowOff>270063</xdr:rowOff>
    </xdr:to>
    <xdr:cxnSp macro="">
      <xdr:nvCxnSpPr>
        <xdr:cNvPr id="14" name="直線コネクタ 13">
          <a:extLst>
            <a:ext uri="{FF2B5EF4-FFF2-40B4-BE49-F238E27FC236}">
              <a16:creationId xmlns:a16="http://schemas.microsoft.com/office/drawing/2014/main" id="{C07C3B05-4361-41D2-86AB-AB847BC63AA8}"/>
            </a:ext>
          </a:extLst>
        </xdr:cNvPr>
        <xdr:cNvCxnSpPr/>
      </xdr:nvCxnSpPr>
      <xdr:spPr>
        <a:xfrm>
          <a:off x="6505575" y="47809338"/>
          <a:ext cx="11144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39414</xdr:colOff>
      <xdr:row>229</xdr:row>
      <xdr:rowOff>85397</xdr:rowOff>
    </xdr:from>
    <xdr:to>
      <xdr:col>30</xdr:col>
      <xdr:colOff>215348</xdr:colOff>
      <xdr:row>230</xdr:row>
      <xdr:rowOff>257914</xdr:rowOff>
    </xdr:to>
    <xdr:sp macro="" textlink="">
      <xdr:nvSpPr>
        <xdr:cNvPr id="17" name="大かっこ 16">
          <a:extLst>
            <a:ext uri="{FF2B5EF4-FFF2-40B4-BE49-F238E27FC236}">
              <a16:creationId xmlns:a16="http://schemas.microsoft.com/office/drawing/2014/main" id="{E36F0595-3A00-4878-84D4-B007A9E0255C}"/>
            </a:ext>
          </a:extLst>
        </xdr:cNvPr>
        <xdr:cNvSpPr/>
      </xdr:nvSpPr>
      <xdr:spPr>
        <a:xfrm>
          <a:off x="6478314" y="47357972"/>
          <a:ext cx="1166534" cy="439217"/>
        </a:xfrm>
        <a:prstGeom prst="bracketPair">
          <a:avLst>
            <a:gd name="adj" fmla="val 810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152400</xdr:colOff>
      <xdr:row>271</xdr:row>
      <xdr:rowOff>381000</xdr:rowOff>
    </xdr:from>
    <xdr:to>
      <xdr:col>28</xdr:col>
      <xdr:colOff>104775</xdr:colOff>
      <xdr:row>273</xdr:row>
      <xdr:rowOff>9525</xdr:rowOff>
    </xdr:to>
    <xdr:sp macro="" textlink="">
      <xdr:nvSpPr>
        <xdr:cNvPr id="4" name="矢印: 下 3">
          <a:extLst>
            <a:ext uri="{FF2B5EF4-FFF2-40B4-BE49-F238E27FC236}">
              <a16:creationId xmlns:a16="http://schemas.microsoft.com/office/drawing/2014/main" id="{94407809-1C7E-40DC-81D5-41B41CB2EB5E}"/>
            </a:ext>
          </a:extLst>
        </xdr:cNvPr>
        <xdr:cNvSpPr/>
      </xdr:nvSpPr>
      <xdr:spPr>
        <a:xfrm>
          <a:off x="6838950" y="54406800"/>
          <a:ext cx="200025" cy="22860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30</xdr:row>
      <xdr:rowOff>104775</xdr:rowOff>
    </xdr:from>
    <xdr:to>
      <xdr:col>26</xdr:col>
      <xdr:colOff>238125</xdr:colOff>
      <xdr:row>32</xdr:row>
      <xdr:rowOff>123825</xdr:rowOff>
    </xdr:to>
    <xdr:sp macro="" textlink="">
      <xdr:nvSpPr>
        <xdr:cNvPr id="9" name="Text Box 2">
          <a:extLst>
            <a:ext uri="{FF2B5EF4-FFF2-40B4-BE49-F238E27FC236}">
              <a16:creationId xmlns:a16="http://schemas.microsoft.com/office/drawing/2014/main" id="{7D81A6A8-B86D-4E5C-AEC3-2CC273964843}"/>
            </a:ext>
          </a:extLst>
        </xdr:cNvPr>
        <xdr:cNvSpPr txBox="1">
          <a:spLocks noChangeArrowheads="1"/>
        </xdr:cNvSpPr>
      </xdr:nvSpPr>
      <xdr:spPr bwMode="auto">
        <a:xfrm>
          <a:off x="5953125" y="4572000"/>
          <a:ext cx="47625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補欠</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21153</xdr:colOff>
      <xdr:row>38</xdr:row>
      <xdr:rowOff>76200</xdr:rowOff>
    </xdr:from>
    <xdr:to>
      <xdr:col>21</xdr:col>
      <xdr:colOff>228600</xdr:colOff>
      <xdr:row>43</xdr:row>
      <xdr:rowOff>13034</xdr:rowOff>
    </xdr:to>
    <xdr:sp macro="" textlink="">
      <xdr:nvSpPr>
        <xdr:cNvPr id="10" name="上矢印 4">
          <a:extLst>
            <a:ext uri="{FF2B5EF4-FFF2-40B4-BE49-F238E27FC236}">
              <a16:creationId xmlns:a16="http://schemas.microsoft.com/office/drawing/2014/main" id="{DA8174D0-0411-464D-A58A-142DE3F40A1F}"/>
            </a:ext>
          </a:extLst>
        </xdr:cNvPr>
        <xdr:cNvSpPr/>
      </xdr:nvSpPr>
      <xdr:spPr>
        <a:xfrm>
          <a:off x="5021778" y="5981700"/>
          <a:ext cx="207447" cy="594059"/>
        </a:xfrm>
        <a:prstGeom prs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245</xdr:row>
      <xdr:rowOff>270063</xdr:rowOff>
    </xdr:from>
    <xdr:to>
      <xdr:col>30</xdr:col>
      <xdr:colOff>266700</xdr:colOff>
      <xdr:row>245</xdr:row>
      <xdr:rowOff>270063</xdr:rowOff>
    </xdr:to>
    <xdr:cxnSp macro="">
      <xdr:nvCxnSpPr>
        <xdr:cNvPr id="13" name="直線コネクタ 12">
          <a:extLst>
            <a:ext uri="{FF2B5EF4-FFF2-40B4-BE49-F238E27FC236}">
              <a16:creationId xmlns:a16="http://schemas.microsoft.com/office/drawing/2014/main" id="{4A557A64-68D3-41A3-B6BB-8E02A908EF47}"/>
            </a:ext>
          </a:extLst>
        </xdr:cNvPr>
        <xdr:cNvCxnSpPr/>
      </xdr:nvCxnSpPr>
      <xdr:spPr>
        <a:xfrm>
          <a:off x="6257925" y="47142588"/>
          <a:ext cx="1190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85725</xdr:colOff>
      <xdr:row>244</xdr:row>
      <xdr:rowOff>57150</xdr:rowOff>
    </xdr:from>
    <xdr:to>
      <xdr:col>30</xdr:col>
      <xdr:colOff>276225</xdr:colOff>
      <xdr:row>245</xdr:row>
      <xdr:rowOff>244775</xdr:rowOff>
    </xdr:to>
    <xdr:sp macro="" textlink="">
      <xdr:nvSpPr>
        <xdr:cNvPr id="14" name="大かっこ 13">
          <a:extLst>
            <a:ext uri="{FF2B5EF4-FFF2-40B4-BE49-F238E27FC236}">
              <a16:creationId xmlns:a16="http://schemas.microsoft.com/office/drawing/2014/main" id="{6BFBD908-0D44-4692-B6DE-3E62F65E3CB6}"/>
            </a:ext>
          </a:extLst>
        </xdr:cNvPr>
        <xdr:cNvSpPr/>
      </xdr:nvSpPr>
      <xdr:spPr>
        <a:xfrm>
          <a:off x="6276975" y="46662975"/>
          <a:ext cx="1181100" cy="454325"/>
        </a:xfrm>
        <a:prstGeom prst="bracketPair">
          <a:avLst>
            <a:gd name="adj" fmla="val 810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5</xdr:row>
      <xdr:rowOff>142875</xdr:rowOff>
    </xdr:from>
    <xdr:to>
      <xdr:col>1</xdr:col>
      <xdr:colOff>142875</xdr:colOff>
      <xdr:row>8</xdr:row>
      <xdr:rowOff>0</xdr:rowOff>
    </xdr:to>
    <xdr:sp macro="" textlink="">
      <xdr:nvSpPr>
        <xdr:cNvPr id="2" name="Oval 9">
          <a:extLst>
            <a:ext uri="{FF2B5EF4-FFF2-40B4-BE49-F238E27FC236}">
              <a16:creationId xmlns:a16="http://schemas.microsoft.com/office/drawing/2014/main" id="{5EEB0347-C523-495C-B4A6-5618AD06BF24}"/>
            </a:ext>
          </a:extLst>
        </xdr:cNvPr>
        <xdr:cNvSpPr>
          <a:spLocks noChangeArrowheads="1"/>
        </xdr:cNvSpPr>
      </xdr:nvSpPr>
      <xdr:spPr bwMode="auto">
        <a:xfrm>
          <a:off x="104775" y="1123950"/>
          <a:ext cx="276225" cy="190500"/>
        </a:xfrm>
        <a:prstGeom prst="ellips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27</xdr:row>
      <xdr:rowOff>104775</xdr:rowOff>
    </xdr:from>
    <xdr:to>
      <xdr:col>0</xdr:col>
      <xdr:colOff>0</xdr:colOff>
      <xdr:row>28</xdr:row>
      <xdr:rowOff>38100</xdr:rowOff>
    </xdr:to>
    <xdr:sp macro="" textlink="">
      <xdr:nvSpPr>
        <xdr:cNvPr id="56322" name="Text Box 2">
          <a:extLst>
            <a:ext uri="{FF2B5EF4-FFF2-40B4-BE49-F238E27FC236}">
              <a16:creationId xmlns:a16="http://schemas.microsoft.com/office/drawing/2014/main" id="{00000000-0008-0000-0200-000002DC0000}"/>
            </a:ext>
          </a:extLst>
        </xdr:cNvPr>
        <xdr:cNvSpPr txBox="1">
          <a:spLocks noChangeArrowheads="1"/>
        </xdr:cNvSpPr>
      </xdr:nvSpPr>
      <xdr:spPr bwMode="auto">
        <a:xfrm>
          <a:off x="0" y="493395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ゴシック"/>
              <a:ea typeface="ＭＳ ゴシック"/>
            </a:rPr>
            <a:t>(</a:t>
          </a:r>
          <a:r>
            <a:rPr lang="ja-JP" altLang="en-US" sz="600" b="0" i="0" u="none" strike="noStrike" baseline="0">
              <a:solidFill>
                <a:srgbClr val="000000"/>
              </a:solidFill>
              <a:latin typeface="ＭＳ ゴシック"/>
              <a:ea typeface="ＭＳ ゴシック"/>
            </a:rPr>
            <a:t>補欠</a:t>
          </a:r>
          <a:r>
            <a:rPr lang="en-US" altLang="ja-JP" sz="600" b="0" i="0" u="none" strike="noStrike" baseline="0">
              <a:solidFill>
                <a:srgbClr val="000000"/>
              </a:solidFill>
              <a:latin typeface="ＭＳ ゴシック"/>
              <a:ea typeface="ＭＳ ゴシック"/>
            </a:rPr>
            <a:t>)</a:t>
          </a:r>
        </a:p>
      </xdr:txBody>
    </xdr:sp>
    <xdr:clientData/>
  </xdr:twoCellAnchor>
  <xdr:twoCellAnchor>
    <xdr:from>
      <xdr:col>0</xdr:col>
      <xdr:colOff>0</xdr:colOff>
      <xdr:row>25</xdr:row>
      <xdr:rowOff>47625</xdr:rowOff>
    </xdr:from>
    <xdr:to>
      <xdr:col>0</xdr:col>
      <xdr:colOff>0</xdr:colOff>
      <xdr:row>27</xdr:row>
      <xdr:rowOff>171450</xdr:rowOff>
    </xdr:to>
    <xdr:sp macro="" textlink="">
      <xdr:nvSpPr>
        <xdr:cNvPr id="56594" name="AutoShape 3">
          <a:extLst>
            <a:ext uri="{FF2B5EF4-FFF2-40B4-BE49-F238E27FC236}">
              <a16:creationId xmlns:a16="http://schemas.microsoft.com/office/drawing/2014/main" id="{00000000-0008-0000-0200-000012DD0000}"/>
            </a:ext>
          </a:extLst>
        </xdr:cNvPr>
        <xdr:cNvSpPr>
          <a:spLocks/>
        </xdr:cNvSpPr>
      </xdr:nvSpPr>
      <xdr:spPr bwMode="auto">
        <a:xfrm>
          <a:off x="0" y="4552950"/>
          <a:ext cx="0" cy="43815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25</xdr:row>
      <xdr:rowOff>38100</xdr:rowOff>
    </xdr:from>
    <xdr:to>
      <xdr:col>0</xdr:col>
      <xdr:colOff>0</xdr:colOff>
      <xdr:row>27</xdr:row>
      <xdr:rowOff>161925</xdr:rowOff>
    </xdr:to>
    <xdr:sp macro="" textlink="">
      <xdr:nvSpPr>
        <xdr:cNvPr id="56595" name="AutoShape 4">
          <a:extLst>
            <a:ext uri="{FF2B5EF4-FFF2-40B4-BE49-F238E27FC236}">
              <a16:creationId xmlns:a16="http://schemas.microsoft.com/office/drawing/2014/main" id="{00000000-0008-0000-0200-000013DD0000}"/>
            </a:ext>
          </a:extLst>
        </xdr:cNvPr>
        <xdr:cNvSpPr>
          <a:spLocks/>
        </xdr:cNvSpPr>
      </xdr:nvSpPr>
      <xdr:spPr bwMode="auto">
        <a:xfrm>
          <a:off x="0" y="4543425"/>
          <a:ext cx="0" cy="447675"/>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27</xdr:row>
      <xdr:rowOff>104775</xdr:rowOff>
    </xdr:from>
    <xdr:to>
      <xdr:col>0</xdr:col>
      <xdr:colOff>0</xdr:colOff>
      <xdr:row>28</xdr:row>
      <xdr:rowOff>38100</xdr:rowOff>
    </xdr:to>
    <xdr:sp macro="" textlink="">
      <xdr:nvSpPr>
        <xdr:cNvPr id="56326" name="Text Box 6">
          <a:extLst>
            <a:ext uri="{FF2B5EF4-FFF2-40B4-BE49-F238E27FC236}">
              <a16:creationId xmlns:a16="http://schemas.microsoft.com/office/drawing/2014/main" id="{00000000-0008-0000-0200-000006DC0000}"/>
            </a:ext>
          </a:extLst>
        </xdr:cNvPr>
        <xdr:cNvSpPr txBox="1">
          <a:spLocks noChangeArrowheads="1"/>
        </xdr:cNvSpPr>
      </xdr:nvSpPr>
      <xdr:spPr bwMode="auto">
        <a:xfrm>
          <a:off x="0" y="493395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ゴシック"/>
              <a:ea typeface="ＭＳ ゴシック"/>
            </a:rPr>
            <a:t>(</a:t>
          </a:r>
          <a:r>
            <a:rPr lang="ja-JP" altLang="en-US" sz="600" b="0" i="0" u="none" strike="noStrike" baseline="0">
              <a:solidFill>
                <a:srgbClr val="000000"/>
              </a:solidFill>
              <a:latin typeface="ＭＳ ゴシック"/>
              <a:ea typeface="ＭＳ ゴシック"/>
            </a:rPr>
            <a:t>補欠</a:t>
          </a:r>
          <a:r>
            <a:rPr lang="en-US" altLang="ja-JP" sz="600" b="0" i="0" u="none" strike="noStrike" baseline="0">
              <a:solidFill>
                <a:srgbClr val="000000"/>
              </a:solidFill>
              <a:latin typeface="ＭＳ ゴシック"/>
              <a:ea typeface="ＭＳ ゴシック"/>
            </a:rPr>
            <a:t>)</a:t>
          </a:r>
        </a:p>
      </xdr:txBody>
    </xdr:sp>
    <xdr:clientData/>
  </xdr:twoCellAnchor>
  <xdr:twoCellAnchor>
    <xdr:from>
      <xdr:col>0</xdr:col>
      <xdr:colOff>0</xdr:colOff>
      <xdr:row>25</xdr:row>
      <xdr:rowOff>47625</xdr:rowOff>
    </xdr:from>
    <xdr:to>
      <xdr:col>0</xdr:col>
      <xdr:colOff>0</xdr:colOff>
      <xdr:row>27</xdr:row>
      <xdr:rowOff>171450</xdr:rowOff>
    </xdr:to>
    <xdr:sp macro="" textlink="">
      <xdr:nvSpPr>
        <xdr:cNvPr id="56598" name="AutoShape 7">
          <a:extLst>
            <a:ext uri="{FF2B5EF4-FFF2-40B4-BE49-F238E27FC236}">
              <a16:creationId xmlns:a16="http://schemas.microsoft.com/office/drawing/2014/main" id="{00000000-0008-0000-0200-000016DD0000}"/>
            </a:ext>
          </a:extLst>
        </xdr:cNvPr>
        <xdr:cNvSpPr>
          <a:spLocks/>
        </xdr:cNvSpPr>
      </xdr:nvSpPr>
      <xdr:spPr bwMode="auto">
        <a:xfrm>
          <a:off x="0" y="4552950"/>
          <a:ext cx="0" cy="43815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25</xdr:row>
      <xdr:rowOff>38100</xdr:rowOff>
    </xdr:from>
    <xdr:to>
      <xdr:col>0</xdr:col>
      <xdr:colOff>0</xdr:colOff>
      <xdr:row>27</xdr:row>
      <xdr:rowOff>161925</xdr:rowOff>
    </xdr:to>
    <xdr:sp macro="" textlink="">
      <xdr:nvSpPr>
        <xdr:cNvPr id="56599" name="AutoShape 8">
          <a:extLst>
            <a:ext uri="{FF2B5EF4-FFF2-40B4-BE49-F238E27FC236}">
              <a16:creationId xmlns:a16="http://schemas.microsoft.com/office/drawing/2014/main" id="{00000000-0008-0000-0200-000017DD0000}"/>
            </a:ext>
          </a:extLst>
        </xdr:cNvPr>
        <xdr:cNvSpPr>
          <a:spLocks/>
        </xdr:cNvSpPr>
      </xdr:nvSpPr>
      <xdr:spPr bwMode="auto">
        <a:xfrm>
          <a:off x="0" y="4543425"/>
          <a:ext cx="0" cy="447675"/>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114300</xdr:colOff>
      <xdr:row>5</xdr:row>
      <xdr:rowOff>19050</xdr:rowOff>
    </xdr:from>
    <xdr:to>
      <xdr:col>1</xdr:col>
      <xdr:colOff>142875</xdr:colOff>
      <xdr:row>7</xdr:row>
      <xdr:rowOff>9525</xdr:rowOff>
    </xdr:to>
    <xdr:sp macro="" textlink="">
      <xdr:nvSpPr>
        <xdr:cNvPr id="56600" name="Oval 9">
          <a:extLst>
            <a:ext uri="{FF2B5EF4-FFF2-40B4-BE49-F238E27FC236}">
              <a16:creationId xmlns:a16="http://schemas.microsoft.com/office/drawing/2014/main" id="{00000000-0008-0000-0200-000018DD0000}"/>
            </a:ext>
          </a:extLst>
        </xdr:cNvPr>
        <xdr:cNvSpPr>
          <a:spLocks noChangeArrowheads="1"/>
        </xdr:cNvSpPr>
      </xdr:nvSpPr>
      <xdr:spPr bwMode="auto">
        <a:xfrm>
          <a:off x="114300" y="1190625"/>
          <a:ext cx="266700" cy="238125"/>
        </a:xfrm>
        <a:prstGeom prst="ellips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133350</xdr:colOff>
      <xdr:row>1748</xdr:row>
      <xdr:rowOff>0</xdr:rowOff>
    </xdr:from>
    <xdr:to>
      <xdr:col>21</xdr:col>
      <xdr:colOff>152400</xdr:colOff>
      <xdr:row>1748</xdr:row>
      <xdr:rowOff>0</xdr:rowOff>
    </xdr:to>
    <xdr:sp macro="" textlink="">
      <xdr:nvSpPr>
        <xdr:cNvPr id="56333" name="Text Box 13">
          <a:extLst>
            <a:ext uri="{FF2B5EF4-FFF2-40B4-BE49-F238E27FC236}">
              <a16:creationId xmlns:a16="http://schemas.microsoft.com/office/drawing/2014/main" id="{00000000-0008-0000-0200-00000DDC0000}"/>
            </a:ext>
          </a:extLst>
        </xdr:cNvPr>
        <xdr:cNvSpPr txBox="1">
          <a:spLocks noChangeArrowheads="1"/>
        </xdr:cNvSpPr>
      </xdr:nvSpPr>
      <xdr:spPr bwMode="auto">
        <a:xfrm>
          <a:off x="4895850" y="2737485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ゴシック"/>
              <a:ea typeface="ＭＳ Ｐゴシック"/>
            </a:rPr>
            <a:t>出</a:t>
          </a:r>
        </a:p>
      </xdr:txBody>
    </xdr:sp>
    <xdr:clientData/>
  </xdr:twoCellAnchor>
  <xdr:twoCellAnchor>
    <xdr:from>
      <xdr:col>21</xdr:col>
      <xdr:colOff>190500</xdr:colOff>
      <xdr:row>26</xdr:row>
      <xdr:rowOff>9525</xdr:rowOff>
    </xdr:from>
    <xdr:to>
      <xdr:col>22</xdr:col>
      <xdr:colOff>38100</xdr:colOff>
      <xdr:row>30</xdr:row>
      <xdr:rowOff>30342</xdr:rowOff>
    </xdr:to>
    <xdr:sp macro="" textlink="">
      <xdr:nvSpPr>
        <xdr:cNvPr id="15" name="AutoShape 4">
          <a:extLst>
            <a:ext uri="{FF2B5EF4-FFF2-40B4-BE49-F238E27FC236}">
              <a16:creationId xmlns:a16="http://schemas.microsoft.com/office/drawing/2014/main" id="{00000000-0008-0000-0200-00000F000000}"/>
            </a:ext>
          </a:extLst>
        </xdr:cNvPr>
        <xdr:cNvSpPr>
          <a:spLocks/>
        </xdr:cNvSpPr>
      </xdr:nvSpPr>
      <xdr:spPr bwMode="auto">
        <a:xfrm>
          <a:off x="5191125" y="4695825"/>
          <a:ext cx="85725" cy="782817"/>
        </a:xfrm>
        <a:prstGeom prst="rightBracket">
          <a:avLst>
            <a:gd name="adj" fmla="val 5595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152400</xdr:colOff>
      <xdr:row>26</xdr:row>
      <xdr:rowOff>9524</xdr:rowOff>
    </xdr:from>
    <xdr:to>
      <xdr:col>19</xdr:col>
      <xdr:colOff>104775</xdr:colOff>
      <xdr:row>30</xdr:row>
      <xdr:rowOff>19049</xdr:rowOff>
    </xdr:to>
    <xdr:sp macro="" textlink="">
      <xdr:nvSpPr>
        <xdr:cNvPr id="16" name="左中かっこ 15">
          <a:extLst>
            <a:ext uri="{FF2B5EF4-FFF2-40B4-BE49-F238E27FC236}">
              <a16:creationId xmlns:a16="http://schemas.microsoft.com/office/drawing/2014/main" id="{00000000-0008-0000-0200-000010000000}"/>
            </a:ext>
          </a:extLst>
        </xdr:cNvPr>
        <xdr:cNvSpPr/>
      </xdr:nvSpPr>
      <xdr:spPr>
        <a:xfrm>
          <a:off x="4200525" y="4476749"/>
          <a:ext cx="428625" cy="733425"/>
        </a:xfrm>
        <a:prstGeom prst="leftBrace">
          <a:avLst>
            <a:gd name="adj1" fmla="val 17222"/>
            <a:gd name="adj2" fmla="val 3495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58390</xdr:colOff>
      <xdr:row>39</xdr:row>
      <xdr:rowOff>221150</xdr:rowOff>
    </xdr:from>
    <xdr:to>
      <xdr:col>13</xdr:col>
      <xdr:colOff>173934</xdr:colOff>
      <xdr:row>39</xdr:row>
      <xdr:rowOff>490331</xdr:rowOff>
    </xdr:to>
    <xdr:sp macro="" textlink="">
      <xdr:nvSpPr>
        <xdr:cNvPr id="14" name="大かっこ 13">
          <a:extLst>
            <a:ext uri="{FF2B5EF4-FFF2-40B4-BE49-F238E27FC236}">
              <a16:creationId xmlns:a16="http://schemas.microsoft.com/office/drawing/2014/main" id="{00000000-0008-0000-0200-00000E000000}"/>
            </a:ext>
          </a:extLst>
        </xdr:cNvPr>
        <xdr:cNvSpPr/>
      </xdr:nvSpPr>
      <xdr:spPr>
        <a:xfrm>
          <a:off x="3030190" y="7355375"/>
          <a:ext cx="363194" cy="2691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39</xdr:row>
      <xdr:rowOff>247650</xdr:rowOff>
    </xdr:from>
    <xdr:to>
      <xdr:col>18</xdr:col>
      <xdr:colOff>133350</xdr:colOff>
      <xdr:row>39</xdr:row>
      <xdr:rowOff>495300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4305300" y="7324725"/>
          <a:ext cx="285750" cy="247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130</xdr:row>
      <xdr:rowOff>270063</xdr:rowOff>
    </xdr:from>
    <xdr:to>
      <xdr:col>30</xdr:col>
      <xdr:colOff>190500</xdr:colOff>
      <xdr:row>130</xdr:row>
      <xdr:rowOff>270063</xdr:rowOff>
    </xdr:to>
    <xdr:cxnSp macro="">
      <xdr:nvCxnSpPr>
        <xdr:cNvPr id="3" name="直線コネクタ 2">
          <a:extLst>
            <a:ext uri="{FF2B5EF4-FFF2-40B4-BE49-F238E27FC236}">
              <a16:creationId xmlns:a16="http://schemas.microsoft.com/office/drawing/2014/main" id="{E5C2F127-8816-4207-BFE4-91F61A10B92F}"/>
            </a:ext>
          </a:extLst>
        </xdr:cNvPr>
        <xdr:cNvCxnSpPr/>
      </xdr:nvCxnSpPr>
      <xdr:spPr>
        <a:xfrm>
          <a:off x="6505575" y="28473588"/>
          <a:ext cx="11144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39415</xdr:colOff>
      <xdr:row>129</xdr:row>
      <xdr:rowOff>85397</xdr:rowOff>
    </xdr:from>
    <xdr:to>
      <xdr:col>30</xdr:col>
      <xdr:colOff>216776</xdr:colOff>
      <xdr:row>130</xdr:row>
      <xdr:rowOff>248388</xdr:rowOff>
    </xdr:to>
    <xdr:sp macro="" textlink="">
      <xdr:nvSpPr>
        <xdr:cNvPr id="4" name="大かっこ 3">
          <a:extLst>
            <a:ext uri="{FF2B5EF4-FFF2-40B4-BE49-F238E27FC236}">
              <a16:creationId xmlns:a16="http://schemas.microsoft.com/office/drawing/2014/main" id="{FD8D5254-9682-48DB-8495-D1D3A068B906}"/>
            </a:ext>
          </a:extLst>
        </xdr:cNvPr>
        <xdr:cNvSpPr/>
      </xdr:nvSpPr>
      <xdr:spPr>
        <a:xfrm>
          <a:off x="6478315" y="28022222"/>
          <a:ext cx="1167961" cy="429691"/>
        </a:xfrm>
        <a:prstGeom prst="bracketPair">
          <a:avLst>
            <a:gd name="adj" fmla="val 810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D9FF"/>
  </sheetPr>
  <dimension ref="A1:BD3454"/>
  <sheetViews>
    <sheetView showGridLines="0" zoomScaleNormal="100" zoomScaleSheetLayoutView="100" workbookViewId="0">
      <selection sqref="A1:F1"/>
    </sheetView>
  </sheetViews>
  <sheetFormatPr defaultColWidth="4.33203125" defaultRowHeight="15" customHeight="1" x14ac:dyDescent="0.15"/>
  <cols>
    <col min="1" max="31" width="4.33203125" style="8" customWidth="1"/>
    <col min="32" max="32" width="116.6640625" style="406" customWidth="1"/>
    <col min="33" max="33" width="23" style="181" customWidth="1"/>
    <col min="34" max="34" width="20.1640625" style="441" hidden="1" customWidth="1"/>
    <col min="35" max="35" width="33.83203125" style="441" hidden="1" customWidth="1"/>
    <col min="36" max="42" width="20.1640625" style="441" hidden="1" customWidth="1"/>
    <col min="43" max="43" width="18.6640625" style="581" hidden="1" customWidth="1"/>
    <col min="44" max="44" width="51.1640625" style="581" hidden="1" customWidth="1"/>
    <col min="45" max="45" width="18.33203125" style="9" customWidth="1"/>
    <col min="46" max="16384" width="4.33203125" style="9"/>
  </cols>
  <sheetData>
    <row r="1" spans="1:44" ht="21" customHeight="1" x14ac:dyDescent="0.15">
      <c r="A1" s="1728" t="s">
        <v>101</v>
      </c>
      <c r="B1" s="1729"/>
      <c r="C1" s="1729"/>
      <c r="D1" s="1729"/>
      <c r="E1" s="1729"/>
      <c r="F1" s="1730"/>
      <c r="G1" s="1731" t="s">
        <v>8</v>
      </c>
      <c r="H1" s="1732"/>
      <c r="I1" s="1732"/>
      <c r="J1" s="1732"/>
      <c r="K1" s="1732"/>
      <c r="L1" s="1732"/>
      <c r="M1" s="1732"/>
      <c r="N1" s="1732"/>
      <c r="O1" s="1732"/>
      <c r="P1" s="1732"/>
      <c r="Q1" s="1732"/>
      <c r="R1" s="1732"/>
      <c r="S1" s="1732"/>
      <c r="T1" s="1732"/>
      <c r="U1" s="1732"/>
      <c r="V1" s="1732"/>
      <c r="W1" s="1732"/>
      <c r="X1" s="1732"/>
      <c r="Y1" s="1732"/>
      <c r="Z1" s="1732"/>
      <c r="AA1" s="1732"/>
      <c r="AB1" s="1732"/>
      <c r="AC1" s="1732"/>
      <c r="AD1" s="1732"/>
      <c r="AE1" s="1732"/>
      <c r="AF1" s="567" t="s">
        <v>463</v>
      </c>
      <c r="AH1" s="674" t="s">
        <v>2084</v>
      </c>
    </row>
    <row r="2" spans="1:44" ht="24" customHeight="1" thickBot="1" x14ac:dyDescent="0.2">
      <c r="A2" s="1733" t="s">
        <v>2162</v>
      </c>
      <c r="B2" s="1734"/>
      <c r="C2" s="1734"/>
      <c r="D2" s="1734"/>
      <c r="E2" s="1734"/>
      <c r="F2" s="1735"/>
      <c r="G2" s="1736" t="s">
        <v>2091</v>
      </c>
      <c r="H2" s="1736"/>
      <c r="I2" s="1736"/>
      <c r="J2" s="1736"/>
      <c r="K2" s="1736"/>
      <c r="L2" s="1736"/>
      <c r="M2" s="1736"/>
      <c r="N2" s="1736"/>
      <c r="O2" s="1736"/>
      <c r="P2" s="1736"/>
      <c r="Q2" s="1736"/>
      <c r="R2" s="1736"/>
      <c r="S2" s="1736"/>
      <c r="T2" s="1736"/>
      <c r="U2" s="1736"/>
      <c r="V2" s="1736"/>
      <c r="W2" s="1736"/>
      <c r="X2" s="1736"/>
      <c r="Y2" s="1736"/>
      <c r="Z2" s="1736"/>
      <c r="AA2" s="1736"/>
      <c r="AB2" s="1736"/>
      <c r="AC2" s="1736"/>
      <c r="AD2" s="1736"/>
      <c r="AE2" s="1736"/>
      <c r="AF2" s="409" t="str">
        <f>IF(A2="選択してください↓","←都道府県名が未選択です。（セルを選択し▼をクリックすると都道府県一覧が表示されます。）",IF(A2="","←都道府県名が未選択です。",""))</f>
        <v/>
      </c>
      <c r="AG2" s="182"/>
      <c r="AH2" s="672" t="str">
        <f>A2</f>
        <v>選択して下さい↓</v>
      </c>
    </row>
    <row r="3" spans="1:44" ht="6.75" customHeight="1" thickBot="1" x14ac:dyDescent="0.2">
      <c r="A3" s="205"/>
      <c r="B3" s="205"/>
      <c r="C3" s="205"/>
      <c r="D3" s="205"/>
      <c r="E3" s="205"/>
      <c r="F3" s="205"/>
      <c r="G3" s="1736"/>
      <c r="H3" s="1736"/>
      <c r="I3" s="1736"/>
      <c r="J3" s="1736"/>
      <c r="K3" s="1736"/>
      <c r="L3" s="1736"/>
      <c r="M3" s="1736"/>
      <c r="N3" s="1736"/>
      <c r="O3" s="1736"/>
      <c r="P3" s="1736"/>
      <c r="Q3" s="1736"/>
      <c r="R3" s="1736"/>
      <c r="S3" s="1736"/>
      <c r="T3" s="1736"/>
      <c r="U3" s="1736"/>
      <c r="V3" s="1736"/>
      <c r="W3" s="1736"/>
      <c r="X3" s="1736"/>
      <c r="Y3" s="1736"/>
      <c r="Z3" s="1736"/>
      <c r="AA3" s="1736"/>
      <c r="AB3" s="1736"/>
      <c r="AC3" s="1736"/>
      <c r="AD3" s="1736"/>
      <c r="AE3" s="1736"/>
      <c r="AF3" s="418"/>
      <c r="AG3" s="182"/>
      <c r="AH3" s="182"/>
    </row>
    <row r="4" spans="1:44" ht="15" customHeight="1" x14ac:dyDescent="0.15">
      <c r="A4" s="1737" t="s">
        <v>266</v>
      </c>
      <c r="B4" s="1744" t="str">
        <f>IFERROR(IF(SUM(AH:AH)=0,"",SUM(AH:AH)),"")</f>
        <v/>
      </c>
      <c r="C4" s="1745"/>
      <c r="D4" s="1745"/>
      <c r="E4" s="1745" t="str">
        <f>IF(B4="","",VLOOKUP(B4,AL:AN,2,0))</f>
        <v/>
      </c>
      <c r="F4" s="1748" t="str">
        <f>IF(B4="","",VLOOKUP(B4,AL:AN,3,0))</f>
        <v/>
      </c>
      <c r="G4" s="205"/>
      <c r="H4" s="205"/>
      <c r="I4" s="205"/>
      <c r="J4" s="206"/>
      <c r="K4" s="205"/>
      <c r="L4" s="1739" t="s">
        <v>128</v>
      </c>
      <c r="M4" s="1739"/>
      <c r="N4" s="1739"/>
      <c r="O4" s="1739"/>
      <c r="P4" s="1740" t="s">
        <v>9</v>
      </c>
      <c r="Q4" s="1739" t="s">
        <v>227</v>
      </c>
      <c r="R4" s="1739"/>
      <c r="S4" s="1739"/>
      <c r="T4" s="1739"/>
      <c r="U4" s="1739"/>
      <c r="V4" s="1739"/>
      <c r="W4" s="1739"/>
      <c r="X4" s="1739"/>
      <c r="Y4" s="1739"/>
      <c r="Z4" s="1739"/>
      <c r="AA4" s="1739"/>
      <c r="AB4" s="1740" t="s">
        <v>10</v>
      </c>
      <c r="AC4" s="205"/>
      <c r="AD4" s="205"/>
      <c r="AE4" s="205"/>
      <c r="AF4" s="1725"/>
      <c r="AG4" s="182"/>
      <c r="AH4" s="673" t="s">
        <v>2085</v>
      </c>
    </row>
    <row r="5" spans="1:44" ht="15" customHeight="1" thickBot="1" x14ac:dyDescent="0.2">
      <c r="A5" s="1738"/>
      <c r="B5" s="1746"/>
      <c r="C5" s="1747"/>
      <c r="D5" s="1747"/>
      <c r="E5" s="1747"/>
      <c r="F5" s="1749"/>
      <c r="G5" s="205"/>
      <c r="H5" s="205"/>
      <c r="I5" s="205"/>
      <c r="J5" s="206"/>
      <c r="K5" s="205"/>
      <c r="L5" s="1739"/>
      <c r="M5" s="1739"/>
      <c r="N5" s="1739"/>
      <c r="O5" s="1739"/>
      <c r="P5" s="1740"/>
      <c r="Q5" s="1739"/>
      <c r="R5" s="1739"/>
      <c r="S5" s="1739"/>
      <c r="T5" s="1739"/>
      <c r="U5" s="1739"/>
      <c r="V5" s="1739"/>
      <c r="W5" s="1739"/>
      <c r="X5" s="1739"/>
      <c r="Y5" s="1739"/>
      <c r="Z5" s="1739"/>
      <c r="AA5" s="1739"/>
      <c r="AB5" s="1740"/>
      <c r="AC5" s="205"/>
      <c r="AD5" s="205"/>
      <c r="AE5" s="205"/>
      <c r="AF5" s="1725"/>
      <c r="AG5" s="182"/>
      <c r="AH5" s="671" t="str">
        <f>IF(D19="","",D19)</f>
        <v/>
      </c>
    </row>
    <row r="6" spans="1:44" ht="12.75" customHeight="1" x14ac:dyDescent="0.15">
      <c r="A6" s="1741" t="s">
        <v>483</v>
      </c>
      <c r="B6" s="1741"/>
      <c r="C6" s="1741"/>
      <c r="D6" s="1741"/>
      <c r="E6" s="1741"/>
      <c r="F6" s="1741"/>
      <c r="G6" s="1741"/>
      <c r="H6" s="1741"/>
      <c r="I6" s="1741"/>
      <c r="J6" s="1741"/>
      <c r="K6" s="206"/>
      <c r="L6" s="206"/>
      <c r="M6" s="206"/>
      <c r="N6" s="206"/>
      <c r="O6" s="206"/>
      <c r="P6" s="206"/>
      <c r="Q6" s="206"/>
      <c r="R6" s="207"/>
      <c r="S6" s="208"/>
      <c r="T6" s="208"/>
      <c r="U6" s="208"/>
      <c r="V6" s="205"/>
      <c r="W6" s="217"/>
      <c r="X6" s="209"/>
      <c r="Y6" s="209"/>
      <c r="Z6" s="209"/>
      <c r="AA6" s="210"/>
      <c r="AB6" s="210"/>
      <c r="AC6" s="207"/>
      <c r="AD6" s="205"/>
      <c r="AE6" s="205"/>
      <c r="AF6" s="418"/>
      <c r="AG6" s="182"/>
    </row>
    <row r="7" spans="1:44" ht="12.75" customHeight="1" x14ac:dyDescent="0.15">
      <c r="A7" s="1726" t="s">
        <v>11</v>
      </c>
      <c r="B7" s="1726"/>
      <c r="C7" s="205"/>
      <c r="D7" s="205"/>
      <c r="E7" s="205"/>
      <c r="F7" s="205"/>
      <c r="G7" s="205"/>
      <c r="H7" s="205"/>
      <c r="I7" s="205"/>
      <c r="J7" s="205"/>
      <c r="K7" s="205"/>
      <c r="L7" s="205"/>
      <c r="M7" s="1742" t="s">
        <v>2092</v>
      </c>
      <c r="N7" s="1742"/>
      <c r="O7" s="1742"/>
      <c r="P7" s="1742"/>
      <c r="Q7" s="1742"/>
      <c r="R7" s="1742"/>
      <c r="S7" s="1742"/>
      <c r="T7" s="1742"/>
      <c r="U7" s="1742"/>
      <c r="V7" s="1742"/>
      <c r="W7" s="205"/>
      <c r="X7" s="205"/>
      <c r="Y7" s="205"/>
      <c r="Z7" s="211"/>
      <c r="AA7" s="205"/>
      <c r="AB7" s="205"/>
      <c r="AC7" s="205"/>
      <c r="AD7" s="205"/>
      <c r="AE7" s="205"/>
      <c r="AF7" s="418"/>
      <c r="AG7" s="182"/>
    </row>
    <row r="8" spans="1:44" ht="12.75" customHeight="1" thickBot="1" x14ac:dyDescent="0.2">
      <c r="A8" s="1727"/>
      <c r="B8" s="1727"/>
      <c r="C8" s="205"/>
      <c r="D8" s="205"/>
      <c r="E8" s="205"/>
      <c r="F8" s="205"/>
      <c r="G8" s="205"/>
      <c r="H8" s="205"/>
      <c r="I8" s="205"/>
      <c r="J8" s="205"/>
      <c r="K8" s="205"/>
      <c r="L8" s="205"/>
      <c r="M8" s="1743"/>
      <c r="N8" s="1743"/>
      <c r="O8" s="1743"/>
      <c r="P8" s="1743"/>
      <c r="Q8" s="1743"/>
      <c r="R8" s="1743"/>
      <c r="S8" s="1743"/>
      <c r="T8" s="1743"/>
      <c r="U8" s="1743"/>
      <c r="V8" s="1743"/>
      <c r="W8" s="205"/>
      <c r="X8" s="205"/>
      <c r="Y8" s="205"/>
      <c r="Z8" s="205"/>
      <c r="AA8" s="205"/>
      <c r="AB8" s="205"/>
      <c r="AC8" s="205"/>
      <c r="AD8" s="205"/>
      <c r="AE8" s="205"/>
      <c r="AG8" s="183"/>
      <c r="AH8" s="599"/>
      <c r="AI8" s="599"/>
      <c r="AJ8" s="599"/>
      <c r="AK8" s="599"/>
      <c r="AL8" s="599"/>
      <c r="AM8" s="599"/>
      <c r="AN8" s="599"/>
      <c r="AO8" s="599"/>
      <c r="AP8" s="599"/>
      <c r="AQ8" s="600"/>
      <c r="AR8" s="600"/>
    </row>
    <row r="9" spans="1:44" s="17" customFormat="1" ht="13.15" customHeight="1" x14ac:dyDescent="0.15">
      <c r="A9" s="1552" t="s">
        <v>0</v>
      </c>
      <c r="B9" s="1553"/>
      <c r="C9" s="1553"/>
      <c r="D9" s="1560"/>
      <c r="E9" s="1561"/>
      <c r="F9" s="1561"/>
      <c r="G9" s="1561"/>
      <c r="H9" s="1561"/>
      <c r="I9" s="1561"/>
      <c r="J9" s="1561"/>
      <c r="K9" s="1561"/>
      <c r="L9" s="1561"/>
      <c r="M9" s="1561"/>
      <c r="N9" s="1561"/>
      <c r="O9" s="1561"/>
      <c r="P9" s="1562"/>
      <c r="Q9" s="1553" t="s">
        <v>0</v>
      </c>
      <c r="R9" s="1553"/>
      <c r="S9" s="1553"/>
      <c r="T9" s="1563"/>
      <c r="U9" s="1564"/>
      <c r="V9" s="1564"/>
      <c r="W9" s="1564"/>
      <c r="X9" s="1564"/>
      <c r="Y9" s="1564"/>
      <c r="Z9" s="1564"/>
      <c r="AA9" s="1564"/>
      <c r="AB9" s="1564"/>
      <c r="AC9" s="1564"/>
      <c r="AD9" s="1564"/>
      <c r="AE9" s="1565"/>
      <c r="AF9" s="409" t="str">
        <f>IF(AND(D9="",T9=""),"←フリガナ（学校法人名・理事長名）が未記入です。",IF(D9="","←フリガナ（学校法人名）が未記入です。",IF(T9="","←フリガナ（理事長名）が未記入です。","")))</f>
        <v>←フリガナ（学校法人名・理事長名）が未記入です。</v>
      </c>
      <c r="AG9" s="183"/>
    </row>
    <row r="10" spans="1:44" s="17" customFormat="1" ht="11.25" customHeight="1" x14ac:dyDescent="0.15">
      <c r="A10" s="1092"/>
      <c r="B10" s="1093"/>
      <c r="C10" s="1093"/>
      <c r="D10" s="1566"/>
      <c r="E10" s="1567"/>
      <c r="F10" s="1567"/>
      <c r="G10" s="1567"/>
      <c r="H10" s="1567"/>
      <c r="I10" s="1567"/>
      <c r="J10" s="1567"/>
      <c r="K10" s="1567"/>
      <c r="L10" s="1567"/>
      <c r="M10" s="1567"/>
      <c r="N10" s="1567"/>
      <c r="O10" s="1567"/>
      <c r="P10" s="1568"/>
      <c r="Q10" s="1093"/>
      <c r="R10" s="1093"/>
      <c r="S10" s="1093"/>
      <c r="T10" s="1566"/>
      <c r="U10" s="1567"/>
      <c r="V10" s="1567"/>
      <c r="W10" s="1567"/>
      <c r="X10" s="1567"/>
      <c r="Y10" s="1567"/>
      <c r="Z10" s="1567"/>
      <c r="AA10" s="1567"/>
      <c r="AB10" s="1567"/>
      <c r="AC10" s="1567"/>
      <c r="AD10" s="1567"/>
      <c r="AE10" s="1575"/>
      <c r="AF10" s="961" t="str">
        <f>IF(AND(D10="",T10=""),"←学校法人名・理事長名が未記入です。",IF(D10="","←学校法人名が未記入です。",IF(T10="","←理事長名が未記入です。","")))</f>
        <v>←学校法人名・理事長名が未記入です。</v>
      </c>
      <c r="AG10" s="183"/>
    </row>
    <row r="11" spans="1:44" s="17" customFormat="1" ht="11.25" customHeight="1" x14ac:dyDescent="0.15">
      <c r="A11" s="1419" t="s">
        <v>13</v>
      </c>
      <c r="B11" s="936"/>
      <c r="C11" s="936"/>
      <c r="D11" s="1569"/>
      <c r="E11" s="1570"/>
      <c r="F11" s="1570"/>
      <c r="G11" s="1570"/>
      <c r="H11" s="1570"/>
      <c r="I11" s="1570"/>
      <c r="J11" s="1570"/>
      <c r="K11" s="1570"/>
      <c r="L11" s="1570"/>
      <c r="M11" s="1570"/>
      <c r="N11" s="1570"/>
      <c r="O11" s="1570"/>
      <c r="P11" s="1571"/>
      <c r="Q11" s="1093" t="s">
        <v>14</v>
      </c>
      <c r="R11" s="1093"/>
      <c r="S11" s="1093"/>
      <c r="T11" s="1569"/>
      <c r="U11" s="1570"/>
      <c r="V11" s="1570"/>
      <c r="W11" s="1570"/>
      <c r="X11" s="1570"/>
      <c r="Y11" s="1570"/>
      <c r="Z11" s="1570"/>
      <c r="AA11" s="1570"/>
      <c r="AB11" s="1570"/>
      <c r="AC11" s="1570"/>
      <c r="AD11" s="1570"/>
      <c r="AE11" s="1576"/>
      <c r="AF11" s="961"/>
      <c r="AG11" s="183"/>
    </row>
    <row r="12" spans="1:44" s="17" customFormat="1" ht="11.25" customHeight="1" x14ac:dyDescent="0.15">
      <c r="A12" s="1419" t="s">
        <v>15</v>
      </c>
      <c r="B12" s="936"/>
      <c r="C12" s="936"/>
      <c r="D12" s="1572"/>
      <c r="E12" s="1573"/>
      <c r="F12" s="1573"/>
      <c r="G12" s="1573"/>
      <c r="H12" s="1573"/>
      <c r="I12" s="1573"/>
      <c r="J12" s="1573"/>
      <c r="K12" s="1573"/>
      <c r="L12" s="1573"/>
      <c r="M12" s="1573"/>
      <c r="N12" s="1573"/>
      <c r="O12" s="1573"/>
      <c r="P12" s="1574"/>
      <c r="Q12" s="1093"/>
      <c r="R12" s="1093"/>
      <c r="S12" s="1093"/>
      <c r="T12" s="1572"/>
      <c r="U12" s="1573"/>
      <c r="V12" s="1573"/>
      <c r="W12" s="1573"/>
      <c r="X12" s="1573"/>
      <c r="Y12" s="1573"/>
      <c r="Z12" s="1573"/>
      <c r="AA12" s="1573"/>
      <c r="AB12" s="1573"/>
      <c r="AC12" s="1573"/>
      <c r="AD12" s="1573"/>
      <c r="AE12" s="1577"/>
      <c r="AF12" s="961"/>
      <c r="AG12" s="183"/>
    </row>
    <row r="13" spans="1:44" s="17" customFormat="1" ht="13.15" customHeight="1" x14ac:dyDescent="0.15">
      <c r="A13" s="1579" t="s">
        <v>0</v>
      </c>
      <c r="B13" s="1580"/>
      <c r="C13" s="1580"/>
      <c r="D13" s="1586" t="s">
        <v>16</v>
      </c>
      <c r="E13" s="1751"/>
      <c r="F13" s="1752"/>
      <c r="G13" s="1753"/>
      <c r="H13" s="1586" t="s">
        <v>0</v>
      </c>
      <c r="I13" s="1587"/>
      <c r="J13" s="1587"/>
      <c r="K13" s="1587"/>
      <c r="L13" s="1587"/>
      <c r="M13" s="1587"/>
      <c r="N13" s="1587"/>
      <c r="O13" s="1587"/>
      <c r="P13" s="1588"/>
      <c r="Q13" s="1589" t="s">
        <v>17</v>
      </c>
      <c r="R13" s="1589"/>
      <c r="S13" s="1589"/>
      <c r="T13" s="1590"/>
      <c r="U13" s="1591"/>
      <c r="V13" s="1591"/>
      <c r="W13" s="1591"/>
      <c r="X13" s="1591"/>
      <c r="Y13" s="1591"/>
      <c r="Z13" s="1591"/>
      <c r="AA13" s="1591"/>
      <c r="AB13" s="1591"/>
      <c r="AC13" s="1591"/>
      <c r="AD13" s="1591"/>
      <c r="AE13" s="1592"/>
      <c r="AF13" s="961" t="str">
        <f>IF(AND(E13="",H14="",T13=""),"←郵便番号、フリガナ、電話番号が未記入です。",IF(E13="","←郵便番号が未記入です。",IF(H14="","←フリガナ（所在地）が未記入です。",IF(T13="","←電話番号が未記入です。",""))))</f>
        <v>←郵便番号、フリガナ、電話番号が未記入です。</v>
      </c>
      <c r="AG13" s="183"/>
    </row>
    <row r="14" spans="1:44" s="17" customFormat="1" ht="13.15" customHeight="1" x14ac:dyDescent="0.15">
      <c r="A14" s="1631" t="s">
        <v>18</v>
      </c>
      <c r="B14" s="1632"/>
      <c r="C14" s="1632"/>
      <c r="D14" s="1750"/>
      <c r="E14" s="1754"/>
      <c r="F14" s="1754"/>
      <c r="G14" s="1755"/>
      <c r="H14" s="1600"/>
      <c r="I14" s="1601"/>
      <c r="J14" s="1601"/>
      <c r="K14" s="1601"/>
      <c r="L14" s="1601"/>
      <c r="M14" s="1601"/>
      <c r="N14" s="1601"/>
      <c r="O14" s="1601"/>
      <c r="P14" s="1602"/>
      <c r="Q14" s="936"/>
      <c r="R14" s="936"/>
      <c r="S14" s="936"/>
      <c r="T14" s="1628"/>
      <c r="U14" s="1629"/>
      <c r="V14" s="1629"/>
      <c r="W14" s="1629"/>
      <c r="X14" s="1629"/>
      <c r="Y14" s="1629"/>
      <c r="Z14" s="1629"/>
      <c r="AA14" s="1629"/>
      <c r="AB14" s="1629"/>
      <c r="AC14" s="1629"/>
      <c r="AD14" s="1629"/>
      <c r="AE14" s="1630"/>
      <c r="AF14" s="961"/>
      <c r="AG14" s="183"/>
    </row>
    <row r="15" spans="1:44" s="17" customFormat="1" ht="13.15" customHeight="1" x14ac:dyDescent="0.15">
      <c r="A15" s="1631"/>
      <c r="B15" s="1632"/>
      <c r="C15" s="1632"/>
      <c r="D15" s="1603"/>
      <c r="E15" s="1604"/>
      <c r="F15" s="1604"/>
      <c r="G15" s="1604"/>
      <c r="H15" s="1604"/>
      <c r="I15" s="1604"/>
      <c r="J15" s="1604"/>
      <c r="K15" s="1604"/>
      <c r="L15" s="1604"/>
      <c r="M15" s="1604"/>
      <c r="N15" s="1604"/>
      <c r="O15" s="1604"/>
      <c r="P15" s="1605"/>
      <c r="Q15" s="936" t="s">
        <v>19</v>
      </c>
      <c r="R15" s="936"/>
      <c r="S15" s="936"/>
      <c r="T15" s="1635"/>
      <c r="U15" s="1594"/>
      <c r="V15" s="1594"/>
      <c r="W15" s="1594"/>
      <c r="X15" s="1594"/>
      <c r="Y15" s="1594"/>
      <c r="Z15" s="1594"/>
      <c r="AA15" s="1594"/>
      <c r="AB15" s="1594"/>
      <c r="AC15" s="1594"/>
      <c r="AD15" s="1594"/>
      <c r="AE15" s="1595"/>
      <c r="AF15" s="961" t="str">
        <f>IF(AND(D15="",T15=""),"←所在地・FAX番号が未記入です。",IF(D15="","←所在地が未記入です。",IF(T15="","←FAX番号が未記入です。","")))</f>
        <v>←所在地・FAX番号が未記入です。</v>
      </c>
      <c r="AG15" s="183"/>
    </row>
    <row r="16" spans="1:44" s="17" customFormat="1" ht="13.15" customHeight="1" thickBot="1" x14ac:dyDescent="0.2">
      <c r="A16" s="1633"/>
      <c r="B16" s="1634"/>
      <c r="C16" s="1634"/>
      <c r="D16" s="1606"/>
      <c r="E16" s="1607"/>
      <c r="F16" s="1607"/>
      <c r="G16" s="1607"/>
      <c r="H16" s="1607"/>
      <c r="I16" s="1607"/>
      <c r="J16" s="1607"/>
      <c r="K16" s="1607"/>
      <c r="L16" s="1607"/>
      <c r="M16" s="1607"/>
      <c r="N16" s="1607"/>
      <c r="O16" s="1607"/>
      <c r="P16" s="1608"/>
      <c r="Q16" s="1609"/>
      <c r="R16" s="1609"/>
      <c r="S16" s="1609"/>
      <c r="T16" s="1610"/>
      <c r="U16" s="1611"/>
      <c r="V16" s="1611"/>
      <c r="W16" s="1611"/>
      <c r="X16" s="1611"/>
      <c r="Y16" s="1611"/>
      <c r="Z16" s="1611"/>
      <c r="AA16" s="1611"/>
      <c r="AB16" s="1611"/>
      <c r="AC16" s="1611"/>
      <c r="AD16" s="1611"/>
      <c r="AE16" s="1612"/>
      <c r="AF16" s="961"/>
      <c r="AG16" s="183"/>
    </row>
    <row r="17" spans="1:56" s="17" customFormat="1" ht="6.75" customHeight="1" thickBot="1" x14ac:dyDescent="0.2">
      <c r="A17" s="216"/>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407"/>
      <c r="AG17" s="183"/>
    </row>
    <row r="18" spans="1:56" s="17" customFormat="1" ht="13.15" customHeight="1" x14ac:dyDescent="0.15">
      <c r="A18" s="1552" t="s">
        <v>0</v>
      </c>
      <c r="B18" s="1553"/>
      <c r="C18" s="1553"/>
      <c r="D18" s="1708"/>
      <c r="E18" s="1709"/>
      <c r="F18" s="1709"/>
      <c r="G18" s="1709"/>
      <c r="H18" s="1709"/>
      <c r="I18" s="1709"/>
      <c r="J18" s="1709"/>
      <c r="K18" s="1709"/>
      <c r="L18" s="1710"/>
      <c r="M18" s="1711" t="s">
        <v>0</v>
      </c>
      <c r="N18" s="1553"/>
      <c r="O18" s="1712"/>
      <c r="P18" s="1563"/>
      <c r="Q18" s="1713"/>
      <c r="R18" s="1713"/>
      <c r="S18" s="1713"/>
      <c r="T18" s="1713"/>
      <c r="U18" s="1713"/>
      <c r="V18" s="1713"/>
      <c r="W18" s="1714"/>
      <c r="X18" s="1702" t="s">
        <v>21</v>
      </c>
      <c r="Y18" s="1715" t="s">
        <v>22</v>
      </c>
      <c r="Z18" s="1716"/>
      <c r="AA18" s="1717"/>
      <c r="AB18" s="1718"/>
      <c r="AC18" s="1718"/>
      <c r="AD18" s="1718"/>
      <c r="AE18" s="1719"/>
      <c r="AF18" s="409" t="str">
        <f>IF(AND(D18="",P18=""),"←フリガナ（学校名・校長名）が未記入です。",IF(D18="","←フリガナ（学校名）が未記入です。",IF(P18="","←フリガナ（校長名）が未記入です。",IF(AA18="","←記入者職名が未記入です。",""))))</f>
        <v>←フリガナ（学校名・校長名）が未記入です。</v>
      </c>
      <c r="AG18" s="183"/>
    </row>
    <row r="19" spans="1:56" s="17" customFormat="1" ht="11.25" customHeight="1" x14ac:dyDescent="0.15">
      <c r="A19" s="1092"/>
      <c r="B19" s="1093"/>
      <c r="C19" s="1093"/>
      <c r="D19" s="1613"/>
      <c r="E19" s="1614"/>
      <c r="F19" s="1614"/>
      <c r="G19" s="1614"/>
      <c r="H19" s="1614"/>
      <c r="I19" s="1614"/>
      <c r="J19" s="1614"/>
      <c r="K19" s="1614"/>
      <c r="L19" s="1615"/>
      <c r="M19" s="1697"/>
      <c r="N19" s="1093"/>
      <c r="O19" s="1696"/>
      <c r="P19" s="1566"/>
      <c r="Q19" s="1620"/>
      <c r="R19" s="1620"/>
      <c r="S19" s="1620"/>
      <c r="T19" s="1620"/>
      <c r="U19" s="1620"/>
      <c r="V19" s="1620"/>
      <c r="W19" s="1621"/>
      <c r="X19" s="1703"/>
      <c r="Y19" s="1464" t="s">
        <v>0</v>
      </c>
      <c r="Z19" s="1580"/>
      <c r="AA19" s="1705"/>
      <c r="AB19" s="1706"/>
      <c r="AC19" s="1706"/>
      <c r="AD19" s="1706"/>
      <c r="AE19" s="1707"/>
      <c r="AF19" s="409" t="str">
        <f>IF(AA19="","←フリガナ（記入者名）が未記入です。","")</f>
        <v>←フリガナ（記入者名）が未記入です。</v>
      </c>
      <c r="AG19" s="183"/>
    </row>
    <row r="20" spans="1:56" s="17" customFormat="1" ht="11.25" customHeight="1" x14ac:dyDescent="0.15">
      <c r="A20" s="1113" t="s">
        <v>3</v>
      </c>
      <c r="B20" s="1114"/>
      <c r="C20" s="1114"/>
      <c r="D20" s="1616"/>
      <c r="E20" s="1614"/>
      <c r="F20" s="1614"/>
      <c r="G20" s="1614"/>
      <c r="H20" s="1614"/>
      <c r="I20" s="1614"/>
      <c r="J20" s="1614"/>
      <c r="K20" s="1614"/>
      <c r="L20" s="1615"/>
      <c r="M20" s="1123" t="s">
        <v>23</v>
      </c>
      <c r="N20" s="1114"/>
      <c r="O20" s="1124"/>
      <c r="P20" s="1622"/>
      <c r="Q20" s="1623"/>
      <c r="R20" s="1623"/>
      <c r="S20" s="1623"/>
      <c r="T20" s="1623"/>
      <c r="U20" s="1623"/>
      <c r="V20" s="1623"/>
      <c r="W20" s="1624"/>
      <c r="X20" s="1703"/>
      <c r="Y20" s="1566"/>
      <c r="Z20" s="1567"/>
      <c r="AA20" s="1567"/>
      <c r="AB20" s="1567"/>
      <c r="AC20" s="1567"/>
      <c r="AD20" s="1567"/>
      <c r="AE20" s="1575"/>
      <c r="AF20" s="961" t="str">
        <f>IF(AND(D19="",P19="",Y20=""),"←学校名・校長名・記入者名が未記入です。",IF(D19="","←学校名が未記入です。",IF(P19="","←校長名が未記入です。",IF(Y20="","←記入者名が未記入です。",""))))</f>
        <v>←学校名・校長名・記入者名が未記入です。</v>
      </c>
      <c r="AG20" s="183"/>
    </row>
    <row r="21" spans="1:56" s="17" customFormat="1" ht="15" customHeight="1" x14ac:dyDescent="0.15">
      <c r="A21" s="1113"/>
      <c r="B21" s="1114"/>
      <c r="C21" s="1114"/>
      <c r="D21" s="1617"/>
      <c r="E21" s="1618"/>
      <c r="F21" s="1618"/>
      <c r="G21" s="1618"/>
      <c r="H21" s="1618"/>
      <c r="I21" s="1618"/>
      <c r="J21" s="1618"/>
      <c r="K21" s="1618"/>
      <c r="L21" s="1619"/>
      <c r="M21" s="1763"/>
      <c r="N21" s="1764"/>
      <c r="O21" s="1765"/>
      <c r="P21" s="1625"/>
      <c r="Q21" s="1626"/>
      <c r="R21" s="1626"/>
      <c r="S21" s="1626"/>
      <c r="T21" s="1626"/>
      <c r="U21" s="1626"/>
      <c r="V21" s="1626"/>
      <c r="W21" s="1627"/>
      <c r="X21" s="1704"/>
      <c r="Y21" s="1572"/>
      <c r="Z21" s="1573"/>
      <c r="AA21" s="1573"/>
      <c r="AB21" s="1573"/>
      <c r="AC21" s="1573"/>
      <c r="AD21" s="1573"/>
      <c r="AE21" s="1577"/>
      <c r="AF21" s="961"/>
      <c r="AG21" s="183"/>
    </row>
    <row r="22" spans="1:56" s="17" customFormat="1" ht="13.15" customHeight="1" x14ac:dyDescent="0.15">
      <c r="A22" s="1579" t="s">
        <v>0</v>
      </c>
      <c r="B22" s="1580"/>
      <c r="C22" s="1580"/>
      <c r="D22" s="1581" t="s">
        <v>4</v>
      </c>
      <c r="E22" s="1583"/>
      <c r="F22" s="1584"/>
      <c r="G22" s="1584"/>
      <c r="H22" s="1586" t="s">
        <v>0</v>
      </c>
      <c r="I22" s="1587"/>
      <c r="J22" s="1587"/>
      <c r="K22" s="1587"/>
      <c r="L22" s="1587"/>
      <c r="M22" s="1587"/>
      <c r="N22" s="1587"/>
      <c r="O22" s="1587"/>
      <c r="P22" s="1588"/>
      <c r="Q22" s="1589" t="s">
        <v>17</v>
      </c>
      <c r="R22" s="1589"/>
      <c r="S22" s="1589"/>
      <c r="T22" s="1590"/>
      <c r="U22" s="1591"/>
      <c r="V22" s="1591"/>
      <c r="W22" s="1591"/>
      <c r="X22" s="1591"/>
      <c r="Y22" s="1591"/>
      <c r="Z22" s="1591"/>
      <c r="AA22" s="1591"/>
      <c r="AB22" s="1591"/>
      <c r="AC22" s="1591"/>
      <c r="AD22" s="1591"/>
      <c r="AE22" s="1592"/>
      <c r="AF22" s="961" t="str">
        <f>IF(AND(E22="",H23="",T22=""),"←郵便番号・フリガナ、電話番号が未記入です。",IF(E22="","←郵便番号が未記入です。",IF(H23="","←フリガナ（所在地）が未記入です。",IF(T22="","←電話番号が未記入です。",""))))</f>
        <v>←郵便番号・フリガナ、電話番号が未記入です。</v>
      </c>
      <c r="AG22" s="183"/>
    </row>
    <row r="23" spans="1:56" s="17" customFormat="1" ht="13.15" customHeight="1" x14ac:dyDescent="0.15">
      <c r="A23" s="1596" t="s">
        <v>24</v>
      </c>
      <c r="B23" s="1597"/>
      <c r="C23" s="1597"/>
      <c r="D23" s="1582"/>
      <c r="E23" s="1585"/>
      <c r="F23" s="1585"/>
      <c r="G23" s="1585"/>
      <c r="H23" s="1600"/>
      <c r="I23" s="1601"/>
      <c r="J23" s="1601"/>
      <c r="K23" s="1601"/>
      <c r="L23" s="1601"/>
      <c r="M23" s="1601"/>
      <c r="N23" s="1601"/>
      <c r="O23" s="1601"/>
      <c r="P23" s="1602"/>
      <c r="Q23" s="936"/>
      <c r="R23" s="936"/>
      <c r="S23" s="936"/>
      <c r="T23" s="1593"/>
      <c r="U23" s="1594"/>
      <c r="V23" s="1594"/>
      <c r="W23" s="1594"/>
      <c r="X23" s="1594"/>
      <c r="Y23" s="1594"/>
      <c r="Z23" s="1594"/>
      <c r="AA23" s="1594"/>
      <c r="AB23" s="1594"/>
      <c r="AC23" s="1594"/>
      <c r="AD23" s="1594"/>
      <c r="AE23" s="1595"/>
      <c r="AF23" s="961"/>
      <c r="AG23" s="183"/>
    </row>
    <row r="24" spans="1:56" s="17" customFormat="1" ht="13.15" customHeight="1" x14ac:dyDescent="0.15">
      <c r="A24" s="1596"/>
      <c r="B24" s="1597"/>
      <c r="C24" s="1597"/>
      <c r="D24" s="1603"/>
      <c r="E24" s="1604"/>
      <c r="F24" s="1604"/>
      <c r="G24" s="1604"/>
      <c r="H24" s="1604"/>
      <c r="I24" s="1604"/>
      <c r="J24" s="1604"/>
      <c r="K24" s="1604"/>
      <c r="L24" s="1604"/>
      <c r="M24" s="1604"/>
      <c r="N24" s="1604"/>
      <c r="O24" s="1604"/>
      <c r="P24" s="1605"/>
      <c r="Q24" s="936" t="s">
        <v>19</v>
      </c>
      <c r="R24" s="936"/>
      <c r="S24" s="936"/>
      <c r="T24" s="1590"/>
      <c r="U24" s="1591"/>
      <c r="V24" s="1591"/>
      <c r="W24" s="1591"/>
      <c r="X24" s="1591"/>
      <c r="Y24" s="1591"/>
      <c r="Z24" s="1591"/>
      <c r="AA24" s="1591"/>
      <c r="AB24" s="1591"/>
      <c r="AC24" s="1591"/>
      <c r="AD24" s="1591"/>
      <c r="AE24" s="1592"/>
      <c r="AF24" s="961" t="str">
        <f>IF(AND(D24="",T24=""),"←所在地・FAX番号が未記入です。",IF(D24="","←学校所在地が未記入です。",IF(T24="","←FAX番号が未記入です。","")))</f>
        <v>←所在地・FAX番号が未記入です。</v>
      </c>
      <c r="AG24" s="183"/>
    </row>
    <row r="25" spans="1:56" s="17" customFormat="1" ht="13.15" customHeight="1" thickBot="1" x14ac:dyDescent="0.2">
      <c r="A25" s="1598"/>
      <c r="B25" s="1599"/>
      <c r="C25" s="1599"/>
      <c r="D25" s="1606"/>
      <c r="E25" s="1607"/>
      <c r="F25" s="1607"/>
      <c r="G25" s="1607"/>
      <c r="H25" s="1607"/>
      <c r="I25" s="1607"/>
      <c r="J25" s="1607"/>
      <c r="K25" s="1607"/>
      <c r="L25" s="1607"/>
      <c r="M25" s="1607"/>
      <c r="N25" s="1607"/>
      <c r="O25" s="1607"/>
      <c r="P25" s="1608"/>
      <c r="Q25" s="1609"/>
      <c r="R25" s="1609"/>
      <c r="S25" s="1609"/>
      <c r="T25" s="1610"/>
      <c r="U25" s="1611"/>
      <c r="V25" s="1611"/>
      <c r="W25" s="1611"/>
      <c r="X25" s="1611"/>
      <c r="Y25" s="1611"/>
      <c r="Z25" s="1611"/>
      <c r="AA25" s="1611"/>
      <c r="AB25" s="1611"/>
      <c r="AC25" s="1611"/>
      <c r="AD25" s="1611"/>
      <c r="AE25" s="1612"/>
      <c r="AF25" s="961"/>
      <c r="AG25" s="181"/>
    </row>
    <row r="26" spans="1:56" s="17" customFormat="1" ht="6.75" customHeight="1" thickBot="1" x14ac:dyDescent="0.2">
      <c r="A26" s="216"/>
      <c r="B26" s="216"/>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406"/>
      <c r="AG26" s="181"/>
    </row>
    <row r="27" spans="1:56" s="17" customFormat="1" ht="13.15" customHeight="1" x14ac:dyDescent="0.15">
      <c r="A27" s="1552" t="s">
        <v>146</v>
      </c>
      <c r="B27" s="1553"/>
      <c r="C27" s="1553"/>
      <c r="D27" s="1554"/>
      <c r="E27" s="1533" t="s">
        <v>226</v>
      </c>
      <c r="F27" s="1555"/>
      <c r="G27" s="1555"/>
      <c r="H27" s="1555"/>
      <c r="I27" s="1556"/>
      <c r="J27" s="1557" t="s">
        <v>111</v>
      </c>
      <c r="K27" s="1558"/>
      <c r="L27" s="1558"/>
      <c r="M27" s="1558"/>
      <c r="N27" s="1558"/>
      <c r="O27" s="1559"/>
      <c r="P27" s="1552" t="s">
        <v>220</v>
      </c>
      <c r="Q27" s="1553"/>
      <c r="R27" s="1553"/>
      <c r="S27" s="1553"/>
      <c r="T27" s="1553"/>
      <c r="U27" s="1554"/>
      <c r="V27" s="1533" t="s">
        <v>120</v>
      </c>
      <c r="W27" s="1534"/>
      <c r="X27" s="1534"/>
      <c r="Y27" s="1534"/>
      <c r="Z27" s="1535"/>
      <c r="AA27" s="1539"/>
      <c r="AB27" s="1766" t="s">
        <v>441</v>
      </c>
      <c r="AC27" s="1767"/>
      <c r="AD27" s="1770" t="s">
        <v>370</v>
      </c>
      <c r="AE27" s="1771"/>
      <c r="AF27" s="406"/>
      <c r="AG27" s="181"/>
      <c r="AH27" s="1578"/>
      <c r="AI27" s="1578"/>
      <c r="AJ27" s="1578"/>
      <c r="AK27" s="1578"/>
      <c r="AL27" s="1527"/>
      <c r="AM27" s="1527"/>
      <c r="AN27" s="1527"/>
      <c r="AO27" s="1527"/>
      <c r="AP27" s="1527"/>
      <c r="AQ27" s="1527"/>
      <c r="AR27" s="1527"/>
      <c r="AS27" s="1527"/>
      <c r="AT27" s="1527"/>
      <c r="AU27" s="1527"/>
      <c r="AV27" s="1527"/>
      <c r="AW27" s="1527"/>
      <c r="AX27" s="1542"/>
    </row>
    <row r="28" spans="1:56" s="17" customFormat="1" ht="13.15" customHeight="1" x14ac:dyDescent="0.15">
      <c r="A28" s="1543"/>
      <c r="B28" s="1544"/>
      <c r="C28" s="1544"/>
      <c r="D28" s="1545"/>
      <c r="E28" s="1546"/>
      <c r="F28" s="1547"/>
      <c r="G28" s="1547"/>
      <c r="H28" s="1547"/>
      <c r="I28" s="1548"/>
      <c r="J28" s="1549"/>
      <c r="K28" s="1550"/>
      <c r="L28" s="1550"/>
      <c r="M28" s="1550"/>
      <c r="N28" s="1550"/>
      <c r="O28" s="1551"/>
      <c r="P28" s="212"/>
      <c r="Q28" s="213"/>
      <c r="R28" s="213"/>
      <c r="S28" s="213"/>
      <c r="T28" s="213"/>
      <c r="U28" s="214"/>
      <c r="V28" s="1536"/>
      <c r="W28" s="1537"/>
      <c r="X28" s="1537"/>
      <c r="Y28" s="1537"/>
      <c r="Z28" s="1538"/>
      <c r="AA28" s="1540"/>
      <c r="AB28" s="1768"/>
      <c r="AC28" s="1769"/>
      <c r="AD28" s="1772"/>
      <c r="AE28" s="1773"/>
      <c r="AF28" s="406"/>
      <c r="AG28" s="181"/>
      <c r="AH28" s="4"/>
      <c r="AI28" s="1513"/>
      <c r="AJ28" s="1514"/>
      <c r="AK28" s="1514"/>
      <c r="AL28" s="4"/>
      <c r="AS28" s="4"/>
      <c r="AU28" s="62"/>
      <c r="AX28" s="1542"/>
      <c r="AY28" s="1527"/>
      <c r="AZ28" s="1527"/>
      <c r="BA28" s="1527"/>
      <c r="BB28" s="1527"/>
      <c r="BC28" s="1527"/>
      <c r="BD28" s="1527"/>
    </row>
    <row r="29" spans="1:56" s="17" customFormat="1" ht="13.15" customHeight="1" x14ac:dyDescent="0.15">
      <c r="A29" s="1498" t="s">
        <v>108</v>
      </c>
      <c r="B29" s="1499"/>
      <c r="C29" s="1499"/>
      <c r="D29" s="1500"/>
      <c r="E29" s="1498" t="s">
        <v>104</v>
      </c>
      <c r="F29" s="1499"/>
      <c r="G29" s="1499"/>
      <c r="H29" s="1499"/>
      <c r="I29" s="1500"/>
      <c r="J29" s="1498" t="s">
        <v>112</v>
      </c>
      <c r="K29" s="1499"/>
      <c r="L29" s="1499"/>
      <c r="M29" s="1499"/>
      <c r="N29" s="1499"/>
      <c r="O29" s="1500"/>
      <c r="P29" s="936" t="s">
        <v>27</v>
      </c>
      <c r="Q29" s="1420"/>
      <c r="R29" s="83"/>
      <c r="S29" s="226" t="s">
        <v>28</v>
      </c>
      <c r="T29" s="83"/>
      <c r="U29" s="225" t="s">
        <v>29</v>
      </c>
      <c r="V29" s="215"/>
      <c r="W29" s="216"/>
      <c r="X29" s="501">
        <v>3</v>
      </c>
      <c r="Y29" s="216" t="s">
        <v>230</v>
      </c>
      <c r="Z29" s="216"/>
      <c r="AA29" s="1541"/>
      <c r="AB29" s="1528" t="s">
        <v>115</v>
      </c>
      <c r="AC29" s="1529"/>
      <c r="AD29" s="1530" t="s">
        <v>115</v>
      </c>
      <c r="AE29" s="1531"/>
      <c r="AF29" s="406"/>
      <c r="AG29" s="181"/>
      <c r="AH29" s="4"/>
      <c r="AI29" s="1513"/>
      <c r="AJ29" s="1514"/>
      <c r="AK29" s="1514"/>
      <c r="AL29" s="4"/>
      <c r="AS29" s="4"/>
      <c r="AU29" s="4"/>
      <c r="AX29" s="1542"/>
      <c r="AY29" s="1532"/>
      <c r="AZ29" s="1532"/>
      <c r="BA29" s="1532"/>
      <c r="BB29" s="1532"/>
      <c r="BC29" s="1532"/>
      <c r="BD29" s="1532"/>
    </row>
    <row r="30" spans="1:56" s="17" customFormat="1" ht="13.15" customHeight="1" x14ac:dyDescent="0.15">
      <c r="A30" s="1498"/>
      <c r="B30" s="1499"/>
      <c r="C30" s="1499"/>
      <c r="D30" s="1500"/>
      <c r="E30" s="1498" t="s">
        <v>105</v>
      </c>
      <c r="F30" s="1499"/>
      <c r="G30" s="1499"/>
      <c r="H30" s="1499"/>
      <c r="I30" s="1500"/>
      <c r="J30" s="1498" t="s">
        <v>113</v>
      </c>
      <c r="K30" s="1499"/>
      <c r="L30" s="1499"/>
      <c r="M30" s="1499"/>
      <c r="N30" s="1499"/>
      <c r="O30" s="1500"/>
      <c r="P30" s="936" t="s">
        <v>31</v>
      </c>
      <c r="Q30" s="936"/>
      <c r="R30" s="86"/>
      <c r="S30" s="226" t="s">
        <v>28</v>
      </c>
      <c r="T30" s="86"/>
      <c r="U30" s="225" t="s">
        <v>29</v>
      </c>
      <c r="V30" s="1508" t="s">
        <v>117</v>
      </c>
      <c r="W30" s="1509"/>
      <c r="X30" s="1207" t="s">
        <v>231</v>
      </c>
      <c r="Y30" s="1207"/>
      <c r="Z30" s="1521"/>
      <c r="AA30" s="218" t="s">
        <v>34</v>
      </c>
      <c r="AB30" s="1522"/>
      <c r="AC30" s="1523"/>
      <c r="AD30" s="1524"/>
      <c r="AE30" s="1525"/>
      <c r="AF30" s="1526" t="str">
        <f>IF(AND(V34=1,AB30="",AB31=""),"←入寮定員が未記入です。",IF(AND(V34=1,AD30="",AD31=""),"←実入寮者数が未記入です。０名の場合は、０と入力してください。",IF(AND(J34=2,AB30&gt;0),"←男子の入寮定員が１名以上ですが、「男女共学別」で「2 女子校」を選択しています。",IF(AND(J34=1,AB31&gt;0),"←女子の入寮定員が１名以上ですが、「男女共学別」で「1 男子校」を選択しています。",IF(AND(J34=2,AD30&gt;0),"←男子の実入寮者数が１名以上ですが、「男女共学別」で「2 女子校」を選択しています。",IF(AND(J34=1,AD31&gt;0),"←女子の実入寮者数が１名以上ですが、「男女共学別」で「1 男子校」を選択しています。",IF(AD30&gt;AB30,"←男子の実入寮者数が入寮定員を上回っています。一時的に実入寮者数が入寮定員を超過している場合は、入寮定員に実入寮者数の人数を記入してください。",IF(AD31&gt;AB31,"←女子の実入寮者数が入寮定員を上回っています。一時的に実入寮者数が入寮定員を超過している場合は、入寮定員に実入寮者数の人数を記入してください。",IF(AND(SUM(AB30:AE31)&gt;0,NOT(V34=1)),"←寄宿舎の有無で「１有」が選択されていません。","")))))))))</f>
        <v/>
      </c>
      <c r="AG30" s="181"/>
      <c r="AH30" s="4"/>
      <c r="AI30" s="1513"/>
      <c r="AJ30" s="1514"/>
      <c r="AK30" s="1514"/>
      <c r="AL30" s="4"/>
      <c r="AS30" s="4"/>
      <c r="AU30" s="62"/>
      <c r="AV30" s="27"/>
      <c r="AX30" s="4"/>
      <c r="AY30" s="1476"/>
      <c r="AZ30" s="1476"/>
      <c r="BA30" s="1476"/>
      <c r="BB30" s="1476"/>
      <c r="BC30" s="1476"/>
      <c r="BD30" s="1476"/>
    </row>
    <row r="31" spans="1:56" s="17" customFormat="1" ht="13.15" customHeight="1" x14ac:dyDescent="0.15">
      <c r="A31" s="1498" t="s">
        <v>109</v>
      </c>
      <c r="B31" s="1499"/>
      <c r="C31" s="1499"/>
      <c r="D31" s="1500"/>
      <c r="E31" s="1498" t="s">
        <v>106</v>
      </c>
      <c r="F31" s="1499"/>
      <c r="G31" s="1499"/>
      <c r="H31" s="1499"/>
      <c r="I31" s="1500"/>
      <c r="J31" s="1498" t="s">
        <v>114</v>
      </c>
      <c r="K31" s="1499"/>
      <c r="L31" s="1499"/>
      <c r="M31" s="1499"/>
      <c r="N31" s="1499"/>
      <c r="O31" s="1500"/>
      <c r="P31" s="1515" t="s">
        <v>32</v>
      </c>
      <c r="Q31" s="1516"/>
      <c r="R31" s="87"/>
      <c r="S31" s="226" t="s">
        <v>28</v>
      </c>
      <c r="T31" s="87"/>
      <c r="U31" s="225" t="s">
        <v>29</v>
      </c>
      <c r="V31" s="215"/>
      <c r="W31" s="216"/>
      <c r="X31" s="501">
        <v>4</v>
      </c>
      <c r="Y31" s="217" t="s">
        <v>33</v>
      </c>
      <c r="Z31" s="216"/>
      <c r="AA31" s="219" t="s">
        <v>35</v>
      </c>
      <c r="AB31" s="1517"/>
      <c r="AC31" s="1518"/>
      <c r="AD31" s="1519"/>
      <c r="AE31" s="1520"/>
      <c r="AF31" s="1526"/>
      <c r="AG31" s="181"/>
      <c r="AH31" s="4"/>
      <c r="AJ31" s="506"/>
      <c r="AK31" s="506"/>
      <c r="AL31" s="4"/>
      <c r="AS31" s="4"/>
      <c r="AU31" s="62"/>
      <c r="AV31" s="27"/>
      <c r="AX31" s="4"/>
      <c r="AY31" s="505"/>
      <c r="AZ31" s="505"/>
      <c r="BA31" s="505"/>
      <c r="BB31" s="505"/>
      <c r="BC31" s="505"/>
      <c r="BD31" s="505"/>
    </row>
    <row r="32" spans="1:56" s="17" customFormat="1" ht="13.15" customHeight="1" x14ac:dyDescent="0.15">
      <c r="A32" s="503"/>
      <c r="B32" s="1477" t="s">
        <v>264</v>
      </c>
      <c r="C32" s="1477"/>
      <c r="D32" s="1478"/>
      <c r="E32" s="1498" t="s">
        <v>107</v>
      </c>
      <c r="F32" s="1499"/>
      <c r="G32" s="1499"/>
      <c r="H32" s="1499"/>
      <c r="I32" s="1500"/>
      <c r="J32" s="1501" t="s">
        <v>205</v>
      </c>
      <c r="K32" s="1090"/>
      <c r="L32" s="1090"/>
      <c r="M32" s="1090"/>
      <c r="N32" s="1090"/>
      <c r="O32" s="1502"/>
      <c r="P32" s="308"/>
      <c r="Q32" s="216"/>
      <c r="R32" s="1503" t="s">
        <v>214</v>
      </c>
      <c r="S32" s="1504"/>
      <c r="T32" s="1504"/>
      <c r="U32" s="1505"/>
      <c r="V32" s="1508" t="s">
        <v>116</v>
      </c>
      <c r="W32" s="1509"/>
      <c r="X32" s="1207" t="s">
        <v>232</v>
      </c>
      <c r="Y32" s="1207"/>
      <c r="Z32" s="1207"/>
      <c r="AA32" s="216"/>
      <c r="AB32" s="216"/>
      <c r="AC32" s="216"/>
      <c r="AD32" s="216"/>
      <c r="AE32" s="220"/>
      <c r="AF32" s="406"/>
      <c r="AG32" s="181"/>
      <c r="AH32" s="4"/>
      <c r="AI32" s="1510"/>
      <c r="AJ32" s="1510"/>
      <c r="AK32" s="1510"/>
      <c r="AL32" s="4"/>
      <c r="AN32" s="1511"/>
      <c r="AO32" s="1512"/>
      <c r="AP32" s="1512"/>
      <c r="AQ32" s="1512"/>
      <c r="AR32" s="1512"/>
      <c r="AS32" s="4"/>
      <c r="AX32" s="4"/>
      <c r="AY32" s="1476"/>
      <c r="AZ32" s="1476"/>
      <c r="BA32" s="1476"/>
      <c r="BB32" s="1476"/>
      <c r="BC32" s="1476"/>
      <c r="BD32" s="1476"/>
    </row>
    <row r="33" spans="1:56" s="17" customFormat="1" ht="13.15" customHeight="1" thickBot="1" x14ac:dyDescent="0.2">
      <c r="A33" s="223" t="s">
        <v>102</v>
      </c>
      <c r="B33" s="1477"/>
      <c r="C33" s="1477"/>
      <c r="D33" s="1478"/>
      <c r="E33" s="223" t="s">
        <v>102</v>
      </c>
      <c r="F33" s="1477" t="s">
        <v>253</v>
      </c>
      <c r="G33" s="1477"/>
      <c r="H33" s="1477"/>
      <c r="I33" s="1478"/>
      <c r="J33" s="223" t="s">
        <v>102</v>
      </c>
      <c r="K33" s="1477" t="s">
        <v>253</v>
      </c>
      <c r="L33" s="1477"/>
      <c r="M33" s="1477"/>
      <c r="N33" s="1477"/>
      <c r="O33" s="1478"/>
      <c r="P33" s="500"/>
      <c r="Q33" s="211"/>
      <c r="R33" s="1504"/>
      <c r="S33" s="1504"/>
      <c r="T33" s="1504"/>
      <c r="U33" s="1505"/>
      <c r="V33" s="223" t="s">
        <v>102</v>
      </c>
      <c r="W33" s="216"/>
      <c r="X33" s="224" t="s">
        <v>102</v>
      </c>
      <c r="Y33" s="1477" t="s">
        <v>253</v>
      </c>
      <c r="Z33" s="1481"/>
      <c r="AA33" s="1481"/>
      <c r="AB33" s="1481"/>
      <c r="AC33" s="216"/>
      <c r="AD33" s="216"/>
      <c r="AE33" s="220"/>
      <c r="AF33" s="406"/>
      <c r="AG33" s="181"/>
      <c r="AH33" s="36"/>
      <c r="AI33" s="1483"/>
      <c r="AJ33" s="1484"/>
      <c r="AK33" s="1484"/>
      <c r="AL33" s="4"/>
      <c r="AM33" s="36"/>
      <c r="AN33" s="1512"/>
      <c r="AO33" s="1512"/>
      <c r="AP33" s="1512"/>
      <c r="AQ33" s="1512"/>
      <c r="AR33" s="1512"/>
      <c r="AS33" s="36"/>
      <c r="AZ33" s="505"/>
      <c r="BA33" s="505"/>
      <c r="BB33" s="505"/>
      <c r="BC33" s="505"/>
      <c r="BD33" s="505"/>
    </row>
    <row r="34" spans="1:56" s="17" customFormat="1" ht="12.75" customHeight="1" thickBot="1" x14ac:dyDescent="0.2">
      <c r="A34" s="70" t="s">
        <v>213</v>
      </c>
      <c r="B34" s="1479"/>
      <c r="C34" s="1479"/>
      <c r="D34" s="1480"/>
      <c r="E34" s="71" t="s">
        <v>213</v>
      </c>
      <c r="F34" s="1479"/>
      <c r="G34" s="1479"/>
      <c r="H34" s="1479"/>
      <c r="I34" s="1480"/>
      <c r="J34" s="71" t="s">
        <v>213</v>
      </c>
      <c r="K34" s="1479"/>
      <c r="L34" s="1479"/>
      <c r="M34" s="1479"/>
      <c r="N34" s="1479"/>
      <c r="O34" s="1480"/>
      <c r="P34" s="70" t="s">
        <v>213</v>
      </c>
      <c r="Q34" s="227" t="s">
        <v>103</v>
      </c>
      <c r="R34" s="1506"/>
      <c r="S34" s="1506"/>
      <c r="T34" s="1506"/>
      <c r="U34" s="1507"/>
      <c r="V34" s="70" t="s">
        <v>213</v>
      </c>
      <c r="W34" s="221"/>
      <c r="X34" s="70" t="s">
        <v>213</v>
      </c>
      <c r="Y34" s="1482"/>
      <c r="Z34" s="1482"/>
      <c r="AA34" s="1482"/>
      <c r="AB34" s="1482"/>
      <c r="AC34" s="221"/>
      <c r="AD34" s="221"/>
      <c r="AE34" s="222"/>
      <c r="AF34" s="1423" t="str">
        <f>IF(A34="　","←本校分校別の番号が未記入です。",IF(E34="　","←昼夜別の番号が未記入です。",IF(J34="　","←男女共学別の番号が未記入です。",IF(AND(SUM(R29:T31)=0,P34="　"),"←入学試験日が未記入です。（外部募集をしなかった場合は太枠に「４」を記入。）",IF(V34="　","←寄宿舎の有無の番号が未記入です。",IF(AND(V34=1,X34="　"),"←「3 全寮（全生徒入寮）」「4 その他（一部生徒入寮）」が空欄です。",""))))))</f>
        <v>←本校分校別の番号が未記入です。</v>
      </c>
      <c r="AG34" s="181"/>
      <c r="AH34" s="4"/>
      <c r="AI34" s="1484"/>
      <c r="AJ34" s="1484"/>
      <c r="AK34" s="1484"/>
      <c r="AL34" s="4"/>
      <c r="AM34" s="715"/>
      <c r="AN34" s="1512"/>
      <c r="AO34" s="1512"/>
      <c r="AP34" s="1512"/>
      <c r="AQ34" s="1512"/>
      <c r="AR34" s="1512"/>
      <c r="AS34" s="4"/>
      <c r="AZ34" s="505"/>
      <c r="BA34" s="505"/>
      <c r="BB34" s="505"/>
      <c r="BC34" s="505"/>
      <c r="BD34" s="505"/>
    </row>
    <row r="35" spans="1:56" s="42" customFormat="1" ht="14.25" customHeight="1" x14ac:dyDescent="0.15">
      <c r="A35" s="1340" t="s">
        <v>2109</v>
      </c>
      <c r="B35" s="1340"/>
      <c r="C35" s="1485" t="s">
        <v>2121</v>
      </c>
      <c r="D35" s="1485"/>
      <c r="E35" s="1485"/>
      <c r="F35" s="1485"/>
      <c r="G35" s="1485"/>
      <c r="H35" s="1485"/>
      <c r="I35" s="1485"/>
      <c r="J35" s="1485"/>
      <c r="K35" s="1485"/>
      <c r="L35" s="1485"/>
      <c r="M35" s="1485"/>
      <c r="N35" s="1485"/>
      <c r="O35" s="1485"/>
      <c r="P35" s="1485"/>
      <c r="Q35" s="1485"/>
      <c r="R35" s="1485"/>
      <c r="S35" s="229"/>
      <c r="T35" s="229"/>
      <c r="U35" s="229"/>
      <c r="V35" s="229"/>
      <c r="W35" s="229"/>
      <c r="X35" s="229"/>
      <c r="Y35" s="229"/>
      <c r="Z35" s="229"/>
      <c r="AA35" s="229"/>
      <c r="AB35" s="229"/>
      <c r="AC35" s="229"/>
      <c r="AD35" s="229"/>
      <c r="AE35" s="229"/>
      <c r="AF35" s="1423"/>
      <c r="AG35" s="181"/>
    </row>
    <row r="36" spans="1:56" s="42" customFormat="1" ht="24.75" customHeight="1" x14ac:dyDescent="0.15">
      <c r="A36" s="716"/>
      <c r="B36" s="717">
        <v>2</v>
      </c>
      <c r="C36" s="956" t="s">
        <v>484</v>
      </c>
      <c r="D36" s="956"/>
      <c r="E36" s="956"/>
      <c r="F36" s="956"/>
      <c r="G36" s="956"/>
      <c r="H36" s="956"/>
      <c r="I36" s="956"/>
      <c r="J36" s="956"/>
      <c r="K36" s="956"/>
      <c r="L36" s="956"/>
      <c r="M36" s="956"/>
      <c r="N36" s="956"/>
      <c r="O36" s="956"/>
      <c r="P36" s="956"/>
      <c r="Q36" s="956"/>
      <c r="R36" s="956"/>
      <c r="S36" s="231"/>
      <c r="T36" s="1486" t="s">
        <v>388</v>
      </c>
      <c r="U36" s="1487"/>
      <c r="V36" s="1487"/>
      <c r="W36" s="1487"/>
      <c r="X36" s="1487"/>
      <c r="Y36" s="1488"/>
      <c r="Z36" s="1107" t="s">
        <v>371</v>
      </c>
      <c r="AA36" s="1107"/>
      <c r="AB36" s="1107"/>
      <c r="AC36" s="1107"/>
      <c r="AD36" s="1107"/>
      <c r="AE36" s="1107"/>
      <c r="AF36" s="406"/>
      <c r="AG36" s="181"/>
    </row>
    <row r="37" spans="1:56" s="42" customFormat="1" ht="10.5" customHeight="1" thickBot="1" x14ac:dyDescent="0.2">
      <c r="A37" s="230"/>
      <c r="B37" s="717">
        <v>3</v>
      </c>
      <c r="C37" s="1225" t="s">
        <v>2093</v>
      </c>
      <c r="D37" s="1225"/>
      <c r="E37" s="1225"/>
      <c r="F37" s="1225"/>
      <c r="G37" s="1225"/>
      <c r="H37" s="1225"/>
      <c r="I37" s="1225"/>
      <c r="J37" s="1225"/>
      <c r="K37" s="1225"/>
      <c r="L37" s="1225"/>
      <c r="M37" s="1225"/>
      <c r="N37" s="1225"/>
      <c r="O37" s="1225"/>
      <c r="P37" s="1225"/>
      <c r="Q37" s="1225"/>
      <c r="R37" s="1225"/>
      <c r="S37" s="231"/>
      <c r="T37" s="1489"/>
      <c r="U37" s="1490"/>
      <c r="V37" s="1490"/>
      <c r="W37" s="1490"/>
      <c r="X37" s="1490"/>
      <c r="Y37" s="1491"/>
      <c r="Z37" s="1107"/>
      <c r="AA37" s="1107"/>
      <c r="AB37" s="1107"/>
      <c r="AC37" s="1107"/>
      <c r="AD37" s="1107"/>
      <c r="AE37" s="1107"/>
      <c r="AF37" s="406"/>
      <c r="AG37" s="181"/>
    </row>
    <row r="38" spans="1:56" s="42" customFormat="1" ht="12" customHeight="1" x14ac:dyDescent="0.15">
      <c r="A38" s="230"/>
      <c r="B38" s="271"/>
      <c r="C38" s="1225"/>
      <c r="D38" s="1225"/>
      <c r="E38" s="1225"/>
      <c r="F38" s="1225"/>
      <c r="G38" s="1225"/>
      <c r="H38" s="1225"/>
      <c r="I38" s="1225"/>
      <c r="J38" s="1225"/>
      <c r="K38" s="1225"/>
      <c r="L38" s="1225"/>
      <c r="M38" s="1225"/>
      <c r="N38" s="1225"/>
      <c r="O38" s="1225"/>
      <c r="P38" s="1225"/>
      <c r="Q38" s="1225"/>
      <c r="R38" s="1225"/>
      <c r="S38" s="231"/>
      <c r="T38" s="1492"/>
      <c r="U38" s="1493"/>
      <c r="V38" s="1493"/>
      <c r="W38" s="1493"/>
      <c r="X38" s="1493"/>
      <c r="Y38" s="1494"/>
      <c r="Z38" s="1107"/>
      <c r="AA38" s="1107"/>
      <c r="AB38" s="1107"/>
      <c r="AC38" s="1107"/>
      <c r="AD38" s="1107"/>
      <c r="AE38" s="1107"/>
      <c r="AF38" s="961" t="str">
        <f>IF(T38="","←外国人生徒数が未記入です。０人の場合は、「０」と記入してください。","")</f>
        <v>←外国人生徒数が未記入です。０人の場合は、「０」と記入してください。</v>
      </c>
      <c r="AG38" s="181"/>
    </row>
    <row r="39" spans="1:56" s="43" customFormat="1" ht="10.5" customHeight="1" thickBot="1" x14ac:dyDescent="0.2">
      <c r="A39" s="230"/>
      <c r="B39" s="228"/>
      <c r="C39" s="232"/>
      <c r="D39" s="232"/>
      <c r="E39" s="232"/>
      <c r="F39" s="232"/>
      <c r="G39" s="232"/>
      <c r="H39" s="232"/>
      <c r="I39" s="232"/>
      <c r="J39" s="232"/>
      <c r="K39" s="232"/>
      <c r="L39" s="232"/>
      <c r="M39" s="232"/>
      <c r="N39" s="233"/>
      <c r="O39" s="234"/>
      <c r="P39" s="234"/>
      <c r="Q39" s="234"/>
      <c r="R39" s="234"/>
      <c r="S39" s="234"/>
      <c r="T39" s="1495"/>
      <c r="U39" s="1496"/>
      <c r="V39" s="1496"/>
      <c r="W39" s="1496"/>
      <c r="X39" s="1496"/>
      <c r="Y39" s="1497"/>
      <c r="Z39" s="1107"/>
      <c r="AA39" s="1107"/>
      <c r="AB39" s="1107"/>
      <c r="AC39" s="1107"/>
      <c r="AD39" s="1107"/>
      <c r="AE39" s="1107"/>
      <c r="AF39" s="961"/>
      <c r="AG39" s="181"/>
    </row>
    <row r="40" spans="1:56" s="17" customFormat="1" ht="12.75" customHeight="1" thickBot="1" x14ac:dyDescent="0.2">
      <c r="A40" s="1774" t="s">
        <v>138</v>
      </c>
      <c r="B40" s="1280"/>
      <c r="C40" s="1280"/>
      <c r="D40" s="1280"/>
      <c r="E40" s="1280"/>
      <c r="F40" s="1280"/>
      <c r="G40" s="1280"/>
      <c r="H40" s="1280"/>
      <c r="I40" s="1280"/>
      <c r="J40" s="1280"/>
      <c r="K40" s="1280"/>
      <c r="L40" s="216"/>
      <c r="M40" s="216"/>
      <c r="N40" s="216"/>
      <c r="O40" s="235"/>
      <c r="P40" s="236"/>
      <c r="Q40" s="237"/>
      <c r="R40" s="236"/>
      <c r="S40" s="236"/>
      <c r="T40" s="236" t="s">
        <v>348</v>
      </c>
      <c r="U40" s="240" t="s">
        <v>350</v>
      </c>
      <c r="V40" s="240"/>
      <c r="W40" s="238"/>
      <c r="X40" s="238"/>
      <c r="Y40" s="238"/>
      <c r="Z40" s="239"/>
      <c r="AA40" s="216"/>
      <c r="AB40" s="1775" t="s">
        <v>37</v>
      </c>
      <c r="AC40" s="1776"/>
      <c r="AD40" s="1776"/>
      <c r="AE40" s="403"/>
      <c r="AF40" s="406"/>
      <c r="AG40" s="181"/>
    </row>
    <row r="41" spans="1:56" s="17" customFormat="1" ht="13.15" customHeight="1" x14ac:dyDescent="0.15">
      <c r="A41" s="1111" t="s">
        <v>50</v>
      </c>
      <c r="B41" s="1112"/>
      <c r="C41" s="1126"/>
      <c r="D41" s="1190" t="s">
        <v>140</v>
      </c>
      <c r="E41" s="1777"/>
      <c r="F41" s="1777"/>
      <c r="G41" s="1777"/>
      <c r="H41" s="1777"/>
      <c r="I41" s="1777"/>
      <c r="J41" s="1777"/>
      <c r="K41" s="1777"/>
      <c r="L41" s="1777"/>
      <c r="M41" s="1777"/>
      <c r="N41" s="1777"/>
      <c r="O41" s="1777"/>
      <c r="P41" s="1777"/>
      <c r="Q41" s="1777"/>
      <c r="R41" s="1777"/>
      <c r="S41" s="1778"/>
      <c r="T41" s="1679" t="s">
        <v>141</v>
      </c>
      <c r="U41" s="1680"/>
      <c r="V41" s="1680"/>
      <c r="W41" s="1680"/>
      <c r="X41" s="1680"/>
      <c r="Y41" s="1680"/>
      <c r="Z41" s="1680"/>
      <c r="AA41" s="1680"/>
      <c r="AB41" s="1680"/>
      <c r="AC41" s="1680"/>
      <c r="AD41" s="1681"/>
      <c r="AE41" s="241"/>
      <c r="AF41" s="406"/>
      <c r="AG41" s="181"/>
    </row>
    <row r="42" spans="1:56" s="17" customFormat="1" ht="12.75" customHeight="1" x14ac:dyDescent="0.15">
      <c r="A42" s="1113"/>
      <c r="B42" s="1114"/>
      <c r="C42" s="1128"/>
      <c r="D42" s="1682" t="s">
        <v>347</v>
      </c>
      <c r="E42" s="1683"/>
      <c r="F42" s="1687" t="s">
        <v>442</v>
      </c>
      <c r="G42" s="1688"/>
      <c r="H42" s="1693" t="s">
        <v>26</v>
      </c>
      <c r="I42" s="1695" t="s">
        <v>215</v>
      </c>
      <c r="J42" s="1093"/>
      <c r="K42" s="1696"/>
      <c r="L42" s="2809" t="s">
        <v>3619</v>
      </c>
      <c r="M42" s="2810"/>
      <c r="N42" s="2811"/>
      <c r="O42" s="1457" t="s">
        <v>39</v>
      </c>
      <c r="P42" s="1452"/>
      <c r="Q42" s="1452"/>
      <c r="R42" s="216"/>
      <c r="S42" s="220"/>
      <c r="T42" s="1458"/>
      <c r="U42" s="1452"/>
      <c r="V42" s="1459"/>
      <c r="W42" s="1460"/>
      <c r="X42" s="1461"/>
      <c r="Y42" s="1462"/>
      <c r="Z42" s="1461"/>
      <c r="AA42" s="1462"/>
      <c r="AB42" s="1461"/>
      <c r="AC42" s="1462"/>
      <c r="AD42" s="1463"/>
      <c r="AE42" s="215"/>
      <c r="AF42" s="406"/>
      <c r="AG42" s="181"/>
    </row>
    <row r="43" spans="1:56" s="17" customFormat="1" ht="17.25" customHeight="1" x14ac:dyDescent="0.15">
      <c r="A43" s="1113"/>
      <c r="B43" s="1114"/>
      <c r="C43" s="1128"/>
      <c r="D43" s="1684"/>
      <c r="E43" s="1683"/>
      <c r="F43" s="1689"/>
      <c r="G43" s="1690"/>
      <c r="H43" s="1461"/>
      <c r="I43" s="1697"/>
      <c r="J43" s="1093"/>
      <c r="K43" s="1696"/>
      <c r="L43" s="2812"/>
      <c r="M43" s="2810"/>
      <c r="N43" s="2811"/>
      <c r="O43" s="1453"/>
      <c r="P43" s="1452"/>
      <c r="Q43" s="1452"/>
      <c r="R43" s="1464" t="s">
        <v>40</v>
      </c>
      <c r="S43" s="1465"/>
      <c r="T43" s="1113" t="s">
        <v>41</v>
      </c>
      <c r="U43" s="1452"/>
      <c r="V43" s="1459"/>
      <c r="W43" s="1093" t="s">
        <v>351</v>
      </c>
      <c r="X43" s="1466"/>
      <c r="Y43" s="1467" t="s">
        <v>352</v>
      </c>
      <c r="Z43" s="1468"/>
      <c r="AA43" s="1469" t="s">
        <v>353</v>
      </c>
      <c r="AB43" s="1469"/>
      <c r="AC43" s="1470" t="s">
        <v>354</v>
      </c>
      <c r="AD43" s="1471"/>
      <c r="AE43" s="242"/>
      <c r="AF43" s="406"/>
      <c r="AG43" s="181"/>
    </row>
    <row r="44" spans="1:56" s="17" customFormat="1" ht="17.25" customHeight="1" x14ac:dyDescent="0.15">
      <c r="A44" s="1115"/>
      <c r="B44" s="1116"/>
      <c r="C44" s="1143"/>
      <c r="D44" s="1685"/>
      <c r="E44" s="1686"/>
      <c r="F44" s="1691"/>
      <c r="G44" s="1692"/>
      <c r="H44" s="1694"/>
      <c r="I44" s="1698"/>
      <c r="J44" s="1699"/>
      <c r="K44" s="1700"/>
      <c r="L44" s="2813"/>
      <c r="M44" s="2814"/>
      <c r="N44" s="2815"/>
      <c r="O44" s="1454"/>
      <c r="P44" s="1455"/>
      <c r="Q44" s="1455"/>
      <c r="R44" s="243" t="s">
        <v>39</v>
      </c>
      <c r="S44" s="244"/>
      <c r="T44" s="245"/>
      <c r="U44" s="246"/>
      <c r="V44" s="247"/>
      <c r="W44" s="1472"/>
      <c r="X44" s="1456"/>
      <c r="Y44" s="1473"/>
      <c r="Z44" s="1474"/>
      <c r="AA44" s="1473"/>
      <c r="AB44" s="1474"/>
      <c r="AC44" s="1473"/>
      <c r="AD44" s="1475"/>
      <c r="AE44" s="215"/>
      <c r="AF44" s="406"/>
      <c r="AG44" s="181"/>
    </row>
    <row r="45" spans="1:56" s="17" customFormat="1" ht="13.15" customHeight="1" x14ac:dyDescent="0.15">
      <c r="A45" s="258"/>
      <c r="B45" s="259"/>
      <c r="C45" s="260"/>
      <c r="D45" s="1326">
        <f>SUM(D48:E59)</f>
        <v>0</v>
      </c>
      <c r="E45" s="1327"/>
      <c r="F45" s="1438">
        <f>SUM(F48:G59)</f>
        <v>0</v>
      </c>
      <c r="G45" s="1439"/>
      <c r="H45" s="249" t="s">
        <v>41</v>
      </c>
      <c r="I45" s="1444">
        <f>SUM(I46:K47)</f>
        <v>0</v>
      </c>
      <c r="J45" s="1244"/>
      <c r="K45" s="1445"/>
      <c r="L45" s="1444">
        <f>SUM(L46:N47)</f>
        <v>0</v>
      </c>
      <c r="M45" s="1244"/>
      <c r="N45" s="1445"/>
      <c r="O45" s="1444">
        <f>SUM(O46:Q47)</f>
        <v>0</v>
      </c>
      <c r="P45" s="1244"/>
      <c r="Q45" s="1445"/>
      <c r="R45" s="1444">
        <f>SUM(R46:S47)</f>
        <v>0</v>
      </c>
      <c r="S45" s="1446"/>
      <c r="T45" s="1447">
        <f>SUM(T46:V47)</f>
        <v>0</v>
      </c>
      <c r="U45" s="1244"/>
      <c r="V45" s="1448"/>
      <c r="W45" s="1449">
        <f>SUM(W46:X47)</f>
        <v>0</v>
      </c>
      <c r="X45" s="1450"/>
      <c r="Y45" s="1431">
        <f>SUM(Y46:Z47)</f>
        <v>0</v>
      </c>
      <c r="Z45" s="1432"/>
      <c r="AA45" s="1431">
        <f>SUM(AA46:AB47)</f>
        <v>0</v>
      </c>
      <c r="AB45" s="1432"/>
      <c r="AC45" s="1244">
        <f>SUM(AC46:AD47)</f>
        <v>0</v>
      </c>
      <c r="AD45" s="1433"/>
      <c r="AE45" s="254"/>
      <c r="AF45" s="1423" t="str">
        <f>IF(D45=0,"←１年生の学則定員が空欄です。「学則定員」を学年ごとに定めていない場合は、全体の学則定員を修業年限で割った値を「１年生の学則定員」に記入してください。",IF(T45=0,"←生徒数が未記入です。",IF(AND(NOT(D45=0),NOT(F45=0),D45&gt;=F45*3),"←１年生の学則定員が入学定員の３倍以上です。（多くの場合、1年生学則定員と入学定員は近い人数ですが、正しい場合は構いません。）",IF(AND(NOT(D45=0),NOT(F45=0),F45&gt;=D45*3),"←入学定員が１年生の学則定員の３倍以上です。（多くの場合、1年生学則定員と入学定員は近い人数ですが正しい場合は構いません。）",IF(AND(J34=1,T47&gt;0),"↑で「1男子校」が選択されていて女子の生徒数が１名以上なので修正してください。",IF(AND(J34=2,T46&gt;0),"↑で「2女子校」が選択されていて男子の生徒数が１名以上なので修正してください。",IF(AND(J34=3,T46=0),"↑で「3共学校」が選択されていますが男子の生徒数が０名です。",IF(AND(J34=3,T47=0),"↑で「3共学校」が選択されていますが女子の生徒数が０名です。",""))))))))</f>
        <v>←１年生の学則定員が空欄です。「学則定員」を学年ごとに定めていない場合は、全体の学則定員を修業年限で割った値を「１年生の学則定員」に記入してください。</v>
      </c>
      <c r="AG45" s="184"/>
    </row>
    <row r="46" spans="1:56" s="17" customFormat="1" ht="13.15" customHeight="1" x14ac:dyDescent="0.15">
      <c r="A46" s="1419" t="s">
        <v>41</v>
      </c>
      <c r="B46" s="936"/>
      <c r="C46" s="1420"/>
      <c r="D46" s="1434"/>
      <c r="E46" s="1435"/>
      <c r="F46" s="1440"/>
      <c r="G46" s="1441"/>
      <c r="H46" s="509" t="s">
        <v>34</v>
      </c>
      <c r="I46" s="1424">
        <f>SUM(I48,I50,I52,I54,I56,I58)</f>
        <v>0</v>
      </c>
      <c r="J46" s="1424"/>
      <c r="K46" s="1424"/>
      <c r="L46" s="1424">
        <f>SUM(L48,L50,L52,L54,L56,L58)</f>
        <v>0</v>
      </c>
      <c r="M46" s="1424"/>
      <c r="N46" s="1424"/>
      <c r="O46" s="1424">
        <f>SUM(O48,O50,O52,O54,O56,O58)</f>
        <v>0</v>
      </c>
      <c r="P46" s="1424"/>
      <c r="Q46" s="1424"/>
      <c r="R46" s="1424">
        <f>SUM(R48,R50,R52,R54,R56,R58)</f>
        <v>0</v>
      </c>
      <c r="S46" s="1425"/>
      <c r="T46" s="1424">
        <f>SUM(T48,T50,T52,T54,T56,T58)</f>
        <v>0</v>
      </c>
      <c r="U46" s="1424"/>
      <c r="V46" s="1426"/>
      <c r="W46" s="1427">
        <f>SUM(W48,W50,W52,W54,W56,W58)</f>
        <v>0</v>
      </c>
      <c r="X46" s="1424"/>
      <c r="Y46" s="1424">
        <f>SUM(Y48,Y50,Y52,Y54,Y56,Y58)</f>
        <v>0</v>
      </c>
      <c r="Z46" s="1424"/>
      <c r="AA46" s="1428">
        <f>SUM(AA48,AA50,AA52,AA54,AA56,AA58)</f>
        <v>0</v>
      </c>
      <c r="AB46" s="1429"/>
      <c r="AC46" s="1298">
        <f>SUM(AC48,AC50,AC52,AC54,AC56,AC58)</f>
        <v>0</v>
      </c>
      <c r="AD46" s="1430"/>
      <c r="AE46" s="254"/>
      <c r="AF46" s="1423"/>
      <c r="AG46" s="183"/>
    </row>
    <row r="47" spans="1:56" s="17" customFormat="1" ht="13.15" customHeight="1" x14ac:dyDescent="0.15">
      <c r="A47" s="245"/>
      <c r="B47" s="248"/>
      <c r="C47" s="247"/>
      <c r="D47" s="1436"/>
      <c r="E47" s="1437"/>
      <c r="F47" s="1442"/>
      <c r="G47" s="1443"/>
      <c r="H47" s="250" t="s">
        <v>35</v>
      </c>
      <c r="I47" s="1451">
        <f>SUM(I49,I51,I53,I55,I57,I59)</f>
        <v>0</v>
      </c>
      <c r="J47" s="1451"/>
      <c r="K47" s="1451"/>
      <c r="L47" s="1451">
        <f>SUM(L49,L51,L53,L55,L57,L59)</f>
        <v>0</v>
      </c>
      <c r="M47" s="1451"/>
      <c r="N47" s="1451"/>
      <c r="O47" s="1451">
        <f>SUM(O49,O51,O53,O55,O57,O59)</f>
        <v>0</v>
      </c>
      <c r="P47" s="1451"/>
      <c r="Q47" s="1451"/>
      <c r="R47" s="1451">
        <f>SUM(R49,R51,R53,R55,R57,R59)</f>
        <v>0</v>
      </c>
      <c r="S47" s="1720"/>
      <c r="T47" s="1451">
        <f>SUM(T49,T51,T53,T55,T57,T59)</f>
        <v>0</v>
      </c>
      <c r="U47" s="1451"/>
      <c r="V47" s="1721"/>
      <c r="W47" s="1722">
        <f>SUM(W49,W51,W53,W55,W57,W59)</f>
        <v>0</v>
      </c>
      <c r="X47" s="1451"/>
      <c r="Y47" s="1451">
        <f>SUM(Y49,Y51,Y53,Y55,Y57,Y59)</f>
        <v>0</v>
      </c>
      <c r="Z47" s="1451"/>
      <c r="AA47" s="1723">
        <f>SUM(AA49,AA51,AA53,AA55,AA57,AA59)</f>
        <v>0</v>
      </c>
      <c r="AB47" s="1722"/>
      <c r="AC47" s="1723">
        <f>SUM(AC49,AC51,AC53,AC55,AC57,AC59)</f>
        <v>0</v>
      </c>
      <c r="AD47" s="1724"/>
      <c r="AE47" s="254"/>
      <c r="AF47" s="562"/>
      <c r="AG47" s="183"/>
    </row>
    <row r="48" spans="1:56" s="17" customFormat="1" ht="13.15" customHeight="1" x14ac:dyDescent="0.15">
      <c r="A48" s="1419" t="s">
        <v>248</v>
      </c>
      <c r="B48" s="936"/>
      <c r="C48" s="1420"/>
      <c r="D48" s="1251"/>
      <c r="E48" s="1381"/>
      <c r="F48" s="1382"/>
      <c r="G48" s="1383"/>
      <c r="H48" s="251" t="s">
        <v>34</v>
      </c>
      <c r="I48" s="1384"/>
      <c r="J48" s="1252"/>
      <c r="K48" s="1381"/>
      <c r="L48" s="1384"/>
      <c r="M48" s="1252"/>
      <c r="N48" s="1381"/>
      <c r="O48" s="1252"/>
      <c r="P48" s="1252"/>
      <c r="Q48" s="1252"/>
      <c r="R48" s="1384"/>
      <c r="S48" s="1385"/>
      <c r="T48" s="1386">
        <f t="shared" ref="T48:T59" si="0">SUM(W48:AD48)</f>
        <v>0</v>
      </c>
      <c r="U48" s="1339"/>
      <c r="V48" s="1387"/>
      <c r="W48" s="1381"/>
      <c r="X48" s="1422"/>
      <c r="Y48" s="1415"/>
      <c r="Z48" s="1416"/>
      <c r="AA48" s="1381"/>
      <c r="AB48" s="1417"/>
      <c r="AC48" s="1384"/>
      <c r="AD48" s="1418"/>
      <c r="AE48" s="255"/>
      <c r="AF48" s="406" t="str">
        <f>IF($J$34=2,"",IF(AND(W48&gt;0,D48=""),"←１年生の学則定員が未記入です。",IF(AND(SUM(Y48:AD48)&gt;0,W48=0,D48=""),"←１年生の学則定員が未記入です。１年生がいない場合は、２年生以降の年生学則定員を記入してください。",IF(AND(W48&gt;0,F48=""),"←入学定員が未記入です。",IF(AND(W48&gt;0,I48=""),"←入学志願者数が未記入です。",IF(AND(W48&gt;0,L48=""),"←合格者数が未記入です。",IF(AND(W48&gt;0,O48=""),"←入学者数が未記入です。",IF(AND(NOT(D48=0),SUM(T48:V49)=0),"←生徒数が未記入です。",IF(L48&gt;I48,"←合格者数が志願者数を上回っています。",IF(O48&gt;L48,"←入学者数が合格者数を上回っています。",IF(R48&gt;O48,"←内部入学者数が入学者数を上回っています。",IF(AND(O48&gt;0,W48=""),"←１年生が未記入です。",IF((O48-W48)&gt;=4,"←入学者が１年生より４名以上多いです。留学・留年等による差の場合は構いません。",IF((W48-O48)&gt;=4,"←１年生が入学者より４名以上多いです。留学・留年等による差の場合は構いません。",IF(AND(SUM(W48:X49)&lt;1,F48&gt;0),"←募集停止により１年生が０名の場合は、入学定員は記入しないでください。","")))))))))))))))</f>
        <v/>
      </c>
      <c r="AG48" s="185"/>
    </row>
    <row r="49" spans="1:44" s="17" customFormat="1" ht="13.15" customHeight="1" x14ac:dyDescent="0.15">
      <c r="A49" s="1421"/>
      <c r="B49" s="928"/>
      <c r="C49" s="929"/>
      <c r="D49" s="1405"/>
      <c r="E49" s="1406"/>
      <c r="F49" s="1407"/>
      <c r="G49" s="1408"/>
      <c r="H49" s="250" t="s">
        <v>35</v>
      </c>
      <c r="I49" s="1396"/>
      <c r="J49" s="1289"/>
      <c r="K49" s="1372"/>
      <c r="L49" s="1396"/>
      <c r="M49" s="1289"/>
      <c r="N49" s="1372"/>
      <c r="O49" s="1289"/>
      <c r="P49" s="1289"/>
      <c r="Q49" s="1289"/>
      <c r="R49" s="1396"/>
      <c r="S49" s="1397"/>
      <c r="T49" s="1398">
        <f t="shared" si="0"/>
        <v>0</v>
      </c>
      <c r="U49" s="1313"/>
      <c r="V49" s="1321"/>
      <c r="W49" s="1372"/>
      <c r="X49" s="1373"/>
      <c r="Y49" s="1372"/>
      <c r="Z49" s="1374"/>
      <c r="AA49" s="1373"/>
      <c r="AB49" s="1374"/>
      <c r="AC49" s="1373"/>
      <c r="AD49" s="1375"/>
      <c r="AE49" s="254"/>
      <c r="AF49" s="406" t="str">
        <f>IF($J$34=1,"",IF(AND(W49&gt;0,D48=""),"←１年生の学則定員が未記入です。",IF(AND(SUM(Y49:AD49)&gt;0,W49=0,D48=""),"←１年生の学則定員が未記入です。１年生がいない場合は、２年生以降の年生学則定員を記入してください。",IF(AND(W49&gt;0,F48=""),"←入学定員が未記入です。",IF(AND(W49&gt;0,I49=""),"←入学志願者数が未記入です。",IF(AND(W49&gt;0,L49=""),"←合格者数が未記入です。",IF(AND(W49&gt;0,O49=""),"←入学者数が未記入です。",IF(AND(NOT(D48=0),SUM(T48:V49)=0),"←生徒数が未記入です。",IF(L49&gt;I49,"←合格者数が志願者数を上回っています。",IF(O49&gt;L49,"←入学者数が合格者数を上回っています。",IF(R49&gt;O49,"←内部入学者数が入学者数を上回っています。",IF(AND(O49&gt;0,W49=""),"←１年生が未記入です。",IF((O49-W49)&gt;=4,"←入学者が１年生より４名以上多いです。留学・留年等による差の場合は構いません。",IF((W49-O49)&gt;=4,"←１年生が入学者より４名以上多いです。留学・留年等による差の場合は構いません。",IF(AND(SUM(W48:X49)&lt;1,F48&gt;0),"←募集停止により１年生が０名の場合は、入学定員は記入しないでください。","")))))))))))))))</f>
        <v/>
      </c>
      <c r="AG49" s="185"/>
    </row>
    <row r="50" spans="1:44" s="17" customFormat="1" ht="13.15" customHeight="1" x14ac:dyDescent="0.15">
      <c r="A50" s="1399" t="s">
        <v>241</v>
      </c>
      <c r="B50" s="1400"/>
      <c r="C50" s="1401"/>
      <c r="D50" s="1248"/>
      <c r="E50" s="1353"/>
      <c r="F50" s="1096"/>
      <c r="G50" s="1391"/>
      <c r="H50" s="252" t="s">
        <v>34</v>
      </c>
      <c r="I50" s="1356"/>
      <c r="J50" s="1249"/>
      <c r="K50" s="1353"/>
      <c r="L50" s="1356"/>
      <c r="M50" s="1249"/>
      <c r="N50" s="1353"/>
      <c r="O50" s="1249"/>
      <c r="P50" s="1249"/>
      <c r="Q50" s="1249"/>
      <c r="R50" s="1356"/>
      <c r="S50" s="1394"/>
      <c r="T50" s="1395">
        <f t="shared" si="0"/>
        <v>0</v>
      </c>
      <c r="U50" s="1298"/>
      <c r="V50" s="1328"/>
      <c r="W50" s="1353"/>
      <c r="X50" s="1354"/>
      <c r="Y50" s="1353"/>
      <c r="Z50" s="1355"/>
      <c r="AA50" s="1354"/>
      <c r="AB50" s="1355"/>
      <c r="AC50" s="1413"/>
      <c r="AD50" s="1414"/>
      <c r="AE50" s="254"/>
      <c r="AF50" s="406" t="str">
        <f>IF($J$34=2,"",IF(AND(W50&gt;0,D50=""),"←１年生の学則定員が未記入です。",IF(AND(SUM(Y50:AD50)&gt;0,W50=0,D50=""),"←１年生の学則定員が未記入です。１年生がいない場合は、２年生以降の年生学則定員を記入してください。",IF(AND(W50&gt;0,F50=""),"←入学定員が未記入です。",IF(AND(W50&gt;0,I50=""),"←入学志願者数が未記入です。",IF(AND(W50&gt;0,L50=""),"←合格者数が未記入です。",IF(AND(W50&gt;0,O50=""),"←入学者数が未記入です。",IF(AND(NOT(D50=0),SUM(T50:V51)=0),"←生徒数が未記入です。",IF(L50&gt;I50,"←合格者数が志願者数を上回っています。",IF(O50&gt;L50,"←入学者数が合格者数を上回っています。",IF(R50&gt;O50,"←内部入学者数が入学者数を上回っています。",IF(AND(O50&gt;0,W50=""),"←１年生が未記入です。",IF((O50-W50)&gt;=4,"←入学者が１年生より４名以上多いです。留学・留年等による差の場合は構いません。",IF((W50-O50)&gt;=4,"←１年生が入学者より４名以上多いです。留学・留年等による差の場合は構いません。",IF(AND(SUM(W50:X51)&lt;1,F50&gt;0),"←募集停止により１年生が０名の場合は、入学定員は記入しないでください。","")))))))))))))))</f>
        <v/>
      </c>
      <c r="AG50" s="185"/>
    </row>
    <row r="51" spans="1:44" s="17" customFormat="1" ht="13.15" customHeight="1" x14ac:dyDescent="0.15">
      <c r="A51" s="1402"/>
      <c r="B51" s="1403"/>
      <c r="C51" s="1404"/>
      <c r="D51" s="1405"/>
      <c r="E51" s="1406"/>
      <c r="F51" s="1407"/>
      <c r="G51" s="1408"/>
      <c r="H51" s="250" t="s">
        <v>35</v>
      </c>
      <c r="I51" s="1396"/>
      <c r="J51" s="1289"/>
      <c r="K51" s="1372"/>
      <c r="L51" s="1396"/>
      <c r="M51" s="1289"/>
      <c r="N51" s="1372"/>
      <c r="O51" s="1289"/>
      <c r="P51" s="1289"/>
      <c r="Q51" s="1289"/>
      <c r="R51" s="1396"/>
      <c r="S51" s="1397"/>
      <c r="T51" s="1398">
        <f t="shared" si="0"/>
        <v>0</v>
      </c>
      <c r="U51" s="1313"/>
      <c r="V51" s="1321"/>
      <c r="W51" s="1372"/>
      <c r="X51" s="1373"/>
      <c r="Y51" s="1372"/>
      <c r="Z51" s="1374"/>
      <c r="AA51" s="1373"/>
      <c r="AB51" s="1374"/>
      <c r="AC51" s="1373"/>
      <c r="AD51" s="1375"/>
      <c r="AE51" s="254"/>
      <c r="AF51" s="406" t="str">
        <f>IF($J$34=1,"",IF(AND(W51&gt;0,D50=""),"←１年生の学則定員が未記入です。",IF(AND(SUM(Y51:AD51)&gt;0,W51=0,D50=""),"←１年生の学則定員が未記入です。１年生がいない場合は、２年生以降の年生学則定員を記入してください。",IF(AND(W51&gt;0,F50=""),"←入学定員が未記入です。",IF(AND(W51&gt;0,I51=""),"←入学志願者数が未記入です。",IF(AND(W51&gt;0,L51=""),"←合格者数が未記入です。",IF(AND(W51&gt;0,O51=""),"←入学者数が未記入です。",IF(AND(NOT(D50=0),SUM(T50:V51)=0),"←生徒数が未記入です。",IF(L51&gt;I51,"←合格者数が志願者数を上回っています。",IF(O51&gt;L51,"←入学者数が合格者数を上回っています。",IF(R51&gt;O51,"←内部入学者数が入学者数を上回っています。",IF(AND(O51&gt;0,W51=""),"←１年生が未記入です。",IF((O51-W51)&gt;=4,"←入学者が１年生より４名以上多いです。留学・留年等による差の場合は構いません。",IF((W51-O51)&gt;=4,"←１年生が入学者より４名以上多いです。留学・留年等による差の場合は構いません。",IF(AND(SUM(W50:X51)&lt;1,F50&gt;0),"←募集停止により１年生が０名の場合は、入学定員は記入しないでください。","")))))))))))))))</f>
        <v/>
      </c>
      <c r="AG51" s="185"/>
    </row>
    <row r="52" spans="1:44" s="17" customFormat="1" ht="13.15" customHeight="1" x14ac:dyDescent="0.15">
      <c r="A52" s="1409" t="s">
        <v>242</v>
      </c>
      <c r="B52" s="1410"/>
      <c r="C52" s="1411"/>
      <c r="D52" s="1251"/>
      <c r="E52" s="1381"/>
      <c r="F52" s="1382"/>
      <c r="G52" s="1383"/>
      <c r="H52" s="251" t="s">
        <v>34</v>
      </c>
      <c r="I52" s="1384"/>
      <c r="J52" s="1252"/>
      <c r="K52" s="1381"/>
      <c r="L52" s="1384"/>
      <c r="M52" s="1252"/>
      <c r="N52" s="1381"/>
      <c r="O52" s="1252"/>
      <c r="P52" s="1252"/>
      <c r="Q52" s="1252"/>
      <c r="R52" s="1384"/>
      <c r="S52" s="1385"/>
      <c r="T52" s="1386">
        <f t="shared" si="0"/>
        <v>0</v>
      </c>
      <c r="U52" s="1339"/>
      <c r="V52" s="1387"/>
      <c r="W52" s="1353"/>
      <c r="X52" s="1354"/>
      <c r="Y52" s="1353"/>
      <c r="Z52" s="1355"/>
      <c r="AA52" s="1354"/>
      <c r="AB52" s="1355"/>
      <c r="AC52" s="1356"/>
      <c r="AD52" s="1357"/>
      <c r="AE52" s="254"/>
      <c r="AF52" s="406" t="str">
        <f>IF($J$34=2,"",IF(AND(W52&gt;0,D52=""),"←１年生の学則定員が未記入です。",IF(AND(SUM(Y52:AD52)&gt;0,W52=0,D52=""),"←１年生の学則定員が未記入です。１年生がいない場合は、２年生以降の年生学則定員を記入してください。",IF(AND(W52&gt;0,F52=""),"←入学定員が未記入です。",IF(AND(W52&gt;0,I52=""),"←入学志願者数が未記入です。",IF(AND(W52&gt;0,L52=""),"←合格者数が未記入です。",IF(AND(W52&gt;0,O52=""),"←入学者数が未記入です。",IF(AND(NOT(D52=0),SUM(T52:V53)=0),"←生徒数が未記入です。",IF(L52&gt;I52,"←合格者数が志願者数を上回っています。",IF(O52&gt;L52,"←入学者数が合格者数を上回っています。",IF(R52&gt;O52,"←内部入学者数が入学者数を上回っています。",IF(AND(O52&gt;0,W52=""),"←１年生が未記入です。",IF((O52-W52)&gt;=4,"←入学者が１年生より４名以上多いです。留学・留年等による差の場合は構いません。",IF((W52-O52)&gt;=4,"←１年生が入学者より４名以上多いです。留学・留年等による差の場合は構いません。",IF(AND(SUM(W52:X53)&lt;1,F52&gt;0),"←募集停止により１年生が０名の場合は、入学定員は記入しないでください。","")))))))))))))))</f>
        <v/>
      </c>
      <c r="AG52" s="185"/>
    </row>
    <row r="53" spans="1:44" s="17" customFormat="1" ht="13.15" customHeight="1" x14ac:dyDescent="0.15">
      <c r="A53" s="1412"/>
      <c r="B53" s="1410"/>
      <c r="C53" s="1411"/>
      <c r="D53" s="1251"/>
      <c r="E53" s="1381"/>
      <c r="F53" s="1382"/>
      <c r="G53" s="1383"/>
      <c r="H53" s="510" t="s">
        <v>35</v>
      </c>
      <c r="I53" s="1367"/>
      <c r="J53" s="1266"/>
      <c r="K53" s="1368"/>
      <c r="L53" s="1367"/>
      <c r="M53" s="1266"/>
      <c r="N53" s="1368"/>
      <c r="O53" s="1266"/>
      <c r="P53" s="1266"/>
      <c r="Q53" s="1266"/>
      <c r="R53" s="1367"/>
      <c r="S53" s="1369"/>
      <c r="T53" s="1370">
        <f t="shared" si="0"/>
        <v>0</v>
      </c>
      <c r="U53" s="1311"/>
      <c r="V53" s="1371"/>
      <c r="W53" s="1372"/>
      <c r="X53" s="1373"/>
      <c r="Y53" s="1372"/>
      <c r="Z53" s="1374"/>
      <c r="AA53" s="1373"/>
      <c r="AB53" s="1374"/>
      <c r="AC53" s="1373"/>
      <c r="AD53" s="1375"/>
      <c r="AE53" s="254"/>
      <c r="AF53" s="406" t="str">
        <f>IF($J$34=1,"",IF(AND(W53&gt;0,D52=""),"←１年生の学則定員が未記入です。",IF(AND(SUM(Y53:AD53)&gt;0,W53=0,D52=""),"←１年生の学則定員が未記入です。１年生がいない場合は、２年生以降の年生学則定員を記入してください。",IF(AND(W53&gt;0,F52=""),"←入学定員が未記入です。",IF(AND(W53&gt;0,I53=""),"←入学志願者数が未記入です。",IF(AND(W53&gt;0,L53=""),"←合格者数が未記入です。",IF(AND(W53&gt;0,O53=""),"←入学者数が未記入です。",IF(AND(NOT(D52=0),SUM(T52:V53)=0),"←生徒数が未記入です。",IF(L53&gt;I53,"←合格者数が志願者数を上回っています。",IF(O53&gt;L53,"←入学者数が合格者数を上回っています。",IF(R53&gt;O53,"←内部入学者数が入学者数を上回っています。",IF(AND(O53&gt;0,W53=""),"←１年生が未記入です。",IF((O53-W53)&gt;=4,"←入学者が１年生より４名以上多いです。留学・留年等による差の場合は構いません。",IF((W53-O53)&gt;=4,"←１年生が入学者より４名以上多いです。留学・留年等による差の場合は構いません。",IF(AND(SUM(W52:X53)&lt;1,F52&gt;0),"←募集停止により１年生が０名の場合は、入学定員は記入しないでください。","")))))))))))))))</f>
        <v/>
      </c>
      <c r="AG53" s="185"/>
    </row>
    <row r="54" spans="1:44" s="17" customFormat="1" ht="13.15" customHeight="1" x14ac:dyDescent="0.15">
      <c r="A54" s="1399" t="s">
        <v>243</v>
      </c>
      <c r="B54" s="1400"/>
      <c r="C54" s="1401"/>
      <c r="D54" s="1248"/>
      <c r="E54" s="1353"/>
      <c r="F54" s="1096"/>
      <c r="G54" s="1391"/>
      <c r="H54" s="252" t="s">
        <v>34</v>
      </c>
      <c r="I54" s="1356"/>
      <c r="J54" s="1249"/>
      <c r="K54" s="1353"/>
      <c r="L54" s="1356"/>
      <c r="M54" s="1249"/>
      <c r="N54" s="1353"/>
      <c r="O54" s="1249"/>
      <c r="P54" s="1249"/>
      <c r="Q54" s="1249"/>
      <c r="R54" s="1356"/>
      <c r="S54" s="1394"/>
      <c r="T54" s="1395">
        <f t="shared" si="0"/>
        <v>0</v>
      </c>
      <c r="U54" s="1298"/>
      <c r="V54" s="1328"/>
      <c r="W54" s="1353"/>
      <c r="X54" s="1354"/>
      <c r="Y54" s="1353"/>
      <c r="Z54" s="1355"/>
      <c r="AA54" s="1354"/>
      <c r="AB54" s="1355"/>
      <c r="AC54" s="1356"/>
      <c r="AD54" s="1357"/>
      <c r="AE54" s="254"/>
      <c r="AF54" s="406" t="str">
        <f>IF($J$34=2,"",IF(AND(W54&gt;0,D54=""),"←１年生の学則定員が未記入です。",IF(AND(SUM(Y54:AD54)&gt;0,W54=0,D54=""),"←１年生の学則定員が未記入です。１年生がいない場合は、２年生以降の年生学則定員を記入してください。",IF(AND(W54&gt;0,F54=""),"←入学定員が未記入です。",IF(AND(W54&gt;0,I54=""),"←入学志願者数が未記入です。",IF(AND(W54&gt;0,L54=""),"←合格者数が未記入です。",IF(AND(W54&gt;0,O54=""),"←入学者数が未記入です。",IF(AND(NOT(D54=0),SUM(T54:V55)=0),"←生徒数が未記入です。",IF(L54&gt;I54,"←合格者数が志願者数を上回っています。",IF(O54&gt;L54,"←入学者数が合格者数を上回っています。",IF(R54&gt;O54,"←内部入学者数が入学者数を上回っています。",IF(AND(O54&gt;0,W54=""),"←１年生が未記入です。",IF((O54-W54)&gt;=4,"←入学者が１年生より４名以上多いです。留学・留年等による差の場合は構いません。",IF((W54-O54)&gt;=4,"←１年生が入学者より４名以上多いです。留学・留年等による差の場合は構いません。",IF(AND(SUM(W54:X55)&lt;1,F54&gt;0),"←募集停止により１年生が０名の場合は、入学定員は記入しないでください。","")))))))))))))))</f>
        <v/>
      </c>
      <c r="AG54" s="185"/>
    </row>
    <row r="55" spans="1:44" s="17" customFormat="1" ht="13.15" customHeight="1" x14ac:dyDescent="0.15">
      <c r="A55" s="1402"/>
      <c r="B55" s="1403"/>
      <c r="C55" s="1404"/>
      <c r="D55" s="1405"/>
      <c r="E55" s="1406"/>
      <c r="F55" s="1407"/>
      <c r="G55" s="1408"/>
      <c r="H55" s="250" t="s">
        <v>35</v>
      </c>
      <c r="I55" s="1396"/>
      <c r="J55" s="1289"/>
      <c r="K55" s="1372"/>
      <c r="L55" s="1396"/>
      <c r="M55" s="1289"/>
      <c r="N55" s="1372"/>
      <c r="O55" s="1289"/>
      <c r="P55" s="1289"/>
      <c r="Q55" s="1289"/>
      <c r="R55" s="1396"/>
      <c r="S55" s="1397"/>
      <c r="T55" s="1398">
        <f t="shared" si="0"/>
        <v>0</v>
      </c>
      <c r="U55" s="1313"/>
      <c r="V55" s="1321"/>
      <c r="W55" s="1372"/>
      <c r="X55" s="1373"/>
      <c r="Y55" s="1372"/>
      <c r="Z55" s="1374"/>
      <c r="AA55" s="1373"/>
      <c r="AB55" s="1374"/>
      <c r="AC55" s="1373"/>
      <c r="AD55" s="1375"/>
      <c r="AE55" s="254"/>
      <c r="AF55" s="406" t="str">
        <f>IF($J$34=1,"",IF(AND(W55&gt;0,D54=""),"←１年生の学則定員が未記入です。",IF(AND(SUM(Y55:AD55)&gt;0,W55=0,D54=""),"←１年生の学則定員が未記入です。１年生がいない場合は、２年生以降の年生学則定員を記入してください。",IF(AND(W55&gt;0,F54=""),"←入学定員が未記入です。",IF(AND(W55&gt;0,I55=""),"←入学志願者数が未記入です。",IF(AND(W55&gt;0,L55=""),"←合格者数が未記入です。",IF(AND(W55&gt;0,O55=""),"←入学者数が未記入です。",IF(AND(NOT(D54=0),SUM(T54:V55)=0),"←生徒数が未記入です。",IF(L55&gt;I55,"←合格者数が志願者数を上回っています。",IF(O55&gt;L55,"←入学者数が合格者数を上回っています。",IF(R55&gt;O55,"←内部入学者数が入学者数を上回っています。",IF(AND(O55&gt;0,W55=""),"←１年生が未記入です。",IF((O55-W55)&gt;=4,"←入学者が１年生より４名以上多いです。留学・留年等による差の場合は構いません。",IF((W55-O55)&gt;=4,"←１年生が入学者より４名以上多いです。留学・留年等による差の場合は構いません。",IF(AND(SUM(W54:X55)&lt;1,F54&gt;0),"←募集停止により１年生が０名の場合は、入学定員は記入しないでください。","")))))))))))))))</f>
        <v/>
      </c>
      <c r="AG55" s="185"/>
    </row>
    <row r="56" spans="1:44" s="17" customFormat="1" ht="13.15" customHeight="1" x14ac:dyDescent="0.15">
      <c r="A56" s="1376" t="s">
        <v>33</v>
      </c>
      <c r="B56" s="1379"/>
      <c r="C56" s="1380"/>
      <c r="D56" s="1251"/>
      <c r="E56" s="1381"/>
      <c r="F56" s="1382"/>
      <c r="G56" s="1383"/>
      <c r="H56" s="251" t="s">
        <v>34</v>
      </c>
      <c r="I56" s="1384"/>
      <c r="J56" s="1252"/>
      <c r="K56" s="1381"/>
      <c r="L56" s="1384"/>
      <c r="M56" s="1252"/>
      <c r="N56" s="1381"/>
      <c r="O56" s="1252"/>
      <c r="P56" s="1252"/>
      <c r="Q56" s="1252"/>
      <c r="R56" s="1384"/>
      <c r="S56" s="1385"/>
      <c r="T56" s="1386">
        <f t="shared" si="0"/>
        <v>0</v>
      </c>
      <c r="U56" s="1339"/>
      <c r="V56" s="1387"/>
      <c r="W56" s="1353"/>
      <c r="X56" s="1354"/>
      <c r="Y56" s="1353"/>
      <c r="Z56" s="1355"/>
      <c r="AA56" s="1354"/>
      <c r="AB56" s="1355"/>
      <c r="AC56" s="1356"/>
      <c r="AD56" s="1357"/>
      <c r="AE56" s="254"/>
      <c r="AF56" s="406" t="str">
        <f>IF($J$34=2,"",IF(AND(W56&gt;0,D56=""),"←１年生の学則定員が未記入です。",IF(AND(SUM(Y56:AD56)&gt;0,W56=0,D56=""),"←１年生の学則定員が未記入です。１年生がいない場合は、２年生以降の年生学則定員を記入してください。",IF(AND(W56&gt;0,F56=""),"←入学定員が未記入です。",IF(AND(W56&gt;0,I56=""),"←入学志願者数が未記入です。",IF(AND(W56&gt;0,L56=""),"←合格者数が未記入です。",IF(AND(W56&gt;0,O56=""),"←入学者数が未記入です。",IF(AND(NOT(D56=0),SUM(T56:V57)=0),"←生徒数が未記入です。",IF(L56&gt;I56,"←合格者数が志願者数を上回っています。",IF(O56&gt;L56,"←入学者数が合格者数を上回っています。",IF(R56&gt;O56,"←内部入学者数が入学者数を上回っています。",IF(AND(O56&gt;0,W56=""),"←１年生が未記入です。",IF((O56-W56)&gt;=4,"←入学者が１年生より４名以上多いです。留学・留年等による差の場合は構いません。",IF((W56-O56)&gt;=4,"←１年生が入学者より４名以上多いです。留学・留年等による差の場合は構いません。",IF(AND(SUM(W56:X57)&lt;1,F56&gt;0),"←募集停止により１年生が０名の場合は、入学定員は記入しないでください。","")))))))))))))))</f>
        <v/>
      </c>
      <c r="AG56" s="185"/>
    </row>
    <row r="57" spans="1:44" s="17" customFormat="1" ht="13.15" customHeight="1" x14ac:dyDescent="0.15">
      <c r="A57" s="1377"/>
      <c r="B57" s="278"/>
      <c r="C57" s="256" t="s">
        <v>47</v>
      </c>
      <c r="D57" s="1251"/>
      <c r="E57" s="1381"/>
      <c r="F57" s="1382"/>
      <c r="G57" s="1383"/>
      <c r="H57" s="510" t="s">
        <v>35</v>
      </c>
      <c r="I57" s="1367"/>
      <c r="J57" s="1266"/>
      <c r="K57" s="1368"/>
      <c r="L57" s="1367"/>
      <c r="M57" s="1266"/>
      <c r="N57" s="1368"/>
      <c r="O57" s="1266"/>
      <c r="P57" s="1266"/>
      <c r="Q57" s="1266"/>
      <c r="R57" s="1367"/>
      <c r="S57" s="1369"/>
      <c r="T57" s="1370">
        <f t="shared" si="0"/>
        <v>0</v>
      </c>
      <c r="U57" s="1311"/>
      <c r="V57" s="1371"/>
      <c r="W57" s="1372"/>
      <c r="X57" s="1373"/>
      <c r="Y57" s="1372"/>
      <c r="Z57" s="1374"/>
      <c r="AA57" s="1373"/>
      <c r="AB57" s="1374"/>
      <c r="AC57" s="1373"/>
      <c r="AD57" s="1375"/>
      <c r="AE57" s="254"/>
      <c r="AF57" s="406" t="str">
        <f>IF($J$34=1,"",IF(AND(W57&gt;0,D56=""),"←１年生の学則定員が未記入です。",IF(AND(SUM(Y57:AD57)&gt;0,W57=0,D56=""),"←１年生の学則定員が未記入です。１年生がいない場合は、２年生以降の年生学則定員を記入してください。",IF(AND(W57&gt;0,F56=""),"←入学定員が未記入です。",IF(AND(W57&gt;0,I57=""),"←入学志願者数が未記入です。",IF(AND(W57&gt;0,L57=""),"←合格者数が未記入です。",IF(AND(W57&gt;0,O57=""),"←入学者数が未記入です。",IF(AND(NOT(D56=0),SUM(T56:V57)=0),"←生徒数が未記入です。",IF(L57&gt;I57,"←合格者数が志願者数を上回っています。",IF(O57&gt;L57,"←入学者数が合格者数を上回っています。",IF(R57&gt;O57,"←内部入学者数が入学者数を上回っています。",IF(AND(O57&gt;0,W57=""),"←１年生が未記入です。",IF((O57-W57)&gt;=4,"←入学者が１年生より４名以上多いです。留学・留年等による差の場合は構いません。",IF((W57-O57)&gt;=4,"←１年生が入学者より４名以上多いです。留学・留年等による差の場合は構いません。",IF(AND(SUM(W56:X57)&lt;1,F56&gt;0),"←募集停止により１年生が０名の場合は、入学定員は記入しないでください。","")))))))))))))))</f>
        <v/>
      </c>
      <c r="AG57" s="185"/>
    </row>
    <row r="58" spans="1:44" s="17" customFormat="1" ht="13.15" customHeight="1" x14ac:dyDescent="0.15">
      <c r="A58" s="1377"/>
      <c r="B58" s="1388"/>
      <c r="C58" s="1380"/>
      <c r="D58" s="1248"/>
      <c r="E58" s="1353"/>
      <c r="F58" s="1096"/>
      <c r="G58" s="1391"/>
      <c r="H58" s="252" t="s">
        <v>34</v>
      </c>
      <c r="I58" s="1356"/>
      <c r="J58" s="1249"/>
      <c r="K58" s="1353"/>
      <c r="L58" s="1356"/>
      <c r="M58" s="1249"/>
      <c r="N58" s="1353"/>
      <c r="O58" s="1249"/>
      <c r="P58" s="1249"/>
      <c r="Q58" s="1249"/>
      <c r="R58" s="1356"/>
      <c r="S58" s="1394"/>
      <c r="T58" s="1395">
        <f t="shared" si="0"/>
        <v>0</v>
      </c>
      <c r="U58" s="1298"/>
      <c r="V58" s="1328"/>
      <c r="W58" s="1353"/>
      <c r="X58" s="1354"/>
      <c r="Y58" s="1354"/>
      <c r="Z58" s="1355"/>
      <c r="AA58" s="1354"/>
      <c r="AB58" s="1355"/>
      <c r="AC58" s="1356"/>
      <c r="AD58" s="1357"/>
      <c r="AE58" s="254"/>
      <c r="AF58" s="406" t="str">
        <f>IF($J$34=2,"",IF(AND(W58&gt;0,D58=""),"←１年生の学則定員が未記入です。",IF(AND(SUM(Y58:AD58)&gt;0,W58=0,D58=""),"←１年生の学則定員が未記入です。１年生がいない場合は、２年生以降の年生学則定員を記入してください。",IF(AND(W58&gt;0,F58=""),"←入学定員が未記入です。",IF(AND(W58&gt;0,I58=""),"←入学志願者数が未記入です。",IF(AND(W58&gt;0,L58=""),"←合格者数が未記入です。",IF(AND(W58&gt;0,O58=""),"←入学者数が未記入です。",IF(AND(NOT(D58=0),SUM(T58:V59)=0),"←生徒数が未記入です。",IF(L58&gt;I58,"←合格者数が志願者数を上回っています。",IF(O58&gt;L58,"←入学者数が合格者数を上回っています。",IF(R58&gt;O58,"←内部入学者数が入学者数を上回っています。",IF(AND(O58&gt;0,W58=""),"←１年生が未記入です。",IF((O58-W58)&gt;=4,"←入学者が１年生より４名以上多いです。留学・留年等による差の場合は構いません。",IF((W58-O58)&gt;=4,"←１年生が入学者より４名以上多いです。留学・留年等による差の場合は構いません。",IF(AND(SUM(W58:X59)&lt;1,F58&gt;0),"←募集停止により１年生が０名の場合は、入学定員は記入しないでください。","")))))))))))))))</f>
        <v/>
      </c>
      <c r="AG58" s="185"/>
    </row>
    <row r="59" spans="1:44" s="17" customFormat="1" ht="13.15" customHeight="1" thickBot="1" x14ac:dyDescent="0.2">
      <c r="A59" s="1378"/>
      <c r="B59" s="358"/>
      <c r="C59" s="257" t="s">
        <v>47</v>
      </c>
      <c r="D59" s="1389"/>
      <c r="E59" s="1390"/>
      <c r="F59" s="1392"/>
      <c r="G59" s="1393"/>
      <c r="H59" s="253" t="s">
        <v>35</v>
      </c>
      <c r="I59" s="1358"/>
      <c r="J59" s="1277"/>
      <c r="K59" s="1359"/>
      <c r="L59" s="1358"/>
      <c r="M59" s="1277"/>
      <c r="N59" s="1359"/>
      <c r="O59" s="1277"/>
      <c r="P59" s="1277"/>
      <c r="Q59" s="1277"/>
      <c r="R59" s="1358"/>
      <c r="S59" s="1360"/>
      <c r="T59" s="1361">
        <f t="shared" si="0"/>
        <v>0</v>
      </c>
      <c r="U59" s="1362"/>
      <c r="V59" s="1363"/>
      <c r="W59" s="1359"/>
      <c r="X59" s="1364"/>
      <c r="Y59" s="1364"/>
      <c r="Z59" s="1365"/>
      <c r="AA59" s="1364"/>
      <c r="AB59" s="1365"/>
      <c r="AC59" s="1364"/>
      <c r="AD59" s="1366"/>
      <c r="AE59" s="254"/>
      <c r="AF59" s="406" t="str">
        <f>IF($J$34=1,"",IF(AND(W59&gt;0,D58=""),"←１年生の学則定員が未記入です。",IF(AND(SUM(Y59:AD59)&gt;0,W59=0,D58=""),"←１年生の学則定員が未記入です。１年生がいない場合は、２年生以降の年生学則定員を記入してください。",IF(AND(W59&gt;0,F58=""),"←入学定員が未記入です。",IF(AND(W59&gt;0,I59=""),"←入学志願者数が未記入です。",IF(AND(W59&gt;0,L59=""),"←合格者数が未記入です。",IF(AND(W59&gt;0,O59=""),"←入学者数が未記入です。",IF(AND(NOT(D58=0),SUM(T58:V59)=0),"←生徒数が未記入です。",IF(L59&gt;I59,"←合格者数が志願者数を上回っています。",IF(O59&gt;L59,"←入学者数が合格者数を上回っています。",IF(R59&gt;O59,"←内部入学者数が入学者数を上回っています。",IF(AND(O59&gt;0,W59=""),"←１年生が未記入です。",IF((O59-W59)&gt;=4,"←入学者が１年生より４名以上多いです。留学・留年等による差の場合は構いません。",IF((W59-O59)&gt;=4,"←１年生が入学者より４名以上多いです。留学・留年等による差の場合は構いません。",IF(AND(SUM(W58:X59)&lt;1,F58&gt;0),"←募集停止により１年生が０名の場合は、入学定員は記入しないでください。","")))))))))))))))</f>
        <v/>
      </c>
      <c r="AG59" s="185"/>
    </row>
    <row r="60" spans="1:44" s="17" customFormat="1" ht="14.25" customHeight="1" x14ac:dyDescent="0.15">
      <c r="A60" s="1340" t="s">
        <v>2109</v>
      </c>
      <c r="B60" s="1340"/>
      <c r="C60" s="987" t="s">
        <v>2122</v>
      </c>
      <c r="D60" s="987"/>
      <c r="E60" s="987"/>
      <c r="F60" s="987"/>
      <c r="G60" s="987"/>
      <c r="H60" s="987"/>
      <c r="I60" s="987"/>
      <c r="J60" s="987"/>
      <c r="K60" s="987"/>
      <c r="L60" s="987"/>
      <c r="M60" s="987"/>
      <c r="N60" s="987"/>
      <c r="O60" s="987"/>
      <c r="P60" s="987"/>
      <c r="Q60" s="987"/>
      <c r="R60" s="987"/>
      <c r="S60" s="987"/>
      <c r="T60" s="987"/>
      <c r="U60" s="987"/>
      <c r="V60" s="987"/>
      <c r="W60" s="987"/>
      <c r="X60" s="987"/>
      <c r="Y60" s="987"/>
      <c r="Z60" s="987"/>
      <c r="AA60" s="987"/>
      <c r="AB60" s="987"/>
      <c r="AC60" s="987"/>
      <c r="AD60" s="987"/>
      <c r="AE60" s="987"/>
      <c r="AF60" s="406"/>
      <c r="AG60" s="181"/>
    </row>
    <row r="61" spans="1:44" s="17" customFormat="1" ht="14.25" customHeight="1" x14ac:dyDescent="0.15">
      <c r="A61" s="716"/>
      <c r="B61" s="717">
        <v>2</v>
      </c>
      <c r="C61" s="987" t="s">
        <v>485</v>
      </c>
      <c r="D61" s="987"/>
      <c r="E61" s="987"/>
      <c r="F61" s="987"/>
      <c r="G61" s="987"/>
      <c r="H61" s="987"/>
      <c r="I61" s="987"/>
      <c r="J61" s="987"/>
      <c r="K61" s="987"/>
      <c r="L61" s="987"/>
      <c r="M61" s="987"/>
      <c r="N61" s="987"/>
      <c r="O61" s="987"/>
      <c r="P61" s="987"/>
      <c r="Q61" s="987"/>
      <c r="R61" s="987"/>
      <c r="S61" s="987"/>
      <c r="T61" s="987"/>
      <c r="U61" s="987"/>
      <c r="V61" s="987"/>
      <c r="W61" s="987"/>
      <c r="X61" s="987"/>
      <c r="Y61" s="987"/>
      <c r="Z61" s="987"/>
      <c r="AA61" s="987"/>
      <c r="AB61" s="987"/>
      <c r="AC61" s="987"/>
      <c r="AD61" s="987"/>
      <c r="AE61" s="987"/>
      <c r="AF61" s="406"/>
      <c r="AG61" s="181"/>
    </row>
    <row r="62" spans="1:44" s="17" customFormat="1" ht="14.25" customHeight="1" x14ac:dyDescent="0.15">
      <c r="A62" s="230"/>
      <c r="B62" s="717">
        <v>3</v>
      </c>
      <c r="C62" s="217" t="s">
        <v>486</v>
      </c>
      <c r="D62" s="498"/>
      <c r="E62" s="478"/>
      <c r="F62" s="478"/>
      <c r="G62" s="478"/>
      <c r="H62" s="478"/>
      <c r="I62" s="478"/>
      <c r="J62" s="478"/>
      <c r="K62" s="478"/>
      <c r="L62" s="478"/>
      <c r="M62" s="478"/>
      <c r="N62" s="478"/>
      <c r="O62" s="478"/>
      <c r="P62" s="478"/>
      <c r="Q62" s="478"/>
      <c r="R62" s="478"/>
      <c r="S62" s="478"/>
      <c r="T62" s="478"/>
      <c r="U62" s="478"/>
      <c r="V62" s="478"/>
      <c r="W62" s="478"/>
      <c r="X62" s="478"/>
      <c r="Y62" s="478"/>
      <c r="Z62" s="478"/>
      <c r="AA62" s="478"/>
      <c r="AB62" s="478"/>
      <c r="AC62" s="478"/>
      <c r="AD62" s="478"/>
      <c r="AE62" s="498"/>
      <c r="AF62" s="406"/>
      <c r="AG62" s="181"/>
    </row>
    <row r="63" spans="1:44" s="17" customFormat="1" ht="14.25" customHeight="1" x14ac:dyDescent="0.15">
      <c r="A63" s="499"/>
      <c r="B63" s="717">
        <v>4</v>
      </c>
      <c r="C63" s="478" t="s">
        <v>487</v>
      </c>
      <c r="D63" s="498"/>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80"/>
      <c r="AF63" s="406"/>
      <c r="AG63" s="181"/>
    </row>
    <row r="64" spans="1:44" ht="14.25" customHeight="1" x14ac:dyDescent="0.15">
      <c r="A64" s="261"/>
      <c r="B64" s="717">
        <v>5</v>
      </c>
      <c r="C64" s="217" t="s">
        <v>488</v>
      </c>
      <c r="D64" s="479"/>
      <c r="E64" s="479"/>
      <c r="F64" s="479"/>
      <c r="G64" s="479"/>
      <c r="H64" s="479"/>
      <c r="I64" s="479"/>
      <c r="J64" s="479"/>
      <c r="K64" s="479"/>
      <c r="L64" s="479"/>
      <c r="M64" s="479"/>
      <c r="N64" s="479"/>
      <c r="O64" s="479"/>
      <c r="P64" s="479"/>
      <c r="Q64" s="479"/>
      <c r="R64" s="479"/>
      <c r="S64" s="479"/>
      <c r="T64" s="479"/>
      <c r="U64" s="479"/>
      <c r="V64" s="479"/>
      <c r="W64" s="479"/>
      <c r="X64" s="479"/>
      <c r="Y64" s="479"/>
      <c r="Z64" s="479"/>
      <c r="AA64" s="479"/>
      <c r="AB64" s="479"/>
      <c r="AC64" s="479"/>
      <c r="AD64" s="479"/>
      <c r="AE64" s="481"/>
      <c r="AH64" s="9"/>
      <c r="AI64" s="9"/>
      <c r="AJ64" s="9"/>
      <c r="AK64" s="9"/>
      <c r="AL64" s="9"/>
      <c r="AM64" s="9"/>
      <c r="AN64" s="9"/>
      <c r="AO64" s="9"/>
      <c r="AP64" s="9"/>
      <c r="AQ64" s="9"/>
      <c r="AR64" s="9"/>
    </row>
    <row r="65" spans="1:44" ht="18" customHeight="1" thickBot="1" x14ac:dyDescent="0.2">
      <c r="A65" s="962" t="s">
        <v>48</v>
      </c>
      <c r="B65" s="1280"/>
      <c r="C65" s="1280"/>
      <c r="D65" s="1280"/>
      <c r="E65" s="1280"/>
      <c r="F65" s="1280"/>
      <c r="G65" s="205"/>
      <c r="H65" s="205"/>
      <c r="I65" s="205"/>
      <c r="J65" s="205"/>
      <c r="K65" s="205"/>
      <c r="L65" s="205"/>
      <c r="M65" s="205"/>
      <c r="N65" s="205"/>
      <c r="O65" s="205"/>
      <c r="P65" s="205"/>
      <c r="Q65" s="205"/>
      <c r="R65" s="205"/>
      <c r="S65" s="205"/>
      <c r="T65" s="205"/>
      <c r="U65" s="205"/>
      <c r="V65" s="205"/>
      <c r="W65" s="205"/>
      <c r="X65" s="205"/>
      <c r="Y65" s="205"/>
      <c r="Z65" s="205"/>
      <c r="AA65" s="263"/>
      <c r="AB65" s="263"/>
      <c r="AC65" s="263"/>
      <c r="AD65" s="263"/>
      <c r="AE65" s="264" t="s">
        <v>49</v>
      </c>
      <c r="AH65" s="9"/>
      <c r="AI65" s="9"/>
      <c r="AJ65" s="9"/>
      <c r="AK65" s="9"/>
      <c r="AL65" s="9"/>
      <c r="AM65" s="9"/>
      <c r="AN65" s="9"/>
      <c r="AO65" s="9"/>
      <c r="AP65" s="9"/>
      <c r="AQ65" s="9"/>
      <c r="AR65" s="9"/>
    </row>
    <row r="66" spans="1:44" ht="18" customHeight="1" x14ac:dyDescent="0.15">
      <c r="A66" s="1111" t="s">
        <v>2123</v>
      </c>
      <c r="B66" s="1112"/>
      <c r="C66" s="1126"/>
      <c r="D66" s="1341" t="s">
        <v>41</v>
      </c>
      <c r="E66" s="1342"/>
      <c r="F66" s="1343"/>
      <c r="G66" s="1125" t="s">
        <v>247</v>
      </c>
      <c r="H66" s="1112"/>
      <c r="I66" s="1112"/>
      <c r="J66" s="1112"/>
      <c r="K66" s="1347" t="s">
        <v>244</v>
      </c>
      <c r="L66" s="1112"/>
      <c r="M66" s="1112"/>
      <c r="N66" s="1112"/>
      <c r="O66" s="1347" t="s">
        <v>245</v>
      </c>
      <c r="P66" s="1112"/>
      <c r="Q66" s="1112"/>
      <c r="R66" s="1112"/>
      <c r="S66" s="1125" t="s">
        <v>246</v>
      </c>
      <c r="T66" s="1112"/>
      <c r="U66" s="1112"/>
      <c r="V66" s="1126"/>
      <c r="W66" s="1348" t="s">
        <v>240</v>
      </c>
      <c r="X66" s="1349"/>
      <c r="Y66" s="1349"/>
      <c r="Z66" s="1349"/>
      <c r="AA66" s="1349"/>
      <c r="AB66" s="1350"/>
      <c r="AC66" s="1125" t="s">
        <v>51</v>
      </c>
      <c r="AD66" s="1112"/>
      <c r="AE66" s="1191"/>
      <c r="AH66" s="9"/>
      <c r="AI66" s="9"/>
      <c r="AJ66" s="9"/>
      <c r="AK66" s="9"/>
      <c r="AL66" s="9"/>
      <c r="AM66" s="9"/>
      <c r="AN66" s="9"/>
      <c r="AO66" s="9"/>
      <c r="AP66" s="9"/>
      <c r="AQ66" s="9"/>
      <c r="AR66" s="9"/>
    </row>
    <row r="67" spans="1:44" ht="18" customHeight="1" x14ac:dyDescent="0.15">
      <c r="A67" s="1115"/>
      <c r="B67" s="1116"/>
      <c r="C67" s="1143"/>
      <c r="D67" s="1344"/>
      <c r="E67" s="1345"/>
      <c r="F67" s="1346"/>
      <c r="G67" s="1142"/>
      <c r="H67" s="1116"/>
      <c r="I67" s="1116"/>
      <c r="J67" s="1116"/>
      <c r="K67" s="1142"/>
      <c r="L67" s="1116"/>
      <c r="M67" s="1116"/>
      <c r="N67" s="1116"/>
      <c r="O67" s="1142"/>
      <c r="P67" s="1116"/>
      <c r="Q67" s="1116"/>
      <c r="R67" s="1116"/>
      <c r="S67" s="1142"/>
      <c r="T67" s="1116"/>
      <c r="U67" s="1116"/>
      <c r="V67" s="1143"/>
      <c r="W67" s="1351" t="str">
        <f>IF(B56="","",B56)</f>
        <v/>
      </c>
      <c r="X67" s="1352"/>
      <c r="Y67" s="357" t="s">
        <v>239</v>
      </c>
      <c r="Z67" s="1351" t="str">
        <f>IF(B58="","",B58)</f>
        <v/>
      </c>
      <c r="AA67" s="1352"/>
      <c r="AB67" s="357" t="s">
        <v>239</v>
      </c>
      <c r="AC67" s="1142"/>
      <c r="AD67" s="1116"/>
      <c r="AE67" s="1144"/>
      <c r="AF67" s="563" t="str">
        <f>IF(AND(SUM(T48:V49)&gt;0,SUM(G68:J70)=0),"←普通科の学級数が未記入です。↑で生徒数の記入があります。",IF(AND(SUM(T48:V49)=0,SUM(G68:J70)&gt;0),"←普通科の学級数が記入されていますが、↑で生徒数の記入がありません。",IF(AND(SUM(T50:V51)&gt;0,SUM(K68:N70)=0),"←家庭に関する学科の学級数が未記入です。↑で生徒数の記入があります。",IF(AND(SUM(T50:V51)=0,SUM(K68:N70)&gt;0),"←家庭に関する学科の学級数が記入されていますが、↑で生徒数の記入がありません。",IF(AND(SUM(T52:V53)&gt;0,SUM(O68:R70)=0),"←看護に関する学科の学級数が未記入です。↑で生徒数の記入があります。",IF(AND(SUM(T52:V53)=0,SUM(O68:R70)&gt;0),"←看護に関する学科の学級数が記入されていますが、↑で生徒数の記入がありません。",IF(AND(SUM(T54:V55)&gt;0,SUM(S68:V70)=0),"←総合学科の学級数が未記入です。↑で生徒数の記入があります。",IF(AND(SUM(T54:V55)=0,SUM(S68:V70)&gt;0),"←総合学科の学級数が記入されていますが、↑で生徒数の記入がありません。",IF(AND(SUM(T56:V59)&gt;0,SUM(W68:AB70)=0),"←その他学科の学級数が未記入です。↑で生徒数の記入があります。",IF(AND(SUM(T56:V59)=0,SUM(W68:AB70)&gt;0),"←その他学科の学級数が記入されていますが、↑で生徒数の記入がありません。",""))))))))))</f>
        <v/>
      </c>
      <c r="AH67" s="9"/>
      <c r="AI67" s="9"/>
      <c r="AJ67" s="9"/>
      <c r="AK67" s="9"/>
      <c r="AL67" s="9"/>
      <c r="AM67" s="9"/>
      <c r="AN67" s="9"/>
      <c r="AO67" s="9"/>
      <c r="AP67" s="9"/>
      <c r="AQ67" s="9"/>
      <c r="AR67" s="9"/>
    </row>
    <row r="68" spans="1:44" ht="18" customHeight="1" x14ac:dyDescent="0.15">
      <c r="A68" s="1322" t="s">
        <v>41</v>
      </c>
      <c r="B68" s="1323"/>
      <c r="C68" s="265" t="s">
        <v>34</v>
      </c>
      <c r="D68" s="1326">
        <f>SUM(G68:AB68)</f>
        <v>0</v>
      </c>
      <c r="E68" s="1327"/>
      <c r="F68" s="529" t="s">
        <v>151</v>
      </c>
      <c r="G68" s="1297">
        <f>SUM(G71+G74+G77+G80)</f>
        <v>0</v>
      </c>
      <c r="H68" s="1298"/>
      <c r="I68" s="1298"/>
      <c r="J68" s="1298"/>
      <c r="K68" s="1297">
        <f>SUM(K71+K74+K77+K80)</f>
        <v>0</v>
      </c>
      <c r="L68" s="1298"/>
      <c r="M68" s="1298"/>
      <c r="N68" s="1298"/>
      <c r="O68" s="1297">
        <f>SUM(O71+O74+O77+O80)</f>
        <v>0</v>
      </c>
      <c r="P68" s="1298"/>
      <c r="Q68" s="1298"/>
      <c r="R68" s="1298"/>
      <c r="S68" s="1297">
        <f>SUM(S71+S74+S77+S80)</f>
        <v>0</v>
      </c>
      <c r="T68" s="1298"/>
      <c r="U68" s="1298"/>
      <c r="V68" s="1328"/>
      <c r="W68" s="1297">
        <f>SUM(W71+W74+W77+W80)</f>
        <v>0</v>
      </c>
      <c r="X68" s="1298"/>
      <c r="Y68" s="1328"/>
      <c r="Z68" s="1297">
        <f>SUM(Z71+Z74+Z77+Z80)</f>
        <v>0</v>
      </c>
      <c r="AA68" s="1298"/>
      <c r="AB68" s="1328"/>
      <c r="AC68" s="1329"/>
      <c r="AD68" s="1330"/>
      <c r="AE68" s="1331"/>
      <c r="AF68" s="1259" t="str">
        <f>IF(SUM(D68:E70)=0,"←学級数が未記入です。（↑で生徒数が１名以上の年生・学科のみ入力欄が白くなります。）",IF(AND(W45&gt;0,SUM(D71:E73)=0),"←１年生の学級数が未記入です。",IF(AND(Y45&gt;0,SUM(D74:E76)=0),"←２年生の学級数が未記入です。",IF(AND(AA45&gt;0,SUM(D77:E79)=0),"←３年生の学級数が未記入です。",IF(AND(AC45&gt;0,SUM(D80:E82)=0),"←４年生の学級数が未記入です。",IF(AND(SUM(D71:E73)&gt;0,W45=0),"↑１年生の生徒数が０名になっています。",IF(AND(SUM(D74:E76)&gt;0,Y45=0),"↑２年生の生徒数が０名になっています。",IF(AND(SUM(D77:E79)&gt;0,AA45=0),"↑３年生の生徒数が０名になっています。",IF(AND(SUM(D80:E82)&gt;0,AC45=0),"↑４年生の生徒数が０名になっています。",AF67)))))))))</f>
        <v>←学級数が未記入です。（↑で生徒数が１名以上の年生・学科のみ入力欄が白くなります。）</v>
      </c>
      <c r="AG68" s="1319"/>
      <c r="AH68" s="9"/>
      <c r="AI68" s="9"/>
      <c r="AJ68" s="9"/>
      <c r="AK68" s="9"/>
      <c r="AL68" s="9"/>
      <c r="AM68" s="9"/>
      <c r="AN68" s="9"/>
      <c r="AO68" s="9"/>
      <c r="AP68" s="9"/>
      <c r="AQ68" s="9"/>
      <c r="AR68" s="9"/>
    </row>
    <row r="69" spans="1:44" ht="18" customHeight="1" x14ac:dyDescent="0.15">
      <c r="A69" s="1188"/>
      <c r="B69" s="1324"/>
      <c r="C69" s="266" t="s">
        <v>35</v>
      </c>
      <c r="D69" s="1302">
        <f t="shared" ref="D69:D82" si="1">SUM(G69:AB69)</f>
        <v>0</v>
      </c>
      <c r="E69" s="1303"/>
      <c r="F69" s="530" t="s">
        <v>151</v>
      </c>
      <c r="G69" s="1302">
        <f>SUM(G72+G75+G78+G81)</f>
        <v>0</v>
      </c>
      <c r="H69" s="1303"/>
      <c r="I69" s="1303"/>
      <c r="J69" s="1303"/>
      <c r="K69" s="1302">
        <f>SUM(K72+K75+K78+K81)</f>
        <v>0</v>
      </c>
      <c r="L69" s="1303"/>
      <c r="M69" s="1303"/>
      <c r="N69" s="1303"/>
      <c r="O69" s="1302">
        <f>SUM(O72+O75+O78+O81)</f>
        <v>0</v>
      </c>
      <c r="P69" s="1303"/>
      <c r="Q69" s="1303"/>
      <c r="R69" s="1303"/>
      <c r="S69" s="1302">
        <f>SUM(S72+S75+S78+S81)</f>
        <v>0</v>
      </c>
      <c r="T69" s="1303"/>
      <c r="U69" s="1303"/>
      <c r="V69" s="1320"/>
      <c r="W69" s="1302">
        <f>SUM(W72+W75+W78+W81)</f>
        <v>0</v>
      </c>
      <c r="X69" s="1303"/>
      <c r="Y69" s="1320"/>
      <c r="Z69" s="1302">
        <f>SUM(Z72+Z75+Z78+Z81)</f>
        <v>0</v>
      </c>
      <c r="AA69" s="1303"/>
      <c r="AB69" s="1320"/>
      <c r="AC69" s="1332"/>
      <c r="AD69" s="1333"/>
      <c r="AE69" s="1334"/>
      <c r="AF69" s="1259"/>
      <c r="AG69" s="1319"/>
      <c r="AH69" s="9"/>
      <c r="AI69" s="9"/>
      <c r="AJ69" s="9"/>
      <c r="AK69" s="9"/>
      <c r="AL69" s="9"/>
      <c r="AM69" s="9"/>
      <c r="AN69" s="9"/>
      <c r="AO69" s="9"/>
      <c r="AP69" s="9"/>
      <c r="AQ69" s="9"/>
      <c r="AR69" s="9"/>
    </row>
    <row r="70" spans="1:44" ht="18" customHeight="1" x14ac:dyDescent="0.15">
      <c r="A70" s="1189"/>
      <c r="B70" s="1325"/>
      <c r="C70" s="267" t="s">
        <v>52</v>
      </c>
      <c r="D70" s="1312">
        <f t="shared" si="1"/>
        <v>0</v>
      </c>
      <c r="E70" s="1313"/>
      <c r="F70" s="531" t="s">
        <v>151</v>
      </c>
      <c r="G70" s="1312">
        <f>SUM(G73+G76+G79+G82)</f>
        <v>0</v>
      </c>
      <c r="H70" s="1313"/>
      <c r="I70" s="1313"/>
      <c r="J70" s="1313"/>
      <c r="K70" s="1312">
        <f>SUM(K73+K76+K79+K82)</f>
        <v>0</v>
      </c>
      <c r="L70" s="1313"/>
      <c r="M70" s="1313"/>
      <c r="N70" s="1313"/>
      <c r="O70" s="1312">
        <f>SUM(O73+O76+O79+O82)</f>
        <v>0</v>
      </c>
      <c r="P70" s="1313"/>
      <c r="Q70" s="1313"/>
      <c r="R70" s="1313"/>
      <c r="S70" s="1312">
        <f>SUM(S73+S76+S79+S82)</f>
        <v>0</v>
      </c>
      <c r="T70" s="1313"/>
      <c r="U70" s="1313"/>
      <c r="V70" s="1321"/>
      <c r="W70" s="1312">
        <f>SUM(W73+W76+W79+W82)</f>
        <v>0</v>
      </c>
      <c r="X70" s="1313"/>
      <c r="Y70" s="1321"/>
      <c r="Z70" s="1312">
        <f>SUM(Z73+Z76+Z79+Z82)</f>
        <v>0</v>
      </c>
      <c r="AA70" s="1313"/>
      <c r="AB70" s="1321"/>
      <c r="AC70" s="1332"/>
      <c r="AD70" s="1333"/>
      <c r="AE70" s="1334"/>
      <c r="AF70" s="1259"/>
      <c r="AG70" s="1319"/>
      <c r="AH70" s="9"/>
      <c r="AI70" s="9"/>
      <c r="AJ70" s="9"/>
      <c r="AK70" s="9"/>
      <c r="AL70" s="9"/>
      <c r="AM70" s="9"/>
      <c r="AN70" s="9"/>
      <c r="AO70" s="9"/>
      <c r="AP70" s="9"/>
      <c r="AQ70" s="9"/>
      <c r="AR70" s="9"/>
    </row>
    <row r="71" spans="1:44" ht="18" customHeight="1" x14ac:dyDescent="0.15">
      <c r="A71" s="1307" t="s">
        <v>358</v>
      </c>
      <c r="B71" s="1316"/>
      <c r="C71" s="268" t="s">
        <v>34</v>
      </c>
      <c r="D71" s="1338">
        <f t="shared" si="1"/>
        <v>0</v>
      </c>
      <c r="E71" s="1339"/>
      <c r="F71" s="532" t="s">
        <v>151</v>
      </c>
      <c r="G71" s="1299"/>
      <c r="H71" s="1300"/>
      <c r="I71" s="1300"/>
      <c r="J71" s="1300"/>
      <c r="K71" s="1299"/>
      <c r="L71" s="1300"/>
      <c r="M71" s="1300"/>
      <c r="N71" s="1300"/>
      <c r="O71" s="1299"/>
      <c r="P71" s="1300"/>
      <c r="Q71" s="1300"/>
      <c r="R71" s="1300"/>
      <c r="S71" s="1299"/>
      <c r="T71" s="1300"/>
      <c r="U71" s="1300"/>
      <c r="V71" s="1301"/>
      <c r="W71" s="1299"/>
      <c r="X71" s="1300"/>
      <c r="Y71" s="1301"/>
      <c r="Z71" s="1299"/>
      <c r="AA71" s="1300"/>
      <c r="AB71" s="1301"/>
      <c r="AC71" s="1332"/>
      <c r="AD71" s="1333"/>
      <c r="AE71" s="1334"/>
      <c r="AF71" s="411" t="str">
        <f>IF(D71=0,"",IF($J$34="","↑男女共学別の番号が未記入になっています。",IF($J$34=2,"↑男女共学別で「女子校」が選択されています。←ここは「男子」の列です。",IF(AND(W46=0,D71&gt;0),"←ここは「１年生男子・学級数」です。↑で１年生の男子生徒数が０名になっています。",IF(AND(W46&gt;3,D71&gt;W46*0.5),"←学級数が「１年生・男子生徒数×0.5」 を超えているので確認してください。","")))))</f>
        <v/>
      </c>
      <c r="AH71" s="9"/>
      <c r="AI71" s="9"/>
      <c r="AJ71" s="9"/>
      <c r="AK71" s="9"/>
      <c r="AL71" s="9"/>
      <c r="AM71" s="9"/>
      <c r="AN71" s="9"/>
      <c r="AO71" s="9"/>
      <c r="AP71" s="9"/>
      <c r="AQ71" s="9"/>
      <c r="AR71" s="9"/>
    </row>
    <row r="72" spans="1:44" ht="18" customHeight="1" x14ac:dyDescent="0.15">
      <c r="A72" s="1307"/>
      <c r="B72" s="1316"/>
      <c r="C72" s="266" t="s">
        <v>35</v>
      </c>
      <c r="D72" s="1302">
        <f t="shared" si="1"/>
        <v>0</v>
      </c>
      <c r="E72" s="1303"/>
      <c r="F72" s="530" t="s">
        <v>151</v>
      </c>
      <c r="G72" s="1234"/>
      <c r="H72" s="1235"/>
      <c r="I72" s="1235"/>
      <c r="J72" s="1235"/>
      <c r="K72" s="1234"/>
      <c r="L72" s="1235"/>
      <c r="M72" s="1235"/>
      <c r="N72" s="1235"/>
      <c r="O72" s="1234"/>
      <c r="P72" s="1235"/>
      <c r="Q72" s="1235"/>
      <c r="R72" s="1235"/>
      <c r="S72" s="1234"/>
      <c r="T72" s="1235"/>
      <c r="U72" s="1235"/>
      <c r="V72" s="1304"/>
      <c r="W72" s="1234"/>
      <c r="X72" s="1235"/>
      <c r="Y72" s="1304"/>
      <c r="Z72" s="1234"/>
      <c r="AA72" s="1235"/>
      <c r="AB72" s="1304"/>
      <c r="AC72" s="1332"/>
      <c r="AD72" s="1333"/>
      <c r="AE72" s="1334"/>
      <c r="AF72" s="411" t="str">
        <f>IF(D72=0,"",IF($J$34="","↑男女共学別の番号が未記入になっています。",IF($J$34=1,"↑男女共学別で「男子校」が選択されています。←ここは「女子」の列です。",IF(AND(W47=0,D72&gt;0),"←ここは「１年生女子・学級数」です。↑で１年生の女子生徒数が０名になっています。",IF(AND(W47&gt;3,D72&gt;W47*0.5),"←学級数が「１年生・女子生徒数×0.5」 を超えているので確認してください。","")))))</f>
        <v/>
      </c>
      <c r="AH72" s="9"/>
      <c r="AI72" s="9"/>
      <c r="AJ72" s="9"/>
      <c r="AK72" s="9"/>
      <c r="AL72" s="9"/>
      <c r="AM72" s="9"/>
      <c r="AN72" s="9"/>
      <c r="AO72" s="9"/>
      <c r="AP72" s="9"/>
      <c r="AQ72" s="9"/>
      <c r="AR72" s="9"/>
    </row>
    <row r="73" spans="1:44" ht="18" customHeight="1" x14ac:dyDescent="0.15">
      <c r="A73" s="1317"/>
      <c r="B73" s="1318"/>
      <c r="C73" s="267" t="s">
        <v>52</v>
      </c>
      <c r="D73" s="1312">
        <f t="shared" si="1"/>
        <v>0</v>
      </c>
      <c r="E73" s="1313"/>
      <c r="F73" s="531" t="s">
        <v>151</v>
      </c>
      <c r="G73" s="1288"/>
      <c r="H73" s="1289"/>
      <c r="I73" s="1289"/>
      <c r="J73" s="1289"/>
      <c r="K73" s="1288"/>
      <c r="L73" s="1289"/>
      <c r="M73" s="1289"/>
      <c r="N73" s="1289"/>
      <c r="O73" s="1288"/>
      <c r="P73" s="1289"/>
      <c r="Q73" s="1289"/>
      <c r="R73" s="1289"/>
      <c r="S73" s="1288"/>
      <c r="T73" s="1289"/>
      <c r="U73" s="1289"/>
      <c r="V73" s="1290"/>
      <c r="W73" s="1288"/>
      <c r="X73" s="1289"/>
      <c r="Y73" s="1290"/>
      <c r="Z73" s="1288"/>
      <c r="AA73" s="1289"/>
      <c r="AB73" s="1290"/>
      <c r="AC73" s="1332"/>
      <c r="AD73" s="1333"/>
      <c r="AE73" s="1334"/>
      <c r="AF73" s="418" t="str">
        <f>IF(D73=0,"",IF($J$34="","↑男女共学別の番号が未記入になっています。",IF(AND(NOT($J$34=3),D73&gt;0),"↑男女共学別で「3　共学校」以外が選択されています。←ここは「共学」の列です。",IF(AND(W45=0,D73&gt;0),"←ここは「１年生共学・学級数」です。↑で１年生の生徒数が０名になっています。",IF(AND(W45&gt;3,D73&gt;W45*0.5),"←学級数が「１年生生徒数×0.5」 を超えているので確認してください。","")))))</f>
        <v/>
      </c>
      <c r="AH73" s="9"/>
      <c r="AI73" s="9"/>
      <c r="AJ73" s="9"/>
      <c r="AK73" s="9"/>
      <c r="AL73" s="9"/>
      <c r="AM73" s="9"/>
      <c r="AN73" s="9"/>
      <c r="AO73" s="9"/>
      <c r="AP73" s="9"/>
      <c r="AQ73" s="9"/>
      <c r="AR73" s="9"/>
    </row>
    <row r="74" spans="1:44" ht="18" customHeight="1" x14ac:dyDescent="0.15">
      <c r="A74" s="1314" t="s">
        <v>355</v>
      </c>
      <c r="B74" s="1315"/>
      <c r="C74" s="265" t="s">
        <v>34</v>
      </c>
      <c r="D74" s="1297">
        <f t="shared" si="1"/>
        <v>0</v>
      </c>
      <c r="E74" s="1298"/>
      <c r="F74" s="533" t="s">
        <v>151</v>
      </c>
      <c r="G74" s="1299"/>
      <c r="H74" s="1300"/>
      <c r="I74" s="1300"/>
      <c r="J74" s="1300"/>
      <c r="K74" s="1299"/>
      <c r="L74" s="1300"/>
      <c r="M74" s="1300"/>
      <c r="N74" s="1300"/>
      <c r="O74" s="1299"/>
      <c r="P74" s="1300"/>
      <c r="Q74" s="1300"/>
      <c r="R74" s="1300"/>
      <c r="S74" s="1299"/>
      <c r="T74" s="1300"/>
      <c r="U74" s="1300"/>
      <c r="V74" s="1301"/>
      <c r="W74" s="1299"/>
      <c r="X74" s="1300"/>
      <c r="Y74" s="1301"/>
      <c r="Z74" s="1299"/>
      <c r="AA74" s="1300"/>
      <c r="AB74" s="1301"/>
      <c r="AC74" s="1332"/>
      <c r="AD74" s="1333"/>
      <c r="AE74" s="1334"/>
      <c r="AF74" s="411" t="str">
        <f>IF(D74=0,"",IF($J$34="","↑男女共学別の番号が未記入になっています。",IF($K$33=2,"↑男女共学別で「女子校」が選択されています。←ここは「男子」の列です。",IF(AND(Y46=0,D74&gt;0),"←ここは「２年生男子・学級数」です。↑で２年生の男子生徒数が０名になっています。",IF(AND(Y46&gt;3,D74&gt;Y46*0.5),"←学級数が「２年生・男子生徒数×0.5」 を超えているので確認してください。","")))))</f>
        <v/>
      </c>
      <c r="AH74" s="9"/>
      <c r="AI74" s="9"/>
      <c r="AJ74" s="9"/>
      <c r="AK74" s="9"/>
      <c r="AL74" s="9"/>
      <c r="AM74" s="9"/>
      <c r="AN74" s="9"/>
      <c r="AO74" s="9"/>
      <c r="AP74" s="9"/>
      <c r="AQ74" s="9"/>
      <c r="AR74" s="9"/>
    </row>
    <row r="75" spans="1:44" ht="18" customHeight="1" x14ac:dyDescent="0.15">
      <c r="A75" s="1307"/>
      <c r="B75" s="1316"/>
      <c r="C75" s="266" t="s">
        <v>35</v>
      </c>
      <c r="D75" s="1302">
        <f t="shared" si="1"/>
        <v>0</v>
      </c>
      <c r="E75" s="1303"/>
      <c r="F75" s="530" t="s">
        <v>151</v>
      </c>
      <c r="G75" s="1234"/>
      <c r="H75" s="1235"/>
      <c r="I75" s="1235"/>
      <c r="J75" s="1235"/>
      <c r="K75" s="1234"/>
      <c r="L75" s="1235"/>
      <c r="M75" s="1235"/>
      <c r="N75" s="1235"/>
      <c r="O75" s="1234"/>
      <c r="P75" s="1235"/>
      <c r="Q75" s="1235"/>
      <c r="R75" s="1235"/>
      <c r="S75" s="1234"/>
      <c r="T75" s="1235"/>
      <c r="U75" s="1235"/>
      <c r="V75" s="1304"/>
      <c r="W75" s="1234"/>
      <c r="X75" s="1235"/>
      <c r="Y75" s="1304"/>
      <c r="Z75" s="1234"/>
      <c r="AA75" s="1235"/>
      <c r="AB75" s="1304"/>
      <c r="AC75" s="1332"/>
      <c r="AD75" s="1333"/>
      <c r="AE75" s="1334"/>
      <c r="AF75" s="411" t="str">
        <f>IF(D75=0,"",IF($J$34="","↑男女共学別の番号が未記入になっています。",IF($J$34=1,"↑男女共学別で「男子校」が選択されています。←ここは「女子」の列です。",IF(AND(Y47=0,D75&gt;0),"←ここは「２年生女子・学級数」です。↑で２年生の女子生徒数が０名になっています。",IF(AND(Y47&gt;3,D75&gt;Y47*0.5),"←学級数が「２年生・女子生徒数×0.5」 を超えているので確認してください。","")))))</f>
        <v/>
      </c>
      <c r="AH75" s="9"/>
      <c r="AI75" s="9"/>
      <c r="AJ75" s="9"/>
      <c r="AK75" s="9"/>
      <c r="AL75" s="9"/>
      <c r="AM75" s="9"/>
      <c r="AN75" s="9"/>
      <c r="AO75" s="9"/>
      <c r="AP75" s="9"/>
      <c r="AQ75" s="9"/>
      <c r="AR75" s="9"/>
    </row>
    <row r="76" spans="1:44" ht="18" customHeight="1" x14ac:dyDescent="0.15">
      <c r="A76" s="1317"/>
      <c r="B76" s="1318"/>
      <c r="C76" s="267" t="s">
        <v>52</v>
      </c>
      <c r="D76" s="1310">
        <f t="shared" si="1"/>
        <v>0</v>
      </c>
      <c r="E76" s="1311"/>
      <c r="F76" s="534" t="s">
        <v>151</v>
      </c>
      <c r="G76" s="1288"/>
      <c r="H76" s="1289"/>
      <c r="I76" s="1289"/>
      <c r="J76" s="1289"/>
      <c r="K76" s="1288"/>
      <c r="L76" s="1289"/>
      <c r="M76" s="1289"/>
      <c r="N76" s="1289"/>
      <c r="O76" s="1288"/>
      <c r="P76" s="1289"/>
      <c r="Q76" s="1289"/>
      <c r="R76" s="1289"/>
      <c r="S76" s="1288"/>
      <c r="T76" s="1289"/>
      <c r="U76" s="1289"/>
      <c r="V76" s="1290"/>
      <c r="W76" s="1288"/>
      <c r="X76" s="1289"/>
      <c r="Y76" s="1290"/>
      <c r="Z76" s="1288"/>
      <c r="AA76" s="1289"/>
      <c r="AB76" s="1290"/>
      <c r="AC76" s="1332"/>
      <c r="AD76" s="1333"/>
      <c r="AE76" s="1334"/>
      <c r="AF76" s="418" t="str">
        <f>IF(D76=0,"",IF($J$34="","↑男女共学別の番号が未記入になっています。",IF(AND(NOT($J$34=3),D76&gt;0),"↑男女共学別で「3　共学校」以外が選択されています。←ここは「共学」の列です。",IF(AND(Y45=0,D76&gt;0),"←ここは「２年生共学・学級数」です。↑で２年生の生徒数が０名になっています。",IF(AND(Y45&gt;3,D76&gt;Y45*0.5),"←学級数が「２年生生徒数×0.5」 を超えているので確認してください。","")))))</f>
        <v/>
      </c>
      <c r="AH76" s="9"/>
      <c r="AI76" s="9"/>
      <c r="AJ76" s="9"/>
      <c r="AK76" s="9"/>
      <c r="AL76" s="9"/>
      <c r="AM76" s="9"/>
      <c r="AN76" s="9"/>
      <c r="AO76" s="9"/>
      <c r="AP76" s="9"/>
      <c r="AQ76" s="9"/>
      <c r="AR76" s="9"/>
    </row>
    <row r="77" spans="1:44" ht="18" customHeight="1" x14ac:dyDescent="0.15">
      <c r="A77" s="1307" t="s">
        <v>356</v>
      </c>
      <c r="B77" s="1308"/>
      <c r="C77" s="268" t="s">
        <v>34</v>
      </c>
      <c r="D77" s="1297">
        <f t="shared" si="1"/>
        <v>0</v>
      </c>
      <c r="E77" s="1298"/>
      <c r="F77" s="533" t="s">
        <v>151</v>
      </c>
      <c r="G77" s="1299"/>
      <c r="H77" s="1300"/>
      <c r="I77" s="1300"/>
      <c r="J77" s="1300"/>
      <c r="K77" s="1299"/>
      <c r="L77" s="1300"/>
      <c r="M77" s="1300"/>
      <c r="N77" s="1300"/>
      <c r="O77" s="1299"/>
      <c r="P77" s="1300"/>
      <c r="Q77" s="1300"/>
      <c r="R77" s="1300"/>
      <c r="S77" s="1299"/>
      <c r="T77" s="1300"/>
      <c r="U77" s="1300"/>
      <c r="V77" s="1301"/>
      <c r="W77" s="1299"/>
      <c r="X77" s="1300"/>
      <c r="Y77" s="1301"/>
      <c r="Z77" s="1299"/>
      <c r="AA77" s="1300"/>
      <c r="AB77" s="1301"/>
      <c r="AC77" s="1332"/>
      <c r="AD77" s="1333"/>
      <c r="AE77" s="1334"/>
      <c r="AF77" s="411" t="str">
        <f>IF(D77=0,"",IF($J$34="","↑男女共学別の番号が未記入になっています。",IF($J$34=2,"↑男女共学別で「女子校」が選択されています。←ここは「男子」の列です。",IF(AND(AA46=0,D77&gt;0),"←ここは「３年生男子・学級数」です。↑で３年生の男子生徒数が０名になっています。",IF(AND(AA46&gt;3,D77&gt;AA46*0.5),"←学級数が「３年生・男子生徒数×0.5」 を超えているので確認してください。","")))))</f>
        <v/>
      </c>
      <c r="AH77" s="9"/>
      <c r="AI77" s="9"/>
      <c r="AJ77" s="9"/>
      <c r="AK77" s="9"/>
      <c r="AL77" s="9"/>
      <c r="AM77" s="9"/>
      <c r="AN77" s="9"/>
      <c r="AO77" s="9"/>
      <c r="AP77" s="9"/>
      <c r="AQ77" s="9"/>
      <c r="AR77" s="9"/>
    </row>
    <row r="78" spans="1:44" ht="18" customHeight="1" x14ac:dyDescent="0.15">
      <c r="A78" s="1309"/>
      <c r="B78" s="1308"/>
      <c r="C78" s="266" t="s">
        <v>35</v>
      </c>
      <c r="D78" s="1302">
        <f t="shared" si="1"/>
        <v>0</v>
      </c>
      <c r="E78" s="1303"/>
      <c r="F78" s="530" t="s">
        <v>151</v>
      </c>
      <c r="G78" s="1234"/>
      <c r="H78" s="1235"/>
      <c r="I78" s="1235"/>
      <c r="J78" s="1235"/>
      <c r="K78" s="1234"/>
      <c r="L78" s="1235"/>
      <c r="M78" s="1235"/>
      <c r="N78" s="1235"/>
      <c r="O78" s="1234"/>
      <c r="P78" s="1235"/>
      <c r="Q78" s="1235"/>
      <c r="R78" s="1235"/>
      <c r="S78" s="1234"/>
      <c r="T78" s="1235"/>
      <c r="U78" s="1235"/>
      <c r="V78" s="1304"/>
      <c r="W78" s="1234"/>
      <c r="X78" s="1235"/>
      <c r="Y78" s="1304"/>
      <c r="Z78" s="1234"/>
      <c r="AA78" s="1235"/>
      <c r="AB78" s="1304"/>
      <c r="AC78" s="1332"/>
      <c r="AD78" s="1333"/>
      <c r="AE78" s="1334"/>
      <c r="AF78" s="411" t="str">
        <f>IF(D78=0,"",IF($J$34="","↑男女共学別の番号が未記入になっています。",IF($J$34=1,"↑男女共学別で「男子校」が選択されています。←ここは「女子」の列です。",IF(AND(AA47=0,D78&gt;0),"←ここは「３年生女子・学級数」です。↑で３年生の女子生徒数が０名になっています。",IF(AND(AA47&gt;3,D78&gt;AA47*0.5),"←学級数が「３年生・女子生徒数×0.5」 を超えているので確認してください。","")))))</f>
        <v/>
      </c>
      <c r="AH78" s="9"/>
      <c r="AI78" s="9"/>
      <c r="AJ78" s="9"/>
      <c r="AK78" s="9"/>
      <c r="AL78" s="9"/>
      <c r="AM78" s="9"/>
      <c r="AN78" s="9"/>
      <c r="AO78" s="9"/>
      <c r="AP78" s="9"/>
      <c r="AQ78" s="9"/>
      <c r="AR78" s="9"/>
    </row>
    <row r="79" spans="1:44" ht="18" customHeight="1" x14ac:dyDescent="0.15">
      <c r="A79" s="1309"/>
      <c r="B79" s="1308"/>
      <c r="C79" s="268" t="s">
        <v>52</v>
      </c>
      <c r="D79" s="1310">
        <f t="shared" si="1"/>
        <v>0</v>
      </c>
      <c r="E79" s="1311"/>
      <c r="F79" s="534" t="s">
        <v>151</v>
      </c>
      <c r="G79" s="1288"/>
      <c r="H79" s="1289"/>
      <c r="I79" s="1289"/>
      <c r="J79" s="1289"/>
      <c r="K79" s="1288"/>
      <c r="L79" s="1289"/>
      <c r="M79" s="1289"/>
      <c r="N79" s="1289"/>
      <c r="O79" s="1288"/>
      <c r="P79" s="1289"/>
      <c r="Q79" s="1289"/>
      <c r="R79" s="1289"/>
      <c r="S79" s="1288"/>
      <c r="T79" s="1289"/>
      <c r="U79" s="1289"/>
      <c r="V79" s="1290"/>
      <c r="W79" s="1288"/>
      <c r="X79" s="1289"/>
      <c r="Y79" s="1290"/>
      <c r="Z79" s="1288"/>
      <c r="AA79" s="1289"/>
      <c r="AB79" s="1290"/>
      <c r="AC79" s="1332"/>
      <c r="AD79" s="1333"/>
      <c r="AE79" s="1334"/>
      <c r="AF79" s="418" t="str">
        <f>IF(D79=0,"",IF($J$34="","↑男女共学別の番号が未記入になっています。",IF(AND(NOT($J$34=3),D79&gt;0),"↑男女共学別で「3　共学校」以外が選択されています。←ここは「共学」の列です。",IF(AND(AA45=0,D79&gt;0),"←ここは「３年生共学・学級数」です。↑で３年生の生徒数が0名になっています。",IF(AND(AA45&gt;3,D79&gt;AA45*0.5),"←学級数が「3年生生徒数×0.5」 を超えているので確認してください。","")))))</f>
        <v/>
      </c>
      <c r="AH79" s="9"/>
      <c r="AI79" s="9"/>
      <c r="AJ79" s="9"/>
      <c r="AK79" s="9"/>
      <c r="AL79" s="9"/>
      <c r="AM79" s="9"/>
      <c r="AN79" s="9"/>
      <c r="AO79" s="9"/>
      <c r="AP79" s="9"/>
      <c r="AQ79" s="9"/>
      <c r="AR79" s="9"/>
    </row>
    <row r="80" spans="1:44" ht="18" customHeight="1" x14ac:dyDescent="0.15">
      <c r="A80" s="1291" t="s">
        <v>357</v>
      </c>
      <c r="B80" s="1292"/>
      <c r="C80" s="269" t="s">
        <v>34</v>
      </c>
      <c r="D80" s="1297">
        <f t="shared" si="1"/>
        <v>0</v>
      </c>
      <c r="E80" s="1298"/>
      <c r="F80" s="533" t="s">
        <v>151</v>
      </c>
      <c r="G80" s="1299"/>
      <c r="H80" s="1300"/>
      <c r="I80" s="1300"/>
      <c r="J80" s="1300"/>
      <c r="K80" s="1299"/>
      <c r="L80" s="1300"/>
      <c r="M80" s="1300"/>
      <c r="N80" s="1300"/>
      <c r="O80" s="1299"/>
      <c r="P80" s="1300"/>
      <c r="Q80" s="1300"/>
      <c r="R80" s="1300"/>
      <c r="S80" s="1299"/>
      <c r="T80" s="1300"/>
      <c r="U80" s="1300"/>
      <c r="V80" s="1301"/>
      <c r="W80" s="1299"/>
      <c r="X80" s="1300"/>
      <c r="Y80" s="1301"/>
      <c r="Z80" s="1299"/>
      <c r="AA80" s="1300"/>
      <c r="AB80" s="1301"/>
      <c r="AC80" s="1332"/>
      <c r="AD80" s="1333"/>
      <c r="AE80" s="1334"/>
      <c r="AF80" s="411" t="str">
        <f>IF(D80=0,"",IF($J$34="","↑男女共学別の番号が未記入になっています。",IF($J$34=2,"↑男女共学別で「女子校」が選択されています。←ここは「男子」の列です。",IF(AND(AC46=0,D80&gt;0),"←ここは「４年生男子・学級数」です。↑で４年生の男子生徒数が０名になっています。",IF(AND(AC46&gt;3,D80&gt;AC46*0.5),"←学級数が「４年生・男子生徒数×0.5」 を超えているので確認してください。","")))))</f>
        <v/>
      </c>
      <c r="AH80" s="9"/>
      <c r="AI80" s="9"/>
      <c r="AJ80" s="9"/>
      <c r="AK80" s="9"/>
      <c r="AL80" s="9"/>
      <c r="AM80" s="9"/>
      <c r="AN80" s="9"/>
      <c r="AO80" s="9"/>
      <c r="AP80" s="9"/>
      <c r="AQ80" s="9"/>
      <c r="AR80" s="9"/>
    </row>
    <row r="81" spans="1:44" ht="18" customHeight="1" x14ac:dyDescent="0.15">
      <c r="A81" s="1293"/>
      <c r="B81" s="1294"/>
      <c r="C81" s="266" t="s">
        <v>35</v>
      </c>
      <c r="D81" s="1302">
        <f t="shared" si="1"/>
        <v>0</v>
      </c>
      <c r="E81" s="1303"/>
      <c r="F81" s="530" t="s">
        <v>151</v>
      </c>
      <c r="G81" s="1234"/>
      <c r="H81" s="1235"/>
      <c r="I81" s="1235"/>
      <c r="J81" s="1235"/>
      <c r="K81" s="1234"/>
      <c r="L81" s="1235"/>
      <c r="M81" s="1235"/>
      <c r="N81" s="1235"/>
      <c r="O81" s="1234"/>
      <c r="P81" s="1235"/>
      <c r="Q81" s="1235"/>
      <c r="R81" s="1235"/>
      <c r="S81" s="1234"/>
      <c r="T81" s="1235"/>
      <c r="U81" s="1235"/>
      <c r="V81" s="1304"/>
      <c r="W81" s="1234"/>
      <c r="X81" s="1235"/>
      <c r="Y81" s="1304"/>
      <c r="Z81" s="1234"/>
      <c r="AA81" s="1235"/>
      <c r="AB81" s="1304"/>
      <c r="AC81" s="1332"/>
      <c r="AD81" s="1333"/>
      <c r="AE81" s="1334"/>
      <c r="AF81" s="411" t="str">
        <f>IF(D81=0,"",IF($J$34="","↑男女共学別の番号が未記入になっています。",IF($J$34=1,"↑男女共学別で「男子校」が選択されています。←ここは「女子」の列です。",IF(AND(AC47=0,D81&gt;0),"←ここは「４年生女子・学級数」です。↑で４年生の女子生徒数が０名になっています。",IF(AND(AC47&gt;3,D81&gt;AC47*0.5),"←学級数が「４年生・女子生徒数×0.5」 を超えているので確認してください。","")))))</f>
        <v/>
      </c>
      <c r="AH81" s="9"/>
      <c r="AI81" s="9"/>
      <c r="AJ81" s="9"/>
      <c r="AK81" s="9"/>
      <c r="AL81" s="9"/>
      <c r="AM81" s="9"/>
      <c r="AN81" s="9"/>
      <c r="AO81" s="9"/>
      <c r="AP81" s="9"/>
      <c r="AQ81" s="9"/>
      <c r="AR81" s="9"/>
    </row>
    <row r="82" spans="1:44" ht="18" customHeight="1" thickBot="1" x14ac:dyDescent="0.2">
      <c r="A82" s="1295"/>
      <c r="B82" s="1296"/>
      <c r="C82" s="270" t="s">
        <v>52</v>
      </c>
      <c r="D82" s="1305">
        <f t="shared" si="1"/>
        <v>0</v>
      </c>
      <c r="E82" s="1306"/>
      <c r="F82" s="535" t="s">
        <v>151</v>
      </c>
      <c r="G82" s="1276"/>
      <c r="H82" s="1277"/>
      <c r="I82" s="1277"/>
      <c r="J82" s="1277"/>
      <c r="K82" s="1276"/>
      <c r="L82" s="1277"/>
      <c r="M82" s="1277"/>
      <c r="N82" s="1277"/>
      <c r="O82" s="1276"/>
      <c r="P82" s="1277"/>
      <c r="Q82" s="1277"/>
      <c r="R82" s="1277"/>
      <c r="S82" s="1276"/>
      <c r="T82" s="1277"/>
      <c r="U82" s="1277"/>
      <c r="V82" s="1278"/>
      <c r="W82" s="1276"/>
      <c r="X82" s="1277"/>
      <c r="Y82" s="1278"/>
      <c r="Z82" s="1276"/>
      <c r="AA82" s="1277"/>
      <c r="AB82" s="1278"/>
      <c r="AC82" s="1335"/>
      <c r="AD82" s="1336"/>
      <c r="AE82" s="1337"/>
      <c r="AF82" s="418" t="str">
        <f>IF(D82=0,"",IF($J$34="","↑男女共学別の番号が未記入になっています。",IF(AND(NOT($J$34=3),D82&gt;0),"↑男女共学別で「3　共学校」以外が選択されています。←ここは「共学」の列です。",IF(AND(AC45=0,D82&gt;0),"←ここは「４年生共学・学級数」です。↑で４年生の生徒数が0名になっています。",IF(AND(AC45&gt;3,D82&gt;AC45*0.5),"←学級数が「４年生徒数×0.5」 を超えているので確認してください。","")))))</f>
        <v/>
      </c>
      <c r="AH82" s="9"/>
      <c r="AI82" s="9"/>
      <c r="AJ82" s="9"/>
      <c r="AK82" s="9"/>
      <c r="AL82" s="9"/>
      <c r="AM82" s="9"/>
      <c r="AN82" s="9"/>
      <c r="AO82" s="9"/>
      <c r="AP82" s="9"/>
      <c r="AQ82" s="9"/>
      <c r="AR82" s="9"/>
    </row>
    <row r="83" spans="1:44" ht="24.75" customHeight="1" x14ac:dyDescent="0.15">
      <c r="A83" s="477" t="s">
        <v>36</v>
      </c>
      <c r="B83" s="1279" t="s">
        <v>2124</v>
      </c>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H83" s="9"/>
      <c r="AI83" s="9"/>
      <c r="AJ83" s="9"/>
      <c r="AK83" s="9"/>
      <c r="AL83" s="9"/>
      <c r="AM83" s="9"/>
      <c r="AN83" s="9"/>
      <c r="AO83" s="9"/>
      <c r="AP83" s="9"/>
      <c r="AQ83" s="9"/>
      <c r="AR83" s="9"/>
    </row>
    <row r="84" spans="1:44" ht="17.25" customHeight="1" x14ac:dyDescent="0.15">
      <c r="A84" s="261"/>
      <c r="B84" s="262"/>
      <c r="C84" s="262"/>
      <c r="D84" s="262"/>
      <c r="E84" s="262"/>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H84" s="9"/>
      <c r="AI84" s="9"/>
      <c r="AJ84" s="9"/>
      <c r="AK84" s="9"/>
      <c r="AL84" s="9"/>
      <c r="AM84" s="9"/>
      <c r="AN84" s="9"/>
      <c r="AO84" s="9"/>
      <c r="AP84" s="9"/>
      <c r="AQ84" s="9"/>
      <c r="AR84" s="9"/>
    </row>
    <row r="85" spans="1:44" ht="18" customHeight="1" thickBot="1" x14ac:dyDescent="0.2">
      <c r="A85" s="1109" t="s">
        <v>447</v>
      </c>
      <c r="B85" s="1280"/>
      <c r="C85" s="1280"/>
      <c r="D85" s="1280"/>
      <c r="E85" s="1280"/>
      <c r="F85" s="1280"/>
      <c r="G85" s="1280"/>
      <c r="H85" s="1280"/>
      <c r="I85" s="1280"/>
      <c r="J85" s="1280"/>
      <c r="K85" s="1280"/>
      <c r="L85" s="1280"/>
      <c r="M85" s="1280"/>
      <c r="N85" s="1280"/>
      <c r="O85" s="205"/>
      <c r="P85" s="205"/>
      <c r="Q85" s="205"/>
      <c r="R85" s="205"/>
      <c r="S85" s="205"/>
      <c r="T85" s="205"/>
      <c r="U85" s="205"/>
      <c r="V85" s="205"/>
      <c r="W85" s="205"/>
      <c r="X85" s="205"/>
      <c r="Y85" s="205"/>
      <c r="Z85" s="205"/>
      <c r="AA85" s="263"/>
      <c r="AB85" s="263"/>
      <c r="AC85" s="263"/>
      <c r="AD85" s="263"/>
      <c r="AE85" s="264" t="s">
        <v>5</v>
      </c>
      <c r="AH85" s="9"/>
      <c r="AI85" s="9"/>
      <c r="AJ85" s="9"/>
      <c r="AK85" s="9"/>
      <c r="AL85" s="9"/>
      <c r="AM85" s="9"/>
      <c r="AN85" s="9"/>
      <c r="AO85" s="9"/>
      <c r="AP85" s="9"/>
      <c r="AQ85" s="9"/>
      <c r="AR85" s="9"/>
    </row>
    <row r="86" spans="1:44" ht="18" customHeight="1" x14ac:dyDescent="0.15">
      <c r="A86" s="964" t="s">
        <v>50</v>
      </c>
      <c r="B86" s="1281"/>
      <c r="C86" s="1281"/>
      <c r="D86" s="1281"/>
      <c r="E86" s="1281"/>
      <c r="F86" s="1282"/>
      <c r="G86" s="1125" t="s">
        <v>54</v>
      </c>
      <c r="H86" s="1112"/>
      <c r="I86" s="1112"/>
      <c r="J86" s="1126"/>
      <c r="K86" s="1283" t="s">
        <v>249</v>
      </c>
      <c r="L86" s="1284"/>
      <c r="M86" s="1284"/>
      <c r="N86" s="1285"/>
      <c r="O86" s="1283" t="s">
        <v>250</v>
      </c>
      <c r="P86" s="1284"/>
      <c r="Q86" s="1284"/>
      <c r="R86" s="1285"/>
      <c r="S86" s="1283" t="s">
        <v>246</v>
      </c>
      <c r="T86" s="1284"/>
      <c r="U86" s="1284"/>
      <c r="V86" s="1285"/>
      <c r="W86" s="1286" t="s">
        <v>150</v>
      </c>
      <c r="X86" s="1287"/>
      <c r="Y86" s="1287"/>
      <c r="Z86" s="1287"/>
      <c r="AA86" s="964" t="s">
        <v>58</v>
      </c>
      <c r="AB86" s="965"/>
      <c r="AC86" s="965"/>
      <c r="AD86" s="965"/>
      <c r="AE86" s="966"/>
      <c r="AF86" s="564"/>
      <c r="AH86" s="9"/>
      <c r="AI86" s="9"/>
      <c r="AJ86" s="9"/>
      <c r="AK86" s="9"/>
      <c r="AL86" s="9"/>
      <c r="AM86" s="9"/>
      <c r="AN86" s="9"/>
      <c r="AO86" s="9"/>
      <c r="AP86" s="9"/>
      <c r="AQ86" s="9"/>
      <c r="AR86" s="9"/>
    </row>
    <row r="87" spans="1:44" ht="18" customHeight="1" x14ac:dyDescent="0.15">
      <c r="A87" s="1257" t="s">
        <v>326</v>
      </c>
      <c r="B87" s="388" t="s">
        <v>59</v>
      </c>
      <c r="C87" s="1261" t="s">
        <v>6</v>
      </c>
      <c r="D87" s="1261"/>
      <c r="E87" s="1261"/>
      <c r="F87" s="1261"/>
      <c r="G87" s="1248"/>
      <c r="H87" s="1249"/>
      <c r="I87" s="1249"/>
      <c r="J87" s="105" t="s">
        <v>124</v>
      </c>
      <c r="K87" s="1248"/>
      <c r="L87" s="1249"/>
      <c r="M87" s="1249"/>
      <c r="N87" s="105" t="s">
        <v>124</v>
      </c>
      <c r="O87" s="1248"/>
      <c r="P87" s="1249"/>
      <c r="Q87" s="1249"/>
      <c r="R87" s="105" t="s">
        <v>124</v>
      </c>
      <c r="S87" s="1248"/>
      <c r="T87" s="1249"/>
      <c r="U87" s="1249"/>
      <c r="V87" s="105" t="s">
        <v>124</v>
      </c>
      <c r="W87" s="1248"/>
      <c r="X87" s="1249"/>
      <c r="Y87" s="1249"/>
      <c r="Z87" s="543" t="s">
        <v>124</v>
      </c>
      <c r="AA87" s="1262" t="s">
        <v>364</v>
      </c>
      <c r="AB87" s="1263"/>
      <c r="AC87" s="1263"/>
      <c r="AD87" s="1263"/>
      <c r="AE87" s="1264"/>
      <c r="AF87" s="1259" t="str">
        <f>IF(AND(T45=0,SUM(G87:Y100)=0),"←納付金が未記入です。（↑で生徒数が１名以上の学科のみ入力欄が白くなります。）",IF(AND(G91=0,SUM(W48:X49)&gt;0,SUM(O48:Q49)&gt;SUM(R48:S49)),"←「普通科」の入学手続時納付金が未記入です。",IF(AND(K91=0,SUM(W50:X51)&gt;0,SUM(O50:Q51)&gt;SUM(R50:S51)),"←「家庭」に関する学科の入学手続時納付金が未記入です。",IF(AND(O91=0,SUM(W52:X53)&gt;0,SUM(O52:Q53)&gt;SUM(R52:S53)),"←「看護」に関する学科の入学手続時納付金が未記入です。",IF(AND(S91=0,SUM(W54:X55)&gt;0,SUM(O54:Q55)&gt;SUM(R54:S55)),"←「総合」学科の入学手続時納付金が未記入です。",IF(AND(W91=0,SUM(W56:X59)&gt;0,SUM(O56:Q59)&gt;SUM(R56:S59)),"←「その他」学科の入学手続時納付金が未記入です。",IF(AND(G91&gt;0,SUM(W48:X49)=0),"←「普通科」の1年生の生徒数が上記で0名なので入学手続時納付金は記入不要です。",IF(AND(K91&gt;0,SUM(W50:X51)=0),"←「家庭」に関する学科の1年生の生徒数が上記で0名なので入学手続時納付金は記入不要です。",IF(AND(O91&gt;0,SUM(W52:X53)=0),"←「看護」に関する学科の1年生の生徒数が上記で0名なので入学手続時納付金は記入不要です。",IF(AND(S91&gt;0,SUM(W54:X55)=0),"←「総合」学科の1年生の生徒数が上記で0名なので入学手続時納付金は記入不要です。",IF(AND(W91&gt;0,SUM(W56:X59)=0),"←「その他」学科の1年生の生徒数が入学手続時納付金は上記で0名なので記入不要です。",IF(G87&gt;35000,"←「普通科」の入学検定料が35,000円を上回っています。",IF(K87&gt;35000,"←「家庭」に関する学科の入学検定料が35,000円を上回っています。",IF(O87&gt;35000,"←「看護」に関する学科の入学検定料が35,000円を上回っています。",IF(S87&gt;35000,"←「その他」に関する学科の入学検定料が35,000円を上回っています。",IF(W87&gt;35000,"←「その他」学科の入学検定料が35,000円を上回っています。",IF(AA89&gt;20000,"←1単位当りの授業料が2万円を超えています。正しい場合は構いません。","")))))))))))))))))</f>
        <v>←納付金が未記入です。（↑で生徒数が１名以上の学科のみ入力欄が白くなります。）</v>
      </c>
      <c r="AH87" s="9"/>
      <c r="AI87" s="9"/>
      <c r="AJ87" s="9"/>
      <c r="AK87" s="9"/>
      <c r="AL87" s="9"/>
      <c r="AM87" s="9"/>
      <c r="AN87" s="9"/>
      <c r="AO87" s="9"/>
      <c r="AP87" s="9"/>
      <c r="AQ87" s="9"/>
      <c r="AR87" s="9"/>
    </row>
    <row r="88" spans="1:44" ht="18" customHeight="1" x14ac:dyDescent="0.15">
      <c r="A88" s="1257"/>
      <c r="B88" s="386" t="s">
        <v>60</v>
      </c>
      <c r="C88" s="1232" t="s">
        <v>61</v>
      </c>
      <c r="D88" s="1232"/>
      <c r="E88" s="1232"/>
      <c r="F88" s="1233"/>
      <c r="G88" s="1234"/>
      <c r="H88" s="1235"/>
      <c r="I88" s="1235"/>
      <c r="J88" s="389" t="s">
        <v>124</v>
      </c>
      <c r="K88" s="1265"/>
      <c r="L88" s="1266"/>
      <c r="M88" s="1266"/>
      <c r="N88" s="389" t="s">
        <v>124</v>
      </c>
      <c r="O88" s="1265"/>
      <c r="P88" s="1266"/>
      <c r="Q88" s="1266"/>
      <c r="R88" s="389" t="s">
        <v>124</v>
      </c>
      <c r="S88" s="1265"/>
      <c r="T88" s="1266"/>
      <c r="U88" s="1266"/>
      <c r="V88" s="389" t="s">
        <v>124</v>
      </c>
      <c r="W88" s="1265"/>
      <c r="X88" s="1266"/>
      <c r="Y88" s="1266"/>
      <c r="Z88" s="390" t="s">
        <v>124</v>
      </c>
      <c r="AA88" s="1267" t="s">
        <v>123</v>
      </c>
      <c r="AB88" s="1268"/>
      <c r="AC88" s="1268"/>
      <c r="AD88" s="1268"/>
      <c r="AE88" s="1269"/>
      <c r="AF88" s="1259"/>
      <c r="AH88" s="9"/>
      <c r="AI88" s="9"/>
      <c r="AJ88" s="9"/>
      <c r="AK88" s="9"/>
      <c r="AL88" s="9"/>
      <c r="AM88" s="9"/>
      <c r="AN88" s="9"/>
      <c r="AO88" s="9"/>
      <c r="AP88" s="9"/>
      <c r="AQ88" s="9"/>
      <c r="AR88" s="9"/>
    </row>
    <row r="89" spans="1:44" ht="18" customHeight="1" x14ac:dyDescent="0.15">
      <c r="A89" s="1257"/>
      <c r="B89" s="386" t="s">
        <v>200</v>
      </c>
      <c r="C89" s="1232" t="s">
        <v>62</v>
      </c>
      <c r="D89" s="1232"/>
      <c r="E89" s="1232"/>
      <c r="F89" s="1233"/>
      <c r="G89" s="1234"/>
      <c r="H89" s="1235"/>
      <c r="I89" s="1235"/>
      <c r="J89" s="106" t="s">
        <v>124</v>
      </c>
      <c r="K89" s="1234"/>
      <c r="L89" s="1235"/>
      <c r="M89" s="1235"/>
      <c r="N89" s="106" t="s">
        <v>124</v>
      </c>
      <c r="O89" s="1234"/>
      <c r="P89" s="1235"/>
      <c r="Q89" s="1235"/>
      <c r="R89" s="106" t="s">
        <v>124</v>
      </c>
      <c r="S89" s="1234"/>
      <c r="T89" s="1235"/>
      <c r="U89" s="1235"/>
      <c r="V89" s="106" t="s">
        <v>124</v>
      </c>
      <c r="W89" s="1234"/>
      <c r="X89" s="1235"/>
      <c r="Y89" s="1235"/>
      <c r="Z89" s="107" t="s">
        <v>124</v>
      </c>
      <c r="AA89" s="1270"/>
      <c r="AB89" s="1271"/>
      <c r="AC89" s="1271"/>
      <c r="AD89" s="1272"/>
      <c r="AE89" s="108" t="s">
        <v>124</v>
      </c>
      <c r="AF89" s="1259"/>
      <c r="AH89" s="9"/>
      <c r="AI89" s="9"/>
      <c r="AJ89" s="9"/>
      <c r="AK89" s="9"/>
      <c r="AL89" s="9"/>
      <c r="AM89" s="9"/>
      <c r="AN89" s="9"/>
      <c r="AO89" s="9"/>
      <c r="AP89" s="9"/>
      <c r="AQ89" s="9"/>
      <c r="AR89" s="9"/>
    </row>
    <row r="90" spans="1:44" ht="18" customHeight="1" x14ac:dyDescent="0.15">
      <c r="A90" s="1257"/>
      <c r="B90" s="387" t="s">
        <v>196</v>
      </c>
      <c r="C90" s="1261" t="s">
        <v>33</v>
      </c>
      <c r="D90" s="1261"/>
      <c r="E90" s="1261"/>
      <c r="F90" s="1261"/>
      <c r="G90" s="1251"/>
      <c r="H90" s="1252"/>
      <c r="I90" s="1252"/>
      <c r="J90" s="109" t="s">
        <v>124</v>
      </c>
      <c r="K90" s="1251"/>
      <c r="L90" s="1252"/>
      <c r="M90" s="1252"/>
      <c r="N90" s="109" t="s">
        <v>124</v>
      </c>
      <c r="O90" s="1251"/>
      <c r="P90" s="1252"/>
      <c r="Q90" s="1252"/>
      <c r="R90" s="109" t="s">
        <v>124</v>
      </c>
      <c r="S90" s="1251"/>
      <c r="T90" s="1252"/>
      <c r="U90" s="1252"/>
      <c r="V90" s="109" t="s">
        <v>124</v>
      </c>
      <c r="W90" s="1251"/>
      <c r="X90" s="1252"/>
      <c r="Y90" s="1252"/>
      <c r="Z90" s="110" t="s">
        <v>124</v>
      </c>
      <c r="AA90" s="1273"/>
      <c r="AB90" s="1274"/>
      <c r="AC90" s="1274"/>
      <c r="AD90" s="1275"/>
      <c r="AE90" s="111"/>
      <c r="AF90" s="1259"/>
      <c r="AH90" s="9"/>
      <c r="AI90" s="9"/>
      <c r="AJ90" s="9"/>
      <c r="AK90" s="9"/>
      <c r="AL90" s="9"/>
      <c r="AM90" s="9"/>
      <c r="AN90" s="9"/>
      <c r="AO90" s="9"/>
      <c r="AP90" s="9"/>
      <c r="AQ90" s="9"/>
      <c r="AR90" s="9"/>
    </row>
    <row r="91" spans="1:44" ht="18" customHeight="1" x14ac:dyDescent="0.15">
      <c r="A91" s="1258"/>
      <c r="B91" s="1241" t="s">
        <v>41</v>
      </c>
      <c r="C91" s="1242"/>
      <c r="D91" s="1242"/>
      <c r="E91" s="1242"/>
      <c r="F91" s="1260"/>
      <c r="G91" s="1243">
        <f>SUM(G87:I90)</f>
        <v>0</v>
      </c>
      <c r="H91" s="1244"/>
      <c r="I91" s="1244"/>
      <c r="J91" s="412" t="s">
        <v>124</v>
      </c>
      <c r="K91" s="1243">
        <f>SUM(K87:M90)</f>
        <v>0</v>
      </c>
      <c r="L91" s="1244"/>
      <c r="M91" s="1244"/>
      <c r="N91" s="412" t="s">
        <v>124</v>
      </c>
      <c r="O91" s="1243">
        <f>SUM(O87:Q90)</f>
        <v>0</v>
      </c>
      <c r="P91" s="1244"/>
      <c r="Q91" s="1244"/>
      <c r="R91" s="412" t="s">
        <v>124</v>
      </c>
      <c r="S91" s="1243">
        <f>SUM(S87:U90)</f>
        <v>0</v>
      </c>
      <c r="T91" s="1244"/>
      <c r="U91" s="1244"/>
      <c r="V91" s="412" t="s">
        <v>124</v>
      </c>
      <c r="W91" s="1243">
        <f>SUM(W87:Y90)</f>
        <v>0</v>
      </c>
      <c r="X91" s="1244"/>
      <c r="Y91" s="1244"/>
      <c r="Z91" s="413" t="s">
        <v>124</v>
      </c>
      <c r="AA91" s="1253" t="s">
        <v>464</v>
      </c>
      <c r="AB91" s="1254"/>
      <c r="AC91" s="1254"/>
      <c r="AD91" s="1254"/>
      <c r="AE91" s="1255"/>
      <c r="AF91" s="565"/>
      <c r="AH91" s="9"/>
      <c r="AI91" s="9"/>
      <c r="AJ91" s="9"/>
      <c r="AK91" s="9"/>
      <c r="AL91" s="9"/>
      <c r="AM91" s="9"/>
      <c r="AN91" s="9"/>
      <c r="AO91" s="9"/>
      <c r="AP91" s="9"/>
      <c r="AQ91" s="9"/>
      <c r="AR91" s="9"/>
    </row>
    <row r="92" spans="1:44" ht="18" customHeight="1" x14ac:dyDescent="0.15">
      <c r="A92" s="1256" t="s">
        <v>327</v>
      </c>
      <c r="B92" s="391" t="s">
        <v>199</v>
      </c>
      <c r="C92" s="1246" t="s">
        <v>64</v>
      </c>
      <c r="D92" s="1246"/>
      <c r="E92" s="1246"/>
      <c r="F92" s="1246"/>
      <c r="G92" s="1248"/>
      <c r="H92" s="1249"/>
      <c r="I92" s="1249"/>
      <c r="J92" s="105" t="s">
        <v>124</v>
      </c>
      <c r="K92" s="1248"/>
      <c r="L92" s="1249"/>
      <c r="M92" s="1249"/>
      <c r="N92" s="105" t="s">
        <v>124</v>
      </c>
      <c r="O92" s="1248"/>
      <c r="P92" s="1249"/>
      <c r="Q92" s="1249"/>
      <c r="R92" s="105" t="s">
        <v>124</v>
      </c>
      <c r="S92" s="1248"/>
      <c r="T92" s="1249"/>
      <c r="U92" s="1249"/>
      <c r="V92" s="105" t="s">
        <v>124</v>
      </c>
      <c r="W92" s="1248"/>
      <c r="X92" s="1249"/>
      <c r="Y92" s="1249"/>
      <c r="Z92" s="187" t="s">
        <v>124</v>
      </c>
      <c r="AA92" s="1253"/>
      <c r="AB92" s="1254"/>
      <c r="AC92" s="1254"/>
      <c r="AD92" s="1254"/>
      <c r="AE92" s="1255"/>
      <c r="AF92" s="1259" t="str">
        <f>IF(AND(G97=0,SUM(T48:V49)&gt;0),"←「普通科」の入学後納付金が未記入です。",IF(AND(K97=0,SUM(T50:V51)&gt;0),"←「家庭」に関する学科の入学後納付金が未記入です。",IF(AND(O97=0,SUM(T52:V53)&gt;0),"←「看護」に関する学科の入学後納付金が未記入です。",IF(AND(S97=0,SUM(T54:V55)&gt;0),"←「総合」学科の入学後納付金が未記入です。",IF(AND(W97=0,SUM(T56:V59)&gt;0),"←「その他」学科の入学後納付金が未記入です。",IF(AND(G92&gt;0,G92&lt;100000),"←普通科の「授業料」が10万円を下回っているので【年額】になっているか確認してください。",IF(AND(K92&gt;0,K92&lt;100000),"←家庭に関する学科の「授業料」が10万円を下回っているので【年額】になっているか確認してください。",IF(AND(O92&gt;0,O92&lt;100000),"←看護に関する学科の「授業料」が10万円を下回っているので【年額】になっているか確認してください。",IF(AND(S92&gt;0,S92&lt;100000),"←総合学科の「授業料」が10万円を下回っているので【年額】になっているか確認してください。",IF(AND(W92&gt;0,W92&lt;100000),"←その他学科の「授業料」が10万円を下回っているので【年額】になっているか確認してください。",IF(G92&gt;1000000,"←普通科の「授業料」が100万円を上回っているので桁数を確認してください。（正しい場合は構いません。）",IF(K92&gt;1000000,"←家庭に関する学科の「授業料」が100万円を上回っているので桁数を確認してください。（正しい場合は構いません。）",IF(O92&gt;1000000,"←看護に関する学科の「授業料」が100万円を上回っているので桁数を確認してください。（正しい場合は構いません。）",IF(S92&gt;1000000,"←総合学科の「授業料」が100万円を上回っているので桁数を確認してください。（正しい場合は構いません。）",IF(W92&gt;1000000,"←その他の学科の「授業料」が100万円を上回っているので桁数を確認してください。（正しい場合は構いません。）",IF(G95&gt;100000,"←普通科の「寄付金」が10万円を上回っています。任意の場合は、納付しない人も含めた一人当たりの平均的な額（大まかな額）を従来の実態を勘案して記入してください。（正しい場合は構いません。）",IF(K95&gt;100000,"←家庭に関する学科の「寄付金」が10万円を上回っています。任意の場合は、納付しない人も含めた一人当たりの平均的な額（大まかな額）を従来の実態を勘案して記入してください。（正しい場合は構いません。）",IF(O95&gt;100000,"←看護に関する学科の「寄付金」が10万円を上回っています。任意の場合は、納付しない人も含めた一人当たりの平均的な額（大まかな額）を従来の実態を勘案して記入してください。（正しい場合は構いません。）",IF(S95&gt;100000,"←総合学科の「寄付金」が10万円を上回っています。任意の場合は、納付しない人も含めた一人当たりの平均的な額（大まかな額）を従来の実態を勘案して記入してください。（正しい場合は構いません。）",IF(W95&gt;100000,"←その他の学科の「寄付金」が10万円を上回っています。任意の場合は、納付しない人も含めた一人当たりの平均的な額（大まかな額）を従来の実態を勘案して記入してください。（正しい場合は構いません。）",""))))))))))))))))))))</f>
        <v/>
      </c>
      <c r="AH92" s="9"/>
      <c r="AI92" s="9"/>
      <c r="AJ92" s="9"/>
      <c r="AK92" s="9"/>
      <c r="AL92" s="9"/>
      <c r="AM92" s="9"/>
      <c r="AN92" s="9"/>
      <c r="AO92" s="9"/>
      <c r="AP92" s="9"/>
      <c r="AQ92" s="9"/>
      <c r="AR92" s="9"/>
    </row>
    <row r="93" spans="1:44" ht="18" customHeight="1" x14ac:dyDescent="0.15">
      <c r="A93" s="1257"/>
      <c r="B93" s="386" t="s">
        <v>197</v>
      </c>
      <c r="C93" s="1232" t="s">
        <v>65</v>
      </c>
      <c r="D93" s="1232"/>
      <c r="E93" s="1232"/>
      <c r="F93" s="1232"/>
      <c r="G93" s="1234"/>
      <c r="H93" s="1235"/>
      <c r="I93" s="1235"/>
      <c r="J93" s="106" t="s">
        <v>124</v>
      </c>
      <c r="K93" s="1234"/>
      <c r="L93" s="1235"/>
      <c r="M93" s="1235"/>
      <c r="N93" s="106" t="s">
        <v>124</v>
      </c>
      <c r="O93" s="1234"/>
      <c r="P93" s="1235"/>
      <c r="Q93" s="1235"/>
      <c r="R93" s="106" t="s">
        <v>124</v>
      </c>
      <c r="S93" s="1234"/>
      <c r="T93" s="1235"/>
      <c r="U93" s="1235"/>
      <c r="V93" s="106" t="s">
        <v>124</v>
      </c>
      <c r="W93" s="1234"/>
      <c r="X93" s="1235"/>
      <c r="Y93" s="1235"/>
      <c r="Z93" s="107" t="s">
        <v>124</v>
      </c>
      <c r="AA93" s="1253"/>
      <c r="AB93" s="1254"/>
      <c r="AC93" s="1254"/>
      <c r="AD93" s="1254"/>
      <c r="AE93" s="1255"/>
      <c r="AF93" s="1259"/>
      <c r="AH93" s="9"/>
      <c r="AI93" s="9"/>
      <c r="AJ93" s="9"/>
      <c r="AK93" s="9"/>
      <c r="AL93" s="9"/>
      <c r="AM93" s="9"/>
      <c r="AN93" s="9"/>
      <c r="AO93" s="9"/>
      <c r="AP93" s="9"/>
      <c r="AQ93" s="9"/>
      <c r="AR93" s="9"/>
    </row>
    <row r="94" spans="1:44" ht="18" customHeight="1" x14ac:dyDescent="0.15">
      <c r="A94" s="1257"/>
      <c r="B94" s="386" t="s">
        <v>198</v>
      </c>
      <c r="C94" s="1232" t="s">
        <v>62</v>
      </c>
      <c r="D94" s="1232"/>
      <c r="E94" s="1232"/>
      <c r="F94" s="1232"/>
      <c r="G94" s="1234"/>
      <c r="H94" s="1235"/>
      <c r="I94" s="1235"/>
      <c r="J94" s="106" t="s">
        <v>124</v>
      </c>
      <c r="K94" s="1234"/>
      <c r="L94" s="1235"/>
      <c r="M94" s="1235"/>
      <c r="N94" s="106" t="s">
        <v>124</v>
      </c>
      <c r="O94" s="1234"/>
      <c r="P94" s="1235"/>
      <c r="Q94" s="1235"/>
      <c r="R94" s="106" t="s">
        <v>124</v>
      </c>
      <c r="S94" s="1234"/>
      <c r="T94" s="1235"/>
      <c r="U94" s="1235"/>
      <c r="V94" s="106" t="s">
        <v>124</v>
      </c>
      <c r="W94" s="1234"/>
      <c r="X94" s="1235"/>
      <c r="Y94" s="1235"/>
      <c r="Z94" s="107" t="s">
        <v>124</v>
      </c>
      <c r="AA94" s="445"/>
      <c r="AB94" s="446"/>
      <c r="AC94" s="446"/>
      <c r="AD94" s="446"/>
      <c r="AE94" s="447"/>
      <c r="AF94" s="1259"/>
      <c r="AH94" s="9"/>
      <c r="AI94" s="9"/>
      <c r="AJ94" s="9"/>
      <c r="AK94" s="9"/>
      <c r="AL94" s="9"/>
      <c r="AM94" s="9"/>
      <c r="AN94" s="9"/>
      <c r="AO94" s="9"/>
      <c r="AP94" s="9"/>
      <c r="AQ94" s="9"/>
      <c r="AR94" s="9"/>
    </row>
    <row r="95" spans="1:44" ht="18" customHeight="1" x14ac:dyDescent="0.15">
      <c r="A95" s="1257"/>
      <c r="B95" s="386" t="s">
        <v>331</v>
      </c>
      <c r="C95" s="1232" t="s">
        <v>63</v>
      </c>
      <c r="D95" s="1232"/>
      <c r="E95" s="1232"/>
      <c r="F95" s="1232"/>
      <c r="G95" s="1234"/>
      <c r="H95" s="1235"/>
      <c r="I95" s="1235"/>
      <c r="J95" s="106" t="s">
        <v>124</v>
      </c>
      <c r="K95" s="1234"/>
      <c r="L95" s="1235"/>
      <c r="M95" s="1235"/>
      <c r="N95" s="106" t="s">
        <v>124</v>
      </c>
      <c r="O95" s="1234"/>
      <c r="P95" s="1235"/>
      <c r="Q95" s="1235"/>
      <c r="R95" s="106" t="s">
        <v>124</v>
      </c>
      <c r="S95" s="1234"/>
      <c r="T95" s="1235"/>
      <c r="U95" s="1235"/>
      <c r="V95" s="106" t="s">
        <v>124</v>
      </c>
      <c r="W95" s="1234"/>
      <c r="X95" s="1235"/>
      <c r="Y95" s="1235"/>
      <c r="Z95" s="107" t="s">
        <v>124</v>
      </c>
      <c r="AA95" s="445"/>
      <c r="AB95" s="446"/>
      <c r="AC95" s="446"/>
      <c r="AD95" s="446"/>
      <c r="AE95" s="447"/>
      <c r="AF95" s="1259"/>
      <c r="AH95" s="9"/>
      <c r="AI95" s="9"/>
      <c r="AJ95" s="9"/>
      <c r="AK95" s="9"/>
      <c r="AL95" s="9"/>
      <c r="AM95" s="9"/>
      <c r="AN95" s="9"/>
      <c r="AO95" s="9"/>
      <c r="AP95" s="9"/>
      <c r="AQ95" s="9"/>
      <c r="AR95" s="9"/>
    </row>
    <row r="96" spans="1:44" ht="18" customHeight="1" x14ac:dyDescent="0.15">
      <c r="A96" s="1257"/>
      <c r="B96" s="392" t="s">
        <v>332</v>
      </c>
      <c r="C96" s="1250" t="s">
        <v>33</v>
      </c>
      <c r="D96" s="1250"/>
      <c r="E96" s="1250"/>
      <c r="F96" s="1250"/>
      <c r="G96" s="1251"/>
      <c r="H96" s="1252"/>
      <c r="I96" s="1252"/>
      <c r="J96" s="109" t="s">
        <v>124</v>
      </c>
      <c r="K96" s="1251"/>
      <c r="L96" s="1252"/>
      <c r="M96" s="1252"/>
      <c r="N96" s="109" t="s">
        <v>124</v>
      </c>
      <c r="O96" s="1251"/>
      <c r="P96" s="1252"/>
      <c r="Q96" s="1252"/>
      <c r="R96" s="109" t="s">
        <v>124</v>
      </c>
      <c r="S96" s="1251"/>
      <c r="T96" s="1252"/>
      <c r="U96" s="1252"/>
      <c r="V96" s="109" t="s">
        <v>124</v>
      </c>
      <c r="W96" s="1251"/>
      <c r="X96" s="1252"/>
      <c r="Y96" s="1252"/>
      <c r="Z96" s="110" t="s">
        <v>124</v>
      </c>
      <c r="AA96" s="445"/>
      <c r="AB96" s="446"/>
      <c r="AC96" s="446"/>
      <c r="AD96" s="446"/>
      <c r="AE96" s="447"/>
      <c r="AF96" s="1259"/>
      <c r="AH96" s="9"/>
      <c r="AI96" s="9"/>
      <c r="AJ96" s="9"/>
      <c r="AK96" s="9"/>
      <c r="AL96" s="9"/>
      <c r="AM96" s="9"/>
      <c r="AN96" s="9"/>
      <c r="AO96" s="9"/>
      <c r="AP96" s="9"/>
      <c r="AQ96" s="9"/>
      <c r="AR96" s="9"/>
    </row>
    <row r="97" spans="1:44" ht="18" customHeight="1" x14ac:dyDescent="0.15">
      <c r="A97" s="1258"/>
      <c r="B97" s="1241" t="s">
        <v>41</v>
      </c>
      <c r="C97" s="1242"/>
      <c r="D97" s="1242"/>
      <c r="E97" s="1242"/>
      <c r="F97" s="1242"/>
      <c r="G97" s="1243">
        <f>SUM(G92:I96)</f>
        <v>0</v>
      </c>
      <c r="H97" s="1244"/>
      <c r="I97" s="1244"/>
      <c r="J97" s="412" t="s">
        <v>124</v>
      </c>
      <c r="K97" s="1243">
        <f>SUM(K92:M96)</f>
        <v>0</v>
      </c>
      <c r="L97" s="1244"/>
      <c r="M97" s="1244"/>
      <c r="N97" s="412" t="s">
        <v>124</v>
      </c>
      <c r="O97" s="1243">
        <f>SUM(O92:Q96)</f>
        <v>0</v>
      </c>
      <c r="P97" s="1244"/>
      <c r="Q97" s="1244"/>
      <c r="R97" s="412" t="s">
        <v>124</v>
      </c>
      <c r="S97" s="1243">
        <f>SUM(S92:U96)</f>
        <v>0</v>
      </c>
      <c r="T97" s="1244"/>
      <c r="U97" s="1244"/>
      <c r="V97" s="412" t="s">
        <v>124</v>
      </c>
      <c r="W97" s="1243">
        <f>SUM(W92:Y96)</f>
        <v>0</v>
      </c>
      <c r="X97" s="1244"/>
      <c r="Y97" s="1244"/>
      <c r="Z97" s="413" t="s">
        <v>124</v>
      </c>
      <c r="AA97" s="445"/>
      <c r="AB97" s="446"/>
      <c r="AC97" s="446"/>
      <c r="AD97" s="446"/>
      <c r="AE97" s="447"/>
      <c r="AF97" s="565"/>
      <c r="AH97" s="9"/>
      <c r="AI97" s="9"/>
      <c r="AJ97" s="9"/>
      <c r="AK97" s="9"/>
      <c r="AL97" s="9"/>
      <c r="AM97" s="9"/>
      <c r="AN97" s="9"/>
      <c r="AO97" s="9"/>
      <c r="AP97" s="9"/>
      <c r="AQ97" s="9"/>
      <c r="AR97" s="9"/>
    </row>
    <row r="98" spans="1:44" ht="18" customHeight="1" x14ac:dyDescent="0.15">
      <c r="A98" s="1245" t="s">
        <v>66</v>
      </c>
      <c r="B98" s="1246"/>
      <c r="C98" s="1246"/>
      <c r="D98" s="1246"/>
      <c r="E98" s="1246"/>
      <c r="F98" s="1247"/>
      <c r="G98" s="1248"/>
      <c r="H98" s="1249"/>
      <c r="I98" s="1249"/>
      <c r="J98" s="105" t="s">
        <v>124</v>
      </c>
      <c r="K98" s="1248"/>
      <c r="L98" s="1249"/>
      <c r="M98" s="1249"/>
      <c r="N98" s="105" t="s">
        <v>124</v>
      </c>
      <c r="O98" s="1248"/>
      <c r="P98" s="1249"/>
      <c r="Q98" s="1249"/>
      <c r="R98" s="105" t="s">
        <v>124</v>
      </c>
      <c r="S98" s="1248"/>
      <c r="T98" s="1249"/>
      <c r="U98" s="1249"/>
      <c r="V98" s="105" t="s">
        <v>124</v>
      </c>
      <c r="W98" s="1248"/>
      <c r="X98" s="1249"/>
      <c r="Y98" s="1249"/>
      <c r="Z98" s="187" t="s">
        <v>124</v>
      </c>
      <c r="AA98" s="445"/>
      <c r="AB98" s="446"/>
      <c r="AC98" s="446"/>
      <c r="AD98" s="446"/>
      <c r="AE98" s="447"/>
      <c r="AF98" s="418"/>
      <c r="AH98" s="9"/>
      <c r="AI98" s="9"/>
      <c r="AJ98" s="9"/>
      <c r="AK98" s="9"/>
      <c r="AL98" s="9"/>
      <c r="AM98" s="9"/>
      <c r="AN98" s="9"/>
      <c r="AO98" s="9"/>
      <c r="AP98" s="9"/>
      <c r="AQ98" s="9"/>
      <c r="AR98" s="9"/>
    </row>
    <row r="99" spans="1:44" ht="18" customHeight="1" x14ac:dyDescent="0.15">
      <c r="A99" s="1231" t="s">
        <v>206</v>
      </c>
      <c r="B99" s="1232"/>
      <c r="C99" s="1232"/>
      <c r="D99" s="1232"/>
      <c r="E99" s="1232"/>
      <c r="F99" s="1233"/>
      <c r="G99" s="1234"/>
      <c r="H99" s="1235"/>
      <c r="I99" s="1235"/>
      <c r="J99" s="106" t="s">
        <v>124</v>
      </c>
      <c r="K99" s="1234"/>
      <c r="L99" s="1235"/>
      <c r="M99" s="1235"/>
      <c r="N99" s="106" t="s">
        <v>124</v>
      </c>
      <c r="O99" s="1234"/>
      <c r="P99" s="1235"/>
      <c r="Q99" s="1235"/>
      <c r="R99" s="106" t="s">
        <v>124</v>
      </c>
      <c r="S99" s="1234"/>
      <c r="T99" s="1235"/>
      <c r="U99" s="1235"/>
      <c r="V99" s="106" t="s">
        <v>124</v>
      </c>
      <c r="W99" s="1234"/>
      <c r="X99" s="1235"/>
      <c r="Y99" s="1235"/>
      <c r="Z99" s="107" t="s">
        <v>124</v>
      </c>
      <c r="AA99" s="445"/>
      <c r="AB99" s="446"/>
      <c r="AC99" s="446"/>
      <c r="AD99" s="446"/>
      <c r="AE99" s="447"/>
      <c r="AF99" s="418"/>
      <c r="AH99" s="9"/>
      <c r="AI99" s="9"/>
      <c r="AJ99" s="9"/>
      <c r="AK99" s="9"/>
      <c r="AL99" s="9"/>
      <c r="AM99" s="9"/>
      <c r="AN99" s="9"/>
      <c r="AO99" s="9"/>
      <c r="AP99" s="9"/>
      <c r="AQ99" s="9"/>
      <c r="AR99" s="9"/>
    </row>
    <row r="100" spans="1:44" ht="18" customHeight="1" thickBot="1" x14ac:dyDescent="0.2">
      <c r="A100" s="1236" t="s">
        <v>67</v>
      </c>
      <c r="B100" s="1237"/>
      <c r="C100" s="1237"/>
      <c r="D100" s="1237"/>
      <c r="E100" s="1237"/>
      <c r="F100" s="1238"/>
      <c r="G100" s="1239"/>
      <c r="H100" s="1240"/>
      <c r="I100" s="1240"/>
      <c r="J100" s="109" t="s">
        <v>124</v>
      </c>
      <c r="K100" s="1239"/>
      <c r="L100" s="1240"/>
      <c r="M100" s="1240"/>
      <c r="N100" s="109" t="s">
        <v>124</v>
      </c>
      <c r="O100" s="1239"/>
      <c r="P100" s="1240"/>
      <c r="Q100" s="1240"/>
      <c r="R100" s="109" t="s">
        <v>124</v>
      </c>
      <c r="S100" s="1239"/>
      <c r="T100" s="1240"/>
      <c r="U100" s="1240"/>
      <c r="V100" s="109" t="s">
        <v>124</v>
      </c>
      <c r="W100" s="1239"/>
      <c r="X100" s="1240"/>
      <c r="Y100" s="1240"/>
      <c r="Z100" s="110" t="s">
        <v>124</v>
      </c>
      <c r="AA100" s="448"/>
      <c r="AB100" s="449"/>
      <c r="AC100" s="449"/>
      <c r="AD100" s="449"/>
      <c r="AE100" s="450"/>
      <c r="AF100" s="418" t="str">
        <f>IF(AND(SUM(AD30:AE31)&gt;0,G100="",K100="",O100="",S100="",W100=""),"←寄宿舎費【年額】を記入してください（０円の場合は「０」）。↑で寄宿舎の実入寮者数が1人以上です。",IF(AND(SUM(G100,K100,O100,S100,W100)&gt;0,SUM(AD30:AE31)=0),"↑の寄宿舎の実入寮者数が０名です。現在、入寮者がいない場合は記入しないでください。",IF(G100&gt;2000000,"←普通科の「寄宿舎費」が200万円を上回っています。（正しい場合は構いません。）",IF(K100&gt;2000000,"←家庭に関する学科の「寄宿舎費」が200万円を上回っています。（正しい場合は構いません。）",IF(O100&gt;2000000,"←看護に関する学科の「寄宿舎費」が200万円を上回っています。（正しい場合は構いません。）",IF(S100&gt;2000000,"←総合学科の「寄宿舎費」が200万円を上回っています。（正しい場合は構いません。）",IF(W100&gt;2000000,"←その他学科の「寄宿舎費」が200万円を上回っています。（正しい場合は構いません。）",IF(AND(G100&gt;0,G100&lt;100000),"←普通科の「寄宿舎費」が10万円を下回っているので【年額】になっているか確認してください。",IF(AND(K100&gt;0,K100&lt;100000),"←家庭に関する学科の「寄宿舎費」が10万円を下回っているので【年額】になっているか確認してください。",IF(AND(O100&gt;0,O100&lt;100000),"←看護に関する学科の「寄宿舎費」が10万円を下回っているので【年額】になっているか確認してください。",IF(AND(S100&gt;0,S100&lt;100000),"←総合学科の「寄宿舎費」が10万円を下回っているので【年額】になっているか確認してください。",IF(AND(W100&gt;0,W100&lt;100000),"←その他学科の「寄宿舎費」が10万円を下回っているので【年額】になっているか確認してください。",""))))))))))))</f>
        <v/>
      </c>
      <c r="AG100" s="1222"/>
      <c r="AH100" s="9"/>
      <c r="AI100" s="9"/>
      <c r="AJ100" s="9"/>
      <c r="AK100" s="9"/>
      <c r="AL100" s="9"/>
      <c r="AM100" s="9"/>
      <c r="AN100" s="9"/>
      <c r="AO100" s="9"/>
      <c r="AP100" s="9"/>
      <c r="AQ100" s="9"/>
      <c r="AR100" s="9"/>
    </row>
    <row r="101" spans="1:44" ht="24.75" customHeight="1" x14ac:dyDescent="0.15">
      <c r="A101" s="985" t="s">
        <v>2109</v>
      </c>
      <c r="B101" s="985"/>
      <c r="C101" s="1223" t="s">
        <v>490</v>
      </c>
      <c r="D101" s="1224"/>
      <c r="E101" s="1224"/>
      <c r="F101" s="1224"/>
      <c r="G101" s="1224"/>
      <c r="H101" s="1224"/>
      <c r="I101" s="1224"/>
      <c r="J101" s="1224"/>
      <c r="K101" s="1224"/>
      <c r="L101" s="1224"/>
      <c r="M101" s="1224"/>
      <c r="N101" s="1224"/>
      <c r="O101" s="1224"/>
      <c r="P101" s="1224"/>
      <c r="Q101" s="1224"/>
      <c r="R101" s="1224"/>
      <c r="S101" s="1224"/>
      <c r="T101" s="1224"/>
      <c r="U101" s="1224"/>
      <c r="V101" s="1224"/>
      <c r="W101" s="1224"/>
      <c r="X101" s="1224"/>
      <c r="Y101" s="1224"/>
      <c r="Z101" s="1224"/>
      <c r="AA101" s="1224"/>
      <c r="AB101" s="1224"/>
      <c r="AC101" s="1224"/>
      <c r="AD101" s="1224"/>
      <c r="AE101" s="1224"/>
      <c r="AF101" s="408"/>
      <c r="AG101" s="1222"/>
      <c r="AH101" s="9"/>
      <c r="AI101" s="9"/>
      <c r="AJ101" s="9"/>
      <c r="AK101" s="9"/>
      <c r="AL101" s="9"/>
      <c r="AM101" s="9"/>
      <c r="AN101" s="9"/>
      <c r="AO101" s="9"/>
      <c r="AP101" s="9"/>
      <c r="AQ101" s="9"/>
      <c r="AR101" s="9"/>
    </row>
    <row r="102" spans="1:44" s="49" customFormat="1" ht="14.65" customHeight="1" x14ac:dyDescent="0.15">
      <c r="A102" s="230"/>
      <c r="B102" s="711">
        <v>2</v>
      </c>
      <c r="C102" s="1225" t="s">
        <v>491</v>
      </c>
      <c r="D102" s="1225"/>
      <c r="E102" s="1225"/>
      <c r="F102" s="1225"/>
      <c r="G102" s="1225"/>
      <c r="H102" s="1225"/>
      <c r="I102" s="1225"/>
      <c r="J102" s="1225"/>
      <c r="K102" s="1225"/>
      <c r="L102" s="1225"/>
      <c r="M102" s="1225"/>
      <c r="N102" s="1225"/>
      <c r="O102" s="1225"/>
      <c r="P102" s="1225"/>
      <c r="Q102" s="1225"/>
      <c r="R102" s="1225"/>
      <c r="S102" s="1225"/>
      <c r="T102" s="1225"/>
      <c r="U102" s="1225"/>
      <c r="V102" s="1225"/>
      <c r="W102" s="1225"/>
      <c r="X102" s="1225"/>
      <c r="Y102" s="1225"/>
      <c r="Z102" s="1225"/>
      <c r="AA102" s="1225"/>
      <c r="AB102" s="1225"/>
      <c r="AC102" s="1225"/>
      <c r="AD102" s="1225"/>
      <c r="AE102" s="1225"/>
      <c r="AF102" s="406"/>
      <c r="AG102" s="181"/>
    </row>
    <row r="103" spans="1:44" s="49" customFormat="1" ht="14.65" customHeight="1" x14ac:dyDescent="0.15">
      <c r="A103" s="230"/>
      <c r="B103" s="711">
        <v>3</v>
      </c>
      <c r="C103" s="1226" t="s">
        <v>2125</v>
      </c>
      <c r="D103" s="1226"/>
      <c r="E103" s="1226"/>
      <c r="F103" s="1226"/>
      <c r="G103" s="1226"/>
      <c r="H103" s="1226"/>
      <c r="I103" s="1226"/>
      <c r="J103" s="1226"/>
      <c r="K103" s="1226"/>
      <c r="L103" s="1226"/>
      <c r="M103" s="1226"/>
      <c r="N103" s="1226"/>
      <c r="O103" s="1226"/>
      <c r="P103" s="1226"/>
      <c r="Q103" s="1226"/>
      <c r="R103" s="1226"/>
      <c r="S103" s="1226"/>
      <c r="T103" s="1226"/>
      <c r="U103" s="1226"/>
      <c r="V103" s="1226"/>
      <c r="W103" s="1226"/>
      <c r="X103" s="1226"/>
      <c r="Y103" s="1226"/>
      <c r="Z103" s="1226"/>
      <c r="AA103" s="1226"/>
      <c r="AB103" s="1226"/>
      <c r="AC103" s="1226"/>
      <c r="AD103" s="1226"/>
      <c r="AE103" s="1226"/>
      <c r="AF103" s="406"/>
      <c r="AG103" s="181"/>
    </row>
    <row r="104" spans="1:44" ht="14.65" customHeight="1" x14ac:dyDescent="0.15">
      <c r="A104" s="499"/>
      <c r="B104" s="718">
        <v>4</v>
      </c>
      <c r="C104" s="1089" t="s">
        <v>2126</v>
      </c>
      <c r="D104" s="1227"/>
      <c r="E104" s="1227"/>
      <c r="F104" s="1227"/>
      <c r="G104" s="1227"/>
      <c r="H104" s="1227"/>
      <c r="I104" s="1227"/>
      <c r="J104" s="1227"/>
      <c r="K104" s="1227"/>
      <c r="L104" s="1227"/>
      <c r="M104" s="1227"/>
      <c r="N104" s="1227"/>
      <c r="O104" s="1227"/>
      <c r="P104" s="1227"/>
      <c r="Q104" s="1227"/>
      <c r="R104" s="1227"/>
      <c r="S104" s="1227"/>
      <c r="T104" s="1227"/>
      <c r="U104" s="1227"/>
      <c r="V104" s="1227"/>
      <c r="W104" s="1227"/>
      <c r="X104" s="1227"/>
      <c r="Y104" s="1227"/>
      <c r="Z104" s="1227"/>
      <c r="AA104" s="1227"/>
      <c r="AB104" s="1227"/>
      <c r="AC104" s="1227"/>
      <c r="AD104" s="1227"/>
      <c r="AE104" s="1227"/>
      <c r="AH104" s="9"/>
      <c r="AI104" s="9"/>
      <c r="AJ104" s="9"/>
      <c r="AK104" s="9"/>
      <c r="AL104" s="9"/>
      <c r="AM104" s="9"/>
      <c r="AN104" s="9"/>
      <c r="AO104" s="9"/>
      <c r="AP104" s="9"/>
      <c r="AQ104" s="9"/>
      <c r="AR104" s="9"/>
    </row>
    <row r="105" spans="1:44" ht="14.65" customHeight="1" x14ac:dyDescent="0.15">
      <c r="A105" s="499"/>
      <c r="B105" s="718">
        <v>5</v>
      </c>
      <c r="C105" s="1228" t="s">
        <v>2127</v>
      </c>
      <c r="D105" s="1229"/>
      <c r="E105" s="1229"/>
      <c r="F105" s="1229"/>
      <c r="G105" s="1229"/>
      <c r="H105" s="1229"/>
      <c r="I105" s="1229"/>
      <c r="J105" s="1229"/>
      <c r="K105" s="1229"/>
      <c r="L105" s="1229"/>
      <c r="M105" s="1229"/>
      <c r="N105" s="1229"/>
      <c r="O105" s="1229"/>
      <c r="P105" s="1229"/>
      <c r="Q105" s="1229"/>
      <c r="R105" s="1229"/>
      <c r="S105" s="1229"/>
      <c r="T105" s="1229"/>
      <c r="U105" s="1229"/>
      <c r="V105" s="1229"/>
      <c r="W105" s="1229"/>
      <c r="X105" s="1229"/>
      <c r="Y105" s="1229"/>
      <c r="Z105" s="1229"/>
      <c r="AA105" s="1229"/>
      <c r="AB105" s="1229"/>
      <c r="AC105" s="1229"/>
      <c r="AD105" s="1229"/>
      <c r="AE105" s="1229"/>
      <c r="AH105" s="9"/>
      <c r="AI105" s="9"/>
      <c r="AJ105" s="9"/>
      <c r="AK105" s="9"/>
      <c r="AL105" s="9"/>
      <c r="AM105" s="9"/>
      <c r="AN105" s="9"/>
      <c r="AO105" s="9"/>
      <c r="AP105" s="9"/>
      <c r="AQ105" s="9"/>
      <c r="AR105" s="9"/>
    </row>
    <row r="106" spans="1:44" ht="24.75" customHeight="1" x14ac:dyDescent="0.15">
      <c r="A106" s="499"/>
      <c r="B106" s="711">
        <v>6</v>
      </c>
      <c r="C106" s="1225" t="s">
        <v>448</v>
      </c>
      <c r="D106" s="1230"/>
      <c r="E106" s="1230"/>
      <c r="F106" s="1230"/>
      <c r="G106" s="1230"/>
      <c r="H106" s="1230"/>
      <c r="I106" s="1230"/>
      <c r="J106" s="1230"/>
      <c r="K106" s="1230"/>
      <c r="L106" s="1230"/>
      <c r="M106" s="1230"/>
      <c r="N106" s="1230"/>
      <c r="O106" s="1230"/>
      <c r="P106" s="1230"/>
      <c r="Q106" s="1230"/>
      <c r="R106" s="1230"/>
      <c r="S106" s="1230"/>
      <c r="T106" s="1230"/>
      <c r="U106" s="1230"/>
      <c r="V106" s="1230"/>
      <c r="W106" s="1230"/>
      <c r="X106" s="1230"/>
      <c r="Y106" s="1230"/>
      <c r="Z106" s="1230"/>
      <c r="AA106" s="1230"/>
      <c r="AB106" s="1230"/>
      <c r="AC106" s="1230"/>
      <c r="AD106" s="1230"/>
      <c r="AE106" s="1230"/>
      <c r="AH106" s="9"/>
      <c r="AI106" s="9"/>
      <c r="AJ106" s="9"/>
      <c r="AK106" s="9"/>
      <c r="AL106" s="9"/>
      <c r="AM106" s="9"/>
      <c r="AN106" s="9"/>
      <c r="AO106" s="9"/>
      <c r="AP106" s="9"/>
      <c r="AQ106" s="9"/>
      <c r="AR106" s="9"/>
    </row>
    <row r="107" spans="1:44" ht="14.65" customHeight="1" x14ac:dyDescent="0.15">
      <c r="A107" s="499"/>
      <c r="B107" s="718">
        <v>7</v>
      </c>
      <c r="C107" s="217" t="s">
        <v>449</v>
      </c>
      <c r="D107" s="403"/>
      <c r="E107" s="403"/>
      <c r="F107" s="403"/>
      <c r="G107" s="403"/>
      <c r="H107" s="403"/>
      <c r="I107" s="403"/>
      <c r="J107" s="403"/>
      <c r="K107" s="403"/>
      <c r="L107" s="403"/>
      <c r="M107" s="403"/>
      <c r="N107" s="403"/>
      <c r="O107" s="403"/>
      <c r="P107" s="403"/>
      <c r="Q107" s="403"/>
      <c r="R107" s="403"/>
      <c r="S107" s="403"/>
      <c r="T107" s="403"/>
      <c r="U107" s="403"/>
      <c r="V107" s="403"/>
      <c r="W107" s="403"/>
      <c r="X107" s="403"/>
      <c r="Y107" s="403"/>
      <c r="Z107" s="403"/>
      <c r="AA107" s="403"/>
      <c r="AB107" s="403"/>
      <c r="AC107" s="403"/>
      <c r="AD107" s="403"/>
      <c r="AE107" s="403"/>
      <c r="AH107" s="9"/>
      <c r="AI107" s="9"/>
      <c r="AJ107" s="9"/>
      <c r="AK107" s="9"/>
      <c r="AL107" s="9"/>
      <c r="AM107" s="9"/>
      <c r="AN107" s="9"/>
      <c r="AO107" s="9"/>
      <c r="AP107" s="9"/>
      <c r="AQ107" s="9"/>
      <c r="AR107" s="9"/>
    </row>
    <row r="108" spans="1:44" ht="24.75" customHeight="1" x14ac:dyDescent="0.15">
      <c r="A108" s="499"/>
      <c r="B108" s="711">
        <v>8</v>
      </c>
      <c r="C108" s="987" t="s">
        <v>2128</v>
      </c>
      <c r="D108" s="987"/>
      <c r="E108" s="987"/>
      <c r="F108" s="987"/>
      <c r="G108" s="987"/>
      <c r="H108" s="987"/>
      <c r="I108" s="987"/>
      <c r="J108" s="987"/>
      <c r="K108" s="987"/>
      <c r="L108" s="987"/>
      <c r="M108" s="987"/>
      <c r="N108" s="987"/>
      <c r="O108" s="987"/>
      <c r="P108" s="987"/>
      <c r="Q108" s="987"/>
      <c r="R108" s="987"/>
      <c r="S108" s="987"/>
      <c r="T108" s="987"/>
      <c r="U108" s="987"/>
      <c r="V108" s="987"/>
      <c r="W108" s="987"/>
      <c r="X108" s="987"/>
      <c r="Y108" s="987"/>
      <c r="Z108" s="987"/>
      <c r="AA108" s="987"/>
      <c r="AB108" s="987"/>
      <c r="AC108" s="987"/>
      <c r="AD108" s="987"/>
      <c r="AE108" s="987"/>
      <c r="AH108" s="9"/>
      <c r="AI108" s="9"/>
      <c r="AJ108" s="9"/>
      <c r="AK108" s="9"/>
      <c r="AL108" s="9"/>
      <c r="AM108" s="9"/>
      <c r="AN108" s="9"/>
      <c r="AO108" s="9"/>
      <c r="AP108" s="9"/>
      <c r="AQ108" s="9"/>
      <c r="AR108" s="9"/>
    </row>
    <row r="109" spans="1:44" ht="20.25" customHeight="1" x14ac:dyDescent="0.15">
      <c r="A109" s="499"/>
      <c r="B109" s="271"/>
      <c r="C109" s="217"/>
      <c r="D109" s="498"/>
      <c r="E109" s="498"/>
      <c r="F109" s="498"/>
      <c r="G109" s="498"/>
      <c r="H109" s="498"/>
      <c r="I109" s="498"/>
      <c r="J109" s="498"/>
      <c r="K109" s="498"/>
      <c r="L109" s="498"/>
      <c r="M109" s="498"/>
      <c r="N109" s="498"/>
      <c r="O109" s="498"/>
      <c r="P109" s="498"/>
      <c r="Q109" s="498"/>
      <c r="R109" s="498"/>
      <c r="S109" s="498"/>
      <c r="T109" s="498"/>
      <c r="U109" s="498"/>
      <c r="V109" s="498"/>
      <c r="W109" s="498"/>
      <c r="X109" s="498"/>
      <c r="Y109" s="498"/>
      <c r="Z109" s="498"/>
      <c r="AA109" s="498"/>
      <c r="AB109" s="498"/>
      <c r="AC109" s="498"/>
      <c r="AD109" s="498"/>
      <c r="AE109" s="498"/>
      <c r="AH109" s="9"/>
      <c r="AI109" s="9"/>
      <c r="AJ109" s="9"/>
      <c r="AK109" s="9"/>
      <c r="AL109" s="9"/>
      <c r="AM109" s="9"/>
      <c r="AN109" s="9"/>
      <c r="AO109" s="9"/>
      <c r="AP109" s="9"/>
      <c r="AQ109" s="9"/>
      <c r="AR109" s="9"/>
    </row>
    <row r="110" spans="1:44" ht="21.6" customHeight="1" thickBot="1" x14ac:dyDescent="0.2">
      <c r="A110" s="1109" t="s">
        <v>450</v>
      </c>
      <c r="B110" s="1109"/>
      <c r="C110" s="1109"/>
      <c r="D110" s="1109"/>
      <c r="E110" s="1109"/>
      <c r="F110" s="1109"/>
      <c r="G110" s="1109"/>
      <c r="H110" s="1109"/>
      <c r="I110" s="1109"/>
      <c r="J110" s="1109"/>
      <c r="K110" s="1109"/>
      <c r="L110" s="1109"/>
      <c r="M110" s="1109"/>
      <c r="N110" s="1109"/>
      <c r="O110" s="1109"/>
      <c r="P110" s="1109"/>
      <c r="Q110" s="1109"/>
      <c r="R110" s="1109"/>
      <c r="S110" s="1109"/>
      <c r="T110" s="1109"/>
      <c r="U110" s="1109"/>
      <c r="V110" s="1109"/>
      <c r="W110" s="1109"/>
      <c r="X110" s="1109"/>
      <c r="Y110" s="1109"/>
      <c r="Z110" s="1109"/>
      <c r="AA110" s="205"/>
      <c r="AB110" s="205"/>
      <c r="AC110" s="205"/>
      <c r="AD110" s="205"/>
      <c r="AE110" s="264" t="s">
        <v>37</v>
      </c>
      <c r="AH110" s="9"/>
      <c r="AI110" s="9"/>
      <c r="AJ110" s="9"/>
      <c r="AK110" s="9"/>
      <c r="AL110" s="9"/>
      <c r="AM110" s="9"/>
      <c r="AN110" s="9"/>
      <c r="AO110" s="9"/>
      <c r="AP110" s="9"/>
      <c r="AQ110" s="9"/>
      <c r="AR110" s="9"/>
    </row>
    <row r="111" spans="1:44" ht="20.65" customHeight="1" x14ac:dyDescent="0.15">
      <c r="A111" s="1187" t="s">
        <v>68</v>
      </c>
      <c r="B111" s="1190" t="s">
        <v>142</v>
      </c>
      <c r="C111" s="965"/>
      <c r="D111" s="965"/>
      <c r="E111" s="965"/>
      <c r="F111" s="965"/>
      <c r="G111" s="965"/>
      <c r="H111" s="965"/>
      <c r="I111" s="965"/>
      <c r="J111" s="965"/>
      <c r="K111" s="965"/>
      <c r="L111" s="965"/>
      <c r="M111" s="965"/>
      <c r="N111" s="965"/>
      <c r="O111" s="966"/>
      <c r="P111" s="964" t="s">
        <v>349</v>
      </c>
      <c r="Q111" s="965"/>
      <c r="R111" s="965"/>
      <c r="S111" s="965"/>
      <c r="T111" s="965"/>
      <c r="U111" s="965"/>
      <c r="V111" s="965"/>
      <c r="W111" s="965"/>
      <c r="X111" s="965"/>
      <c r="Y111" s="965"/>
      <c r="Z111" s="965"/>
      <c r="AA111" s="965"/>
      <c r="AB111" s="965"/>
      <c r="AC111" s="966"/>
      <c r="AD111" s="1214" t="s">
        <v>69</v>
      </c>
      <c r="AE111" s="1215"/>
      <c r="AH111" s="9"/>
      <c r="AI111" s="9"/>
      <c r="AJ111" s="9"/>
      <c r="AK111" s="9"/>
      <c r="AL111" s="9"/>
      <c r="AM111" s="9"/>
      <c r="AN111" s="9"/>
      <c r="AO111" s="9"/>
      <c r="AP111" s="9"/>
      <c r="AQ111" s="9"/>
      <c r="AR111" s="9"/>
    </row>
    <row r="112" spans="1:44" ht="20.65" customHeight="1" x14ac:dyDescent="0.15">
      <c r="A112" s="1188"/>
      <c r="B112" s="1216" t="s">
        <v>70</v>
      </c>
      <c r="C112" s="1198" t="s">
        <v>71</v>
      </c>
      <c r="D112" s="1198" t="s">
        <v>72</v>
      </c>
      <c r="E112" s="1198" t="s">
        <v>73</v>
      </c>
      <c r="F112" s="1198" t="s">
        <v>74</v>
      </c>
      <c r="G112" s="1198" t="s">
        <v>75</v>
      </c>
      <c r="H112" s="1198" t="s">
        <v>76</v>
      </c>
      <c r="I112" s="1198" t="s">
        <v>77</v>
      </c>
      <c r="J112" s="1198" t="s">
        <v>78</v>
      </c>
      <c r="K112" s="1198" t="s">
        <v>79</v>
      </c>
      <c r="L112" s="1201" t="s">
        <v>80</v>
      </c>
      <c r="M112" s="1204" t="s">
        <v>41</v>
      </c>
      <c r="N112" s="1205"/>
      <c r="O112" s="695"/>
      <c r="P112" s="1219" t="s">
        <v>70</v>
      </c>
      <c r="Q112" s="1198" t="s">
        <v>71</v>
      </c>
      <c r="R112" s="1198" t="s">
        <v>72</v>
      </c>
      <c r="S112" s="1198" t="s">
        <v>73</v>
      </c>
      <c r="T112" s="1198" t="s">
        <v>74</v>
      </c>
      <c r="U112" s="1198" t="s">
        <v>75</v>
      </c>
      <c r="V112" s="1198" t="s">
        <v>76</v>
      </c>
      <c r="W112" s="1198" t="s">
        <v>77</v>
      </c>
      <c r="X112" s="1198" t="s">
        <v>78</v>
      </c>
      <c r="Y112" s="1198" t="s">
        <v>79</v>
      </c>
      <c r="Z112" s="1201" t="s">
        <v>80</v>
      </c>
      <c r="AA112" s="1204" t="s">
        <v>41</v>
      </c>
      <c r="AB112" s="1205"/>
      <c r="AC112" s="696"/>
      <c r="AD112" s="1151"/>
      <c r="AE112" s="1152"/>
      <c r="AH112" s="9"/>
      <c r="AI112" s="9"/>
      <c r="AJ112" s="9"/>
      <c r="AK112" s="9"/>
      <c r="AL112" s="9"/>
      <c r="AM112" s="9"/>
      <c r="AN112" s="9"/>
      <c r="AO112" s="9"/>
      <c r="AP112" s="9"/>
      <c r="AQ112" s="9"/>
      <c r="AR112" s="9"/>
    </row>
    <row r="113" spans="1:44" ht="15.75" customHeight="1" x14ac:dyDescent="0.15">
      <c r="A113" s="1188"/>
      <c r="B113" s="1217"/>
      <c r="C113" s="1199"/>
      <c r="D113" s="1199"/>
      <c r="E113" s="1199"/>
      <c r="F113" s="1199"/>
      <c r="G113" s="1199"/>
      <c r="H113" s="1199"/>
      <c r="I113" s="1199"/>
      <c r="J113" s="1199"/>
      <c r="K113" s="1199"/>
      <c r="L113" s="1202"/>
      <c r="M113" s="1206"/>
      <c r="N113" s="1207"/>
      <c r="O113" s="697" t="s">
        <v>81</v>
      </c>
      <c r="P113" s="1220"/>
      <c r="Q113" s="1199"/>
      <c r="R113" s="1199"/>
      <c r="S113" s="1199"/>
      <c r="T113" s="1199"/>
      <c r="U113" s="1199"/>
      <c r="V113" s="1199"/>
      <c r="W113" s="1199"/>
      <c r="X113" s="1199"/>
      <c r="Y113" s="1199"/>
      <c r="Z113" s="1202"/>
      <c r="AA113" s="1206"/>
      <c r="AB113" s="1207"/>
      <c r="AC113" s="698" t="s">
        <v>81</v>
      </c>
      <c r="AD113" s="1153"/>
      <c r="AE113" s="1154"/>
      <c r="AH113" s="9"/>
      <c r="AI113" s="9"/>
      <c r="AJ113" s="9"/>
      <c r="AK113" s="9"/>
      <c r="AL113" s="9"/>
      <c r="AM113" s="9"/>
      <c r="AN113" s="9"/>
      <c r="AO113" s="9"/>
      <c r="AP113" s="9"/>
      <c r="AQ113" s="9"/>
      <c r="AR113" s="9"/>
    </row>
    <row r="114" spans="1:44" ht="24.75" customHeight="1" x14ac:dyDescent="0.15">
      <c r="A114" s="1188"/>
      <c r="B114" s="1217"/>
      <c r="C114" s="1199"/>
      <c r="D114" s="1199"/>
      <c r="E114" s="1199"/>
      <c r="F114" s="1199"/>
      <c r="G114" s="1199"/>
      <c r="H114" s="1199"/>
      <c r="I114" s="1199"/>
      <c r="J114" s="1199"/>
      <c r="K114" s="1199"/>
      <c r="L114" s="1202"/>
      <c r="M114" s="1206"/>
      <c r="N114" s="1207"/>
      <c r="O114" s="1210" t="s">
        <v>7</v>
      </c>
      <c r="P114" s="1220"/>
      <c r="Q114" s="1199"/>
      <c r="R114" s="1199"/>
      <c r="S114" s="1199"/>
      <c r="T114" s="1199"/>
      <c r="U114" s="1199"/>
      <c r="V114" s="1199"/>
      <c r="W114" s="1199"/>
      <c r="X114" s="1199"/>
      <c r="Y114" s="1199"/>
      <c r="Z114" s="1202"/>
      <c r="AA114" s="1206"/>
      <c r="AB114" s="1207"/>
      <c r="AC114" s="1210" t="s">
        <v>7</v>
      </c>
      <c r="AD114" s="1153"/>
      <c r="AE114" s="1154"/>
      <c r="AH114" s="9"/>
      <c r="AI114" s="9"/>
      <c r="AJ114" s="9"/>
      <c r="AK114" s="9"/>
      <c r="AL114" s="9"/>
      <c r="AM114" s="9"/>
      <c r="AN114" s="9"/>
      <c r="AO114" s="9"/>
      <c r="AP114" s="9"/>
      <c r="AQ114" s="9"/>
      <c r="AR114" s="9"/>
    </row>
    <row r="115" spans="1:44" ht="20.65" customHeight="1" x14ac:dyDescent="0.15">
      <c r="A115" s="1188"/>
      <c r="B115" s="1218"/>
      <c r="C115" s="1200"/>
      <c r="D115" s="1200"/>
      <c r="E115" s="1200"/>
      <c r="F115" s="1200"/>
      <c r="G115" s="1200"/>
      <c r="H115" s="1200"/>
      <c r="I115" s="1200"/>
      <c r="J115" s="1200"/>
      <c r="K115" s="1200"/>
      <c r="L115" s="1203"/>
      <c r="M115" s="1208"/>
      <c r="N115" s="1209"/>
      <c r="O115" s="1211"/>
      <c r="P115" s="1221"/>
      <c r="Q115" s="1200"/>
      <c r="R115" s="1200"/>
      <c r="S115" s="1200"/>
      <c r="T115" s="1200"/>
      <c r="U115" s="1200"/>
      <c r="V115" s="1200"/>
      <c r="W115" s="1200"/>
      <c r="X115" s="1200"/>
      <c r="Y115" s="1200"/>
      <c r="Z115" s="1203"/>
      <c r="AA115" s="1208"/>
      <c r="AB115" s="1209"/>
      <c r="AC115" s="1211"/>
      <c r="AD115" s="1153"/>
      <c r="AE115" s="1154"/>
      <c r="AH115" s="9"/>
      <c r="AI115" s="9"/>
      <c r="AJ115" s="9"/>
      <c r="AK115" s="9"/>
      <c r="AL115" s="9"/>
      <c r="AM115" s="9"/>
      <c r="AN115" s="9"/>
      <c r="AO115" s="9"/>
      <c r="AP115" s="9"/>
      <c r="AQ115" s="9"/>
      <c r="AR115" s="9"/>
    </row>
    <row r="116" spans="1:44" ht="20.65" customHeight="1" x14ac:dyDescent="0.15">
      <c r="A116" s="272" t="s">
        <v>34</v>
      </c>
      <c r="B116" s="699"/>
      <c r="C116" s="700"/>
      <c r="D116" s="700"/>
      <c r="E116" s="700"/>
      <c r="F116" s="701"/>
      <c r="G116" s="700"/>
      <c r="H116" s="700"/>
      <c r="I116" s="700"/>
      <c r="J116" s="700"/>
      <c r="K116" s="700"/>
      <c r="L116" s="701"/>
      <c r="M116" s="1212">
        <f>SUM(B116:L116)</f>
        <v>0</v>
      </c>
      <c r="N116" s="1213"/>
      <c r="O116" s="702"/>
      <c r="P116" s="703"/>
      <c r="Q116" s="700"/>
      <c r="R116" s="700"/>
      <c r="S116" s="700"/>
      <c r="T116" s="701"/>
      <c r="U116" s="700"/>
      <c r="V116" s="700"/>
      <c r="W116" s="700"/>
      <c r="X116" s="700"/>
      <c r="Y116" s="700"/>
      <c r="Z116" s="701"/>
      <c r="AA116" s="1212">
        <f>SUM(P116:Z116)</f>
        <v>0</v>
      </c>
      <c r="AB116" s="1213"/>
      <c r="AC116" s="704"/>
      <c r="AD116" s="1153"/>
      <c r="AE116" s="1154"/>
      <c r="AF116" s="961" t="str">
        <f>IF(SUM(M116,AA116,M117,AA117)=0,"←教員数が未記入です。",IF(SUM(O116:O117)&gt;SUM(M116:N117),"←【本務者】司書教諭が計を上回っています。",IF(SUM(AC116:AC117)&gt;SUM(AA116:AB117),"←【兼務者】司書教諭が計を上回っています。",IF(SUM(B116:B117,P116:P117)=0,"←校長（兼務者含む）が未記入です。全日制の校長と兼務の場合は、兼務者欄に記入してください。",IF(SUM(B116:B117,P116:P117)&gt;=2,"←校長（兼務者含む）が2名以上になっています。（正しい場合には構いません。）","")))))</f>
        <v>←教員数が未記入です。</v>
      </c>
      <c r="AH116" s="9"/>
      <c r="AI116" s="9"/>
      <c r="AJ116" s="9"/>
      <c r="AK116" s="9"/>
      <c r="AL116" s="9"/>
      <c r="AM116" s="9"/>
      <c r="AN116" s="9"/>
      <c r="AO116" s="9"/>
      <c r="AP116" s="9"/>
      <c r="AQ116" s="9"/>
      <c r="AR116" s="9"/>
    </row>
    <row r="117" spans="1:44" ht="20.65" customHeight="1" thickBot="1" x14ac:dyDescent="0.2">
      <c r="A117" s="273" t="s">
        <v>35</v>
      </c>
      <c r="B117" s="705"/>
      <c r="C117" s="706"/>
      <c r="D117" s="706"/>
      <c r="E117" s="706"/>
      <c r="F117" s="707"/>
      <c r="G117" s="706"/>
      <c r="H117" s="706"/>
      <c r="I117" s="706"/>
      <c r="J117" s="706"/>
      <c r="K117" s="706"/>
      <c r="L117" s="707"/>
      <c r="M117" s="1163">
        <f>SUM(B117:L117)</f>
        <v>0</v>
      </c>
      <c r="N117" s="1183"/>
      <c r="O117" s="708"/>
      <c r="P117" s="709"/>
      <c r="Q117" s="706"/>
      <c r="R117" s="706"/>
      <c r="S117" s="706"/>
      <c r="T117" s="707"/>
      <c r="U117" s="706"/>
      <c r="V117" s="706"/>
      <c r="W117" s="706"/>
      <c r="X117" s="706"/>
      <c r="Y117" s="706"/>
      <c r="Z117" s="707"/>
      <c r="AA117" s="1163">
        <f>SUM(P117:Z117)</f>
        <v>0</v>
      </c>
      <c r="AB117" s="1183"/>
      <c r="AC117" s="710"/>
      <c r="AD117" s="1155"/>
      <c r="AE117" s="1156"/>
      <c r="AF117" s="961"/>
      <c r="AH117" s="9"/>
      <c r="AI117" s="9"/>
      <c r="AJ117" s="9"/>
      <c r="AK117" s="9"/>
      <c r="AL117" s="9"/>
      <c r="AM117" s="9"/>
      <c r="AN117" s="9"/>
      <c r="AO117" s="9"/>
      <c r="AP117" s="9"/>
      <c r="AQ117" s="9"/>
      <c r="AR117" s="9"/>
    </row>
    <row r="118" spans="1:44" s="43" customFormat="1" ht="35.25" customHeight="1" x14ac:dyDescent="0.15">
      <c r="A118" s="985" t="s">
        <v>2109</v>
      </c>
      <c r="B118" s="985"/>
      <c r="C118" s="1184" t="s">
        <v>494</v>
      </c>
      <c r="D118" s="1184"/>
      <c r="E118" s="1184"/>
      <c r="F118" s="1184"/>
      <c r="G118" s="1184"/>
      <c r="H118" s="1184"/>
      <c r="I118" s="1184"/>
      <c r="J118" s="1184"/>
      <c r="K118" s="1184"/>
      <c r="L118" s="1184"/>
      <c r="M118" s="1184"/>
      <c r="N118" s="1184"/>
      <c r="O118" s="1184"/>
      <c r="P118" s="1184"/>
      <c r="Q118" s="1184"/>
      <c r="R118" s="1184"/>
      <c r="S118" s="1184"/>
      <c r="T118" s="1184"/>
      <c r="U118" s="1184"/>
      <c r="V118" s="1184"/>
      <c r="W118" s="1184"/>
      <c r="X118" s="1184"/>
      <c r="Y118" s="1184"/>
      <c r="Z118" s="1184"/>
      <c r="AA118" s="1184"/>
      <c r="AB118" s="1184"/>
      <c r="AC118" s="1184"/>
      <c r="AD118" s="1184"/>
      <c r="AE118" s="1184"/>
      <c r="AF118" s="406"/>
      <c r="AG118" s="181"/>
    </row>
    <row r="119" spans="1:44" s="43" customFormat="1" ht="14.25" customHeight="1" x14ac:dyDescent="0.15">
      <c r="A119" s="230"/>
      <c r="B119" s="711">
        <v>2</v>
      </c>
      <c r="C119" s="275" t="s">
        <v>495</v>
      </c>
      <c r="D119" s="498"/>
      <c r="E119" s="498"/>
      <c r="F119" s="498"/>
      <c r="G119" s="498"/>
      <c r="H119" s="498"/>
      <c r="I119" s="498"/>
      <c r="J119" s="498"/>
      <c r="K119" s="498"/>
      <c r="L119" s="498"/>
      <c r="M119" s="498"/>
      <c r="N119" s="498"/>
      <c r="O119" s="498"/>
      <c r="P119" s="498"/>
      <c r="Q119" s="498"/>
      <c r="R119" s="498"/>
      <c r="S119" s="498"/>
      <c r="T119" s="498"/>
      <c r="U119" s="498"/>
      <c r="V119" s="498"/>
      <c r="W119" s="498"/>
      <c r="X119" s="498"/>
      <c r="Y119" s="498"/>
      <c r="Z119" s="498"/>
      <c r="AA119" s="498"/>
      <c r="AB119" s="498"/>
      <c r="AC119" s="498"/>
      <c r="AD119" s="498"/>
      <c r="AE119" s="498"/>
      <c r="AF119" s="406"/>
      <c r="AG119" s="181"/>
    </row>
    <row r="120" spans="1:44" s="43" customFormat="1" ht="24.75" customHeight="1" x14ac:dyDescent="0.15">
      <c r="A120" s="230"/>
      <c r="B120" s="711">
        <v>3</v>
      </c>
      <c r="C120" s="1185" t="s">
        <v>2110</v>
      </c>
      <c r="D120" s="1185"/>
      <c r="E120" s="1185"/>
      <c r="F120" s="1185"/>
      <c r="G120" s="1185"/>
      <c r="H120" s="1185"/>
      <c r="I120" s="1185"/>
      <c r="J120" s="1185"/>
      <c r="K120" s="1185"/>
      <c r="L120" s="1185"/>
      <c r="M120" s="1185"/>
      <c r="N120" s="1185"/>
      <c r="O120" s="1185"/>
      <c r="P120" s="1185"/>
      <c r="Q120" s="1185"/>
      <c r="R120" s="1185"/>
      <c r="S120" s="1185"/>
      <c r="T120" s="1185"/>
      <c r="U120" s="1185"/>
      <c r="V120" s="1185"/>
      <c r="W120" s="1185"/>
      <c r="X120" s="1185"/>
      <c r="Y120" s="1185"/>
      <c r="Z120" s="1185"/>
      <c r="AA120" s="1185"/>
      <c r="AB120" s="1185"/>
      <c r="AC120" s="1185"/>
      <c r="AD120" s="1185"/>
      <c r="AE120" s="1185"/>
      <c r="AF120" s="406"/>
      <c r="AG120" s="181"/>
    </row>
    <row r="121" spans="1:44" ht="24.75" customHeight="1" x14ac:dyDescent="0.15">
      <c r="A121" s="205"/>
      <c r="B121" s="711">
        <v>4</v>
      </c>
      <c r="C121" s="1186" t="s">
        <v>2111</v>
      </c>
      <c r="D121" s="1186"/>
      <c r="E121" s="1186"/>
      <c r="F121" s="1186"/>
      <c r="G121" s="1186"/>
      <c r="H121" s="1186"/>
      <c r="I121" s="1186"/>
      <c r="J121" s="1186"/>
      <c r="K121" s="1186"/>
      <c r="L121" s="1186"/>
      <c r="M121" s="1186"/>
      <c r="N121" s="1186"/>
      <c r="O121" s="1186"/>
      <c r="P121" s="1186"/>
      <c r="Q121" s="1186"/>
      <c r="R121" s="1186"/>
      <c r="S121" s="1186"/>
      <c r="T121" s="1186"/>
      <c r="U121" s="1186"/>
      <c r="V121" s="1186"/>
      <c r="W121" s="1186"/>
      <c r="X121" s="1186"/>
      <c r="Y121" s="1186"/>
      <c r="Z121" s="1186"/>
      <c r="AA121" s="1186"/>
      <c r="AB121" s="1186"/>
      <c r="AC121" s="1186"/>
      <c r="AD121" s="1186"/>
      <c r="AE121" s="1186"/>
      <c r="AH121" s="9"/>
      <c r="AI121" s="9"/>
      <c r="AJ121" s="9"/>
      <c r="AK121" s="9"/>
      <c r="AL121" s="9"/>
      <c r="AM121" s="9"/>
      <c r="AN121" s="9"/>
      <c r="AO121" s="9"/>
      <c r="AP121" s="9"/>
      <c r="AQ121" s="9"/>
      <c r="AR121" s="9"/>
    </row>
    <row r="122" spans="1:44" ht="19.5" customHeight="1" x14ac:dyDescent="0.15">
      <c r="A122" s="205"/>
      <c r="B122" s="276"/>
      <c r="C122" s="502"/>
      <c r="D122" s="502"/>
      <c r="E122" s="502"/>
      <c r="F122" s="502"/>
      <c r="G122" s="502"/>
      <c r="H122" s="502"/>
      <c r="I122" s="502"/>
      <c r="J122" s="502"/>
      <c r="K122" s="502"/>
      <c r="L122" s="502"/>
      <c r="M122" s="502"/>
      <c r="N122" s="502"/>
      <c r="O122" s="502"/>
      <c r="P122" s="502"/>
      <c r="Q122" s="502"/>
      <c r="R122" s="502"/>
      <c r="S122" s="502"/>
      <c r="T122" s="502"/>
      <c r="U122" s="502"/>
      <c r="V122" s="502"/>
      <c r="W122" s="502"/>
      <c r="X122" s="502"/>
      <c r="Y122" s="502"/>
      <c r="Z122" s="502"/>
      <c r="AA122" s="502"/>
      <c r="AB122" s="502"/>
      <c r="AC122" s="502"/>
      <c r="AD122" s="502"/>
      <c r="AE122" s="502"/>
      <c r="AH122" s="9"/>
      <c r="AI122" s="9"/>
      <c r="AJ122" s="9"/>
      <c r="AK122" s="9"/>
      <c r="AL122" s="9"/>
      <c r="AM122" s="9"/>
      <c r="AN122" s="9"/>
      <c r="AO122" s="9"/>
      <c r="AP122" s="9"/>
      <c r="AQ122" s="9"/>
      <c r="AR122" s="9"/>
    </row>
    <row r="123" spans="1:44" ht="21.6" customHeight="1" thickBot="1" x14ac:dyDescent="0.2">
      <c r="A123" s="1109" t="s">
        <v>451</v>
      </c>
      <c r="B123" s="1109"/>
      <c r="C123" s="1109"/>
      <c r="D123" s="1109"/>
      <c r="E123" s="1109"/>
      <c r="F123" s="1109"/>
      <c r="G123" s="1109"/>
      <c r="H123" s="1109"/>
      <c r="I123" s="1109"/>
      <c r="J123" s="1109"/>
      <c r="K123" s="1109"/>
      <c r="L123" s="1109"/>
      <c r="M123" s="1109"/>
      <c r="N123" s="1109"/>
      <c r="O123" s="1109"/>
      <c r="P123" s="1109"/>
      <c r="Q123" s="1109"/>
      <c r="R123" s="1109"/>
      <c r="S123" s="1109"/>
      <c r="T123" s="1109"/>
      <c r="U123" s="1109"/>
      <c r="V123" s="1109"/>
      <c r="W123" s="1109"/>
      <c r="X123" s="1109"/>
      <c r="Y123" s="1109"/>
      <c r="Z123" s="1109"/>
      <c r="AA123" s="1109"/>
      <c r="AB123" s="205"/>
      <c r="AC123" s="205"/>
      <c r="AD123" s="205"/>
      <c r="AE123" s="264" t="s">
        <v>37</v>
      </c>
      <c r="AH123" s="9"/>
      <c r="AI123" s="9"/>
      <c r="AJ123" s="9"/>
      <c r="AK123" s="9"/>
      <c r="AL123" s="9"/>
      <c r="AM123" s="9"/>
      <c r="AN123" s="9"/>
      <c r="AO123" s="9"/>
      <c r="AP123" s="9"/>
      <c r="AQ123" s="9"/>
      <c r="AR123" s="9"/>
    </row>
    <row r="124" spans="1:44" ht="20.65" customHeight="1" x14ac:dyDescent="0.15">
      <c r="A124" s="1187" t="s">
        <v>68</v>
      </c>
      <c r="B124" s="1190" t="s">
        <v>142</v>
      </c>
      <c r="C124" s="965"/>
      <c r="D124" s="965"/>
      <c r="E124" s="965"/>
      <c r="F124" s="965"/>
      <c r="G124" s="965"/>
      <c r="H124" s="965"/>
      <c r="I124" s="965"/>
      <c r="J124" s="965"/>
      <c r="K124" s="965"/>
      <c r="L124" s="965"/>
      <c r="M124" s="965"/>
      <c r="N124" s="965"/>
      <c r="O124" s="966"/>
      <c r="P124" s="964" t="s">
        <v>143</v>
      </c>
      <c r="Q124" s="965"/>
      <c r="R124" s="965"/>
      <c r="S124" s="965"/>
      <c r="T124" s="965"/>
      <c r="U124" s="965"/>
      <c r="V124" s="965"/>
      <c r="W124" s="965"/>
      <c r="X124" s="965"/>
      <c r="Y124" s="965"/>
      <c r="Z124" s="965"/>
      <c r="AA124" s="965"/>
      <c r="AB124" s="965"/>
      <c r="AC124" s="966"/>
      <c r="AD124" s="1111" t="s">
        <v>69</v>
      </c>
      <c r="AE124" s="1191"/>
      <c r="AH124" s="9"/>
      <c r="AI124" s="9"/>
      <c r="AJ124" s="9"/>
      <c r="AK124" s="9"/>
      <c r="AL124" s="9"/>
      <c r="AM124" s="9"/>
      <c r="AN124" s="9"/>
      <c r="AO124" s="9"/>
      <c r="AP124" s="9"/>
      <c r="AQ124" s="9"/>
      <c r="AR124" s="9"/>
    </row>
    <row r="125" spans="1:44" ht="20.65" customHeight="1" x14ac:dyDescent="0.15">
      <c r="A125" s="1188"/>
      <c r="B125" s="1192" t="s">
        <v>82</v>
      </c>
      <c r="C125" s="1165" t="s">
        <v>83</v>
      </c>
      <c r="D125" s="1168" t="s">
        <v>2112</v>
      </c>
      <c r="E125" s="1169"/>
      <c r="F125" s="1165" t="s">
        <v>84</v>
      </c>
      <c r="G125" s="1174" t="s">
        <v>2113</v>
      </c>
      <c r="H125" s="1168" t="s">
        <v>2114</v>
      </c>
      <c r="I125" s="1169"/>
      <c r="J125" s="1165" t="s">
        <v>2115</v>
      </c>
      <c r="K125" s="1165" t="s">
        <v>85</v>
      </c>
      <c r="L125" s="1177" t="s">
        <v>2116</v>
      </c>
      <c r="M125" s="1180" t="s">
        <v>2117</v>
      </c>
      <c r="N125" s="1145" t="s">
        <v>41</v>
      </c>
      <c r="O125" s="1146"/>
      <c r="P125" s="1195" t="s">
        <v>82</v>
      </c>
      <c r="Q125" s="1165" t="s">
        <v>83</v>
      </c>
      <c r="R125" s="1168" t="s">
        <v>2112</v>
      </c>
      <c r="S125" s="1169"/>
      <c r="T125" s="1165" t="s">
        <v>84</v>
      </c>
      <c r="U125" s="1174" t="s">
        <v>2113</v>
      </c>
      <c r="V125" s="1168" t="s">
        <v>2114</v>
      </c>
      <c r="W125" s="1169"/>
      <c r="X125" s="1165" t="s">
        <v>2115</v>
      </c>
      <c r="Y125" s="1165" t="s">
        <v>85</v>
      </c>
      <c r="Z125" s="1177" t="s">
        <v>2116</v>
      </c>
      <c r="AA125" s="1180" t="s">
        <v>2117</v>
      </c>
      <c r="AB125" s="1145" t="s">
        <v>41</v>
      </c>
      <c r="AC125" s="1146"/>
      <c r="AD125" s="1151"/>
      <c r="AE125" s="1152"/>
      <c r="AH125" s="9"/>
      <c r="AI125" s="9"/>
      <c r="AJ125" s="9"/>
      <c r="AK125" s="9"/>
      <c r="AL125" s="9"/>
      <c r="AM125" s="9"/>
      <c r="AN125" s="9"/>
      <c r="AO125" s="9"/>
      <c r="AP125" s="9"/>
      <c r="AQ125" s="9"/>
      <c r="AR125" s="9"/>
    </row>
    <row r="126" spans="1:44" ht="20.65" customHeight="1" x14ac:dyDescent="0.15">
      <c r="A126" s="1188"/>
      <c r="B126" s="1193"/>
      <c r="C126" s="1166"/>
      <c r="D126" s="1170"/>
      <c r="E126" s="1171"/>
      <c r="F126" s="1166"/>
      <c r="G126" s="1175"/>
      <c r="H126" s="1170"/>
      <c r="I126" s="1171"/>
      <c r="J126" s="1166"/>
      <c r="K126" s="1166"/>
      <c r="L126" s="1178"/>
      <c r="M126" s="1181"/>
      <c r="N126" s="1147"/>
      <c r="O126" s="1148"/>
      <c r="P126" s="1196"/>
      <c r="Q126" s="1166"/>
      <c r="R126" s="1170"/>
      <c r="S126" s="1171"/>
      <c r="T126" s="1166"/>
      <c r="U126" s="1175"/>
      <c r="V126" s="1170"/>
      <c r="W126" s="1171"/>
      <c r="X126" s="1166"/>
      <c r="Y126" s="1166"/>
      <c r="Z126" s="1178"/>
      <c r="AA126" s="1181"/>
      <c r="AB126" s="1147"/>
      <c r="AC126" s="1148"/>
      <c r="AD126" s="1153"/>
      <c r="AE126" s="1154"/>
      <c r="AH126" s="9"/>
      <c r="AI126" s="9"/>
      <c r="AJ126" s="9"/>
      <c r="AK126" s="9"/>
      <c r="AL126" s="9"/>
      <c r="AM126" s="9"/>
      <c r="AN126" s="9"/>
      <c r="AO126" s="9"/>
      <c r="AP126" s="9"/>
      <c r="AQ126" s="9"/>
      <c r="AR126" s="9"/>
    </row>
    <row r="127" spans="1:44" ht="20.65" customHeight="1" x14ac:dyDescent="0.15">
      <c r="A127" s="1188"/>
      <c r="B127" s="1193"/>
      <c r="C127" s="1166"/>
      <c r="D127" s="1170"/>
      <c r="E127" s="1171"/>
      <c r="F127" s="1166"/>
      <c r="G127" s="1175"/>
      <c r="H127" s="1170"/>
      <c r="I127" s="1171"/>
      <c r="J127" s="1166"/>
      <c r="K127" s="1166"/>
      <c r="L127" s="1178"/>
      <c r="M127" s="1181"/>
      <c r="N127" s="1147"/>
      <c r="O127" s="1148"/>
      <c r="P127" s="1196"/>
      <c r="Q127" s="1166"/>
      <c r="R127" s="1170"/>
      <c r="S127" s="1171"/>
      <c r="T127" s="1166"/>
      <c r="U127" s="1175"/>
      <c r="V127" s="1170"/>
      <c r="W127" s="1171"/>
      <c r="X127" s="1166"/>
      <c r="Y127" s="1166"/>
      <c r="Z127" s="1178"/>
      <c r="AA127" s="1181"/>
      <c r="AB127" s="1147"/>
      <c r="AC127" s="1148"/>
      <c r="AD127" s="1153"/>
      <c r="AE127" s="1154"/>
      <c r="AH127" s="9"/>
      <c r="AI127" s="9"/>
      <c r="AJ127" s="9"/>
      <c r="AK127" s="9"/>
      <c r="AL127" s="9"/>
      <c r="AM127" s="9"/>
      <c r="AN127" s="9"/>
      <c r="AO127" s="9"/>
      <c r="AP127" s="9"/>
      <c r="AQ127" s="9"/>
      <c r="AR127" s="9"/>
    </row>
    <row r="128" spans="1:44" ht="20.65" customHeight="1" x14ac:dyDescent="0.15">
      <c r="A128" s="1189"/>
      <c r="B128" s="1194"/>
      <c r="C128" s="1167"/>
      <c r="D128" s="1172"/>
      <c r="E128" s="1173"/>
      <c r="F128" s="1167"/>
      <c r="G128" s="1176"/>
      <c r="H128" s="1172"/>
      <c r="I128" s="1173"/>
      <c r="J128" s="1167"/>
      <c r="K128" s="1167"/>
      <c r="L128" s="1179"/>
      <c r="M128" s="1182"/>
      <c r="N128" s="1149"/>
      <c r="O128" s="1150"/>
      <c r="P128" s="1197"/>
      <c r="Q128" s="1167"/>
      <c r="R128" s="1172"/>
      <c r="S128" s="1173"/>
      <c r="T128" s="1167"/>
      <c r="U128" s="1176"/>
      <c r="V128" s="1172"/>
      <c r="W128" s="1173"/>
      <c r="X128" s="1167"/>
      <c r="Y128" s="1167"/>
      <c r="Z128" s="1179"/>
      <c r="AA128" s="1182"/>
      <c r="AB128" s="1149"/>
      <c r="AC128" s="1150"/>
      <c r="AD128" s="1153"/>
      <c r="AE128" s="1154"/>
      <c r="AH128" s="9"/>
      <c r="AI128" s="9"/>
      <c r="AJ128" s="9"/>
      <c r="AK128" s="9"/>
      <c r="AL128" s="9"/>
      <c r="AM128" s="9"/>
      <c r="AN128" s="9"/>
      <c r="AO128" s="9"/>
      <c r="AP128" s="9"/>
      <c r="AQ128" s="9"/>
      <c r="AR128" s="9"/>
    </row>
    <row r="129" spans="1:44" ht="20.65" customHeight="1" x14ac:dyDescent="0.15">
      <c r="A129" s="500" t="s">
        <v>34</v>
      </c>
      <c r="B129" s="712"/>
      <c r="C129" s="544"/>
      <c r="D129" s="1157"/>
      <c r="E129" s="1158"/>
      <c r="F129" s="544"/>
      <c r="G129" s="544"/>
      <c r="H129" s="1157"/>
      <c r="I129" s="1158"/>
      <c r="J129" s="678"/>
      <c r="K129" s="544"/>
      <c r="L129" s="544"/>
      <c r="M129" s="677"/>
      <c r="N129" s="1159">
        <f>SUM(B129:M129)</f>
        <v>0</v>
      </c>
      <c r="O129" s="1160"/>
      <c r="P129" s="712"/>
      <c r="Q129" s="544"/>
      <c r="R129" s="1157"/>
      <c r="S129" s="1158"/>
      <c r="T129" s="544"/>
      <c r="U129" s="544"/>
      <c r="V129" s="1157"/>
      <c r="W129" s="1158"/>
      <c r="X129" s="678"/>
      <c r="Y129" s="544"/>
      <c r="Z129" s="544"/>
      <c r="AA129" s="677"/>
      <c r="AB129" s="1159">
        <f>SUM(P129:AA129)</f>
        <v>0</v>
      </c>
      <c r="AC129" s="1160"/>
      <c r="AD129" s="1153"/>
      <c r="AE129" s="1154"/>
      <c r="AF129" s="961" t="str">
        <f>IF(SUM(N129,AB129,N130,AB130)=0,"←職員数が未記入です。","")</f>
        <v>←職員数が未記入です。</v>
      </c>
      <c r="AH129" s="9"/>
      <c r="AI129" s="9"/>
      <c r="AJ129" s="9"/>
      <c r="AK129" s="9"/>
      <c r="AL129" s="9"/>
      <c r="AM129" s="9"/>
      <c r="AN129" s="9"/>
      <c r="AO129" s="9"/>
      <c r="AP129" s="9"/>
      <c r="AQ129" s="9"/>
      <c r="AR129" s="9"/>
    </row>
    <row r="130" spans="1:44" ht="20.65" customHeight="1" thickBot="1" x14ac:dyDescent="0.2">
      <c r="A130" s="273" t="s">
        <v>35</v>
      </c>
      <c r="B130" s="713"/>
      <c r="C130" s="545"/>
      <c r="D130" s="1161"/>
      <c r="E130" s="1162"/>
      <c r="F130" s="545"/>
      <c r="G130" s="545"/>
      <c r="H130" s="1161"/>
      <c r="I130" s="1162"/>
      <c r="J130" s="545"/>
      <c r="K130" s="545"/>
      <c r="L130" s="545"/>
      <c r="M130" s="676"/>
      <c r="N130" s="1163">
        <f>SUM(B130:M130)</f>
        <v>0</v>
      </c>
      <c r="O130" s="1164"/>
      <c r="P130" s="713"/>
      <c r="Q130" s="545"/>
      <c r="R130" s="1161"/>
      <c r="S130" s="1162"/>
      <c r="T130" s="545"/>
      <c r="U130" s="545"/>
      <c r="V130" s="1161"/>
      <c r="W130" s="1162"/>
      <c r="X130" s="545"/>
      <c r="Y130" s="545"/>
      <c r="Z130" s="545"/>
      <c r="AA130" s="676"/>
      <c r="AB130" s="1163">
        <f>SUM(P130:AA130)</f>
        <v>0</v>
      </c>
      <c r="AC130" s="1164"/>
      <c r="AD130" s="1155"/>
      <c r="AE130" s="1156"/>
      <c r="AF130" s="961"/>
      <c r="AH130" s="9"/>
      <c r="AI130" s="9"/>
      <c r="AJ130" s="9"/>
      <c r="AK130" s="9"/>
      <c r="AL130" s="9"/>
      <c r="AM130" s="9"/>
      <c r="AN130" s="9"/>
      <c r="AO130" s="9"/>
      <c r="AP130" s="9"/>
      <c r="AQ130" s="9"/>
      <c r="AR130" s="9"/>
    </row>
    <row r="131" spans="1:44" ht="24.75" customHeight="1" x14ac:dyDescent="0.15">
      <c r="A131" s="985" t="s">
        <v>2109</v>
      </c>
      <c r="B131" s="985"/>
      <c r="C131" s="1106" t="s">
        <v>2118</v>
      </c>
      <c r="D131" s="1106"/>
      <c r="E131" s="1106"/>
      <c r="F131" s="1106"/>
      <c r="G131" s="1106"/>
      <c r="H131" s="1106"/>
      <c r="I131" s="1106"/>
      <c r="J131" s="1106"/>
      <c r="K131" s="1106"/>
      <c r="L131" s="1106"/>
      <c r="M131" s="1106"/>
      <c r="N131" s="1106"/>
      <c r="O131" s="1106"/>
      <c r="P131" s="1106"/>
      <c r="Q131" s="1106"/>
      <c r="R131" s="1106"/>
      <c r="S131" s="1106"/>
      <c r="T131" s="1106"/>
      <c r="U131" s="1106"/>
      <c r="V131" s="1106"/>
      <c r="W131" s="1106"/>
      <c r="X131" s="1106"/>
      <c r="Y131" s="1106"/>
      <c r="Z131" s="1106"/>
      <c r="AA131" s="1106"/>
      <c r="AB131" s="1106"/>
      <c r="AC131" s="1106"/>
      <c r="AD131" s="1106"/>
      <c r="AE131" s="1106"/>
      <c r="AF131" s="409"/>
      <c r="AH131" s="9"/>
      <c r="AI131" s="9"/>
      <c r="AJ131" s="9"/>
      <c r="AK131" s="9"/>
      <c r="AL131" s="9"/>
      <c r="AM131" s="9"/>
      <c r="AN131" s="9"/>
      <c r="AO131" s="9"/>
      <c r="AP131" s="9"/>
      <c r="AQ131" s="9"/>
      <c r="AR131" s="9"/>
    </row>
    <row r="132" spans="1:44" ht="14.25" customHeight="1" x14ac:dyDescent="0.15">
      <c r="A132" s="230"/>
      <c r="B132" s="711">
        <v>2</v>
      </c>
      <c r="C132" s="1107" t="s">
        <v>2119</v>
      </c>
      <c r="D132" s="1107"/>
      <c r="E132" s="1107"/>
      <c r="F132" s="1107"/>
      <c r="G132" s="1107"/>
      <c r="H132" s="1107"/>
      <c r="I132" s="1107"/>
      <c r="J132" s="1107"/>
      <c r="K132" s="1107"/>
      <c r="L132" s="1107"/>
      <c r="M132" s="1107"/>
      <c r="N132" s="1107"/>
      <c r="O132" s="1107"/>
      <c r="P132" s="1107"/>
      <c r="Q132" s="1107"/>
      <c r="R132" s="1107"/>
      <c r="S132" s="1107"/>
      <c r="T132" s="1107"/>
      <c r="U132" s="1107"/>
      <c r="V132" s="1107"/>
      <c r="W132" s="1107"/>
      <c r="X132" s="1107"/>
      <c r="Y132" s="1107"/>
      <c r="Z132" s="1107"/>
      <c r="AA132" s="1107"/>
      <c r="AB132" s="1107"/>
      <c r="AC132" s="1107"/>
      <c r="AD132" s="1107"/>
      <c r="AE132" s="1107"/>
      <c r="AF132" s="409"/>
      <c r="AH132" s="9"/>
      <c r="AI132" s="9"/>
      <c r="AJ132" s="9"/>
      <c r="AK132" s="9"/>
      <c r="AL132" s="9"/>
      <c r="AM132" s="9"/>
      <c r="AN132" s="9"/>
      <c r="AO132" s="9"/>
      <c r="AP132" s="9"/>
      <c r="AQ132" s="9"/>
      <c r="AR132" s="9"/>
    </row>
    <row r="133" spans="1:44" ht="24.75" customHeight="1" x14ac:dyDescent="0.15">
      <c r="A133" s="230"/>
      <c r="B133" s="711">
        <v>3</v>
      </c>
      <c r="C133" s="1108" t="s">
        <v>2120</v>
      </c>
      <c r="D133" s="1108"/>
      <c r="E133" s="1108"/>
      <c r="F133" s="1108"/>
      <c r="G133" s="1108"/>
      <c r="H133" s="1108"/>
      <c r="I133" s="1108"/>
      <c r="J133" s="1108"/>
      <c r="K133" s="1108"/>
      <c r="L133" s="1108"/>
      <c r="M133" s="1108"/>
      <c r="N133" s="1108"/>
      <c r="O133" s="1108"/>
      <c r="P133" s="1108"/>
      <c r="Q133" s="1108"/>
      <c r="R133" s="1108"/>
      <c r="S133" s="1108"/>
      <c r="T133" s="1108"/>
      <c r="U133" s="1108"/>
      <c r="V133" s="1108"/>
      <c r="W133" s="1108"/>
      <c r="X133" s="1108"/>
      <c r="Y133" s="1108"/>
      <c r="Z133" s="1108"/>
      <c r="AA133" s="1108"/>
      <c r="AB133" s="1108"/>
      <c r="AC133" s="1108"/>
      <c r="AD133" s="1108"/>
      <c r="AE133" s="1108"/>
      <c r="AF133" s="409"/>
      <c r="AH133" s="9"/>
      <c r="AI133" s="9"/>
      <c r="AJ133" s="9"/>
      <c r="AK133" s="9"/>
      <c r="AL133" s="9"/>
      <c r="AM133" s="9"/>
      <c r="AN133" s="9"/>
      <c r="AO133" s="9"/>
      <c r="AP133" s="9"/>
      <c r="AQ133" s="9"/>
      <c r="AR133" s="9"/>
    </row>
    <row r="134" spans="1:44" ht="12.75" customHeight="1" x14ac:dyDescent="0.15">
      <c r="A134" s="230"/>
      <c r="B134" s="717">
        <v>4</v>
      </c>
      <c r="C134" s="1107" t="s">
        <v>3611</v>
      </c>
      <c r="D134" s="1107"/>
      <c r="E134" s="1107"/>
      <c r="F134" s="1107"/>
      <c r="G134" s="1107"/>
      <c r="H134" s="1107"/>
      <c r="I134" s="1107"/>
      <c r="J134" s="1107"/>
      <c r="K134" s="1107"/>
      <c r="L134" s="1107"/>
      <c r="M134" s="1107"/>
      <c r="N134" s="1107"/>
      <c r="O134" s="1107"/>
      <c r="P134" s="1107"/>
      <c r="Q134" s="1107"/>
      <c r="R134" s="1107"/>
      <c r="S134" s="1107"/>
      <c r="T134" s="1107"/>
      <c r="U134" s="1107"/>
      <c r="V134" s="1107"/>
      <c r="W134" s="1107"/>
      <c r="X134" s="1107"/>
      <c r="Y134" s="1107"/>
      <c r="Z134" s="1107"/>
      <c r="AA134" s="1107"/>
      <c r="AB134" s="1107"/>
      <c r="AC134" s="1107"/>
      <c r="AD134" s="1107"/>
      <c r="AE134" s="1107"/>
      <c r="AF134" s="409"/>
      <c r="AH134" s="9"/>
      <c r="AI134" s="9"/>
      <c r="AJ134" s="9"/>
      <c r="AK134" s="9"/>
      <c r="AL134" s="9"/>
      <c r="AM134" s="9"/>
      <c r="AN134" s="9"/>
      <c r="AO134" s="9"/>
      <c r="AP134" s="9"/>
      <c r="AQ134" s="9"/>
      <c r="AR134" s="9"/>
    </row>
    <row r="135" spans="1:44" ht="21" customHeight="1" x14ac:dyDescent="0.15">
      <c r="A135" s="274"/>
      <c r="B135" s="277"/>
      <c r="C135" s="714"/>
      <c r="D135" s="714"/>
      <c r="E135" s="714"/>
      <c r="F135" s="714"/>
      <c r="G135" s="714"/>
      <c r="H135" s="714"/>
      <c r="I135" s="714"/>
      <c r="J135" s="714"/>
      <c r="K135" s="714"/>
      <c r="L135" s="714"/>
      <c r="M135" s="714"/>
      <c r="N135" s="714"/>
      <c r="O135" s="714"/>
      <c r="P135" s="714"/>
      <c r="Q135" s="714"/>
      <c r="R135" s="714"/>
      <c r="S135" s="714"/>
      <c r="T135" s="714"/>
      <c r="U135" s="714"/>
      <c r="V135" s="714"/>
      <c r="W135" s="714"/>
      <c r="X135" s="714"/>
      <c r="Y135" s="714"/>
      <c r="Z135" s="714"/>
      <c r="AA135" s="714"/>
      <c r="AB135" s="714"/>
      <c r="AC135" s="714"/>
      <c r="AD135" s="714"/>
      <c r="AE135" s="714"/>
      <c r="AF135" s="409"/>
      <c r="AH135" s="9"/>
      <c r="AI135" s="9"/>
      <c r="AJ135" s="9"/>
      <c r="AK135" s="9"/>
      <c r="AL135" s="9"/>
      <c r="AM135" s="9"/>
      <c r="AN135" s="9"/>
      <c r="AO135" s="9"/>
      <c r="AP135" s="9"/>
      <c r="AQ135" s="9"/>
      <c r="AR135" s="9"/>
    </row>
    <row r="136" spans="1:44" ht="21.6" customHeight="1" thickBot="1" x14ac:dyDescent="0.2">
      <c r="A136" s="1109" t="s">
        <v>2096</v>
      </c>
      <c r="B136" s="1109"/>
      <c r="C136" s="1109"/>
      <c r="D136" s="1109"/>
      <c r="E136" s="1109"/>
      <c r="F136" s="1109"/>
      <c r="G136" s="1109"/>
      <c r="H136" s="1109"/>
      <c r="I136" s="1109"/>
      <c r="J136" s="1109"/>
      <c r="K136" s="1109"/>
      <c r="L136" s="1109"/>
      <c r="M136" s="1109"/>
      <c r="N136" s="1109"/>
      <c r="O136" s="1109"/>
      <c r="P136" s="1109"/>
      <c r="Q136" s="1109"/>
      <c r="R136" s="1109"/>
      <c r="S136" s="1109"/>
      <c r="T136" s="1109"/>
      <c r="U136" s="1109"/>
      <c r="V136" s="1109"/>
      <c r="W136" s="205"/>
      <c r="X136" s="205"/>
      <c r="Y136" s="205"/>
      <c r="Z136" s="205"/>
      <c r="AA136" s="963" t="s">
        <v>221</v>
      </c>
      <c r="AB136" s="1110"/>
      <c r="AC136" s="1110"/>
      <c r="AD136" s="1110"/>
      <c r="AE136" s="1110"/>
      <c r="AH136" s="9"/>
      <c r="AI136" s="9"/>
      <c r="AJ136" s="9"/>
      <c r="AK136" s="9"/>
      <c r="AL136" s="9"/>
      <c r="AM136" s="9"/>
      <c r="AN136" s="9"/>
      <c r="AO136" s="9"/>
      <c r="AP136" s="9"/>
      <c r="AQ136" s="9"/>
      <c r="AR136" s="9"/>
    </row>
    <row r="137" spans="1:44" ht="20.65" customHeight="1" x14ac:dyDescent="0.15">
      <c r="A137" s="1111" t="s">
        <v>50</v>
      </c>
      <c r="B137" s="1112"/>
      <c r="C137" s="1112"/>
      <c r="D137" s="1112"/>
      <c r="E137" s="1112"/>
      <c r="F137" s="1117" t="s">
        <v>144</v>
      </c>
      <c r="G137" s="1118"/>
      <c r="H137" s="1112" t="s">
        <v>87</v>
      </c>
      <c r="I137" s="1112"/>
      <c r="J137" s="1112"/>
      <c r="K137" s="1112"/>
      <c r="L137" s="1121" t="s">
        <v>88</v>
      </c>
      <c r="M137" s="1112"/>
      <c r="N137" s="1112"/>
      <c r="O137" s="1122"/>
      <c r="P137" s="1112" t="s">
        <v>89</v>
      </c>
      <c r="Q137" s="1112"/>
      <c r="R137" s="1112"/>
      <c r="S137" s="1112"/>
      <c r="T137" s="1121" t="s">
        <v>90</v>
      </c>
      <c r="U137" s="1112"/>
      <c r="V137" s="1112"/>
      <c r="W137" s="1112"/>
      <c r="X137" s="1125" t="s">
        <v>41</v>
      </c>
      <c r="Y137" s="1112"/>
      <c r="Z137" s="1112"/>
      <c r="AA137" s="1126"/>
      <c r="AB137" s="1129" t="s">
        <v>384</v>
      </c>
      <c r="AC137" s="1131" t="s">
        <v>385</v>
      </c>
      <c r="AD137" s="1133" t="s">
        <v>271</v>
      </c>
      <c r="AE137" s="1134"/>
      <c r="AH137" s="9"/>
      <c r="AI137" s="9"/>
      <c r="AJ137" s="9"/>
      <c r="AK137" s="9"/>
      <c r="AL137" s="9"/>
      <c r="AM137" s="9"/>
      <c r="AN137" s="9"/>
      <c r="AO137" s="9"/>
      <c r="AP137" s="9"/>
      <c r="AQ137" s="9"/>
      <c r="AR137" s="9"/>
    </row>
    <row r="138" spans="1:44" ht="20.65" customHeight="1" x14ac:dyDescent="0.15">
      <c r="A138" s="1113"/>
      <c r="B138" s="1114"/>
      <c r="C138" s="1114"/>
      <c r="D138" s="1114"/>
      <c r="E138" s="1114"/>
      <c r="F138" s="1119"/>
      <c r="G138" s="1120"/>
      <c r="H138" s="1114"/>
      <c r="I138" s="1114"/>
      <c r="J138" s="1114"/>
      <c r="K138" s="1114"/>
      <c r="L138" s="1123"/>
      <c r="M138" s="1114"/>
      <c r="N138" s="1114"/>
      <c r="O138" s="1124"/>
      <c r="P138" s="1114"/>
      <c r="Q138" s="1114"/>
      <c r="R138" s="1114"/>
      <c r="S138" s="1114"/>
      <c r="T138" s="1123"/>
      <c r="U138" s="1114"/>
      <c r="V138" s="1114"/>
      <c r="W138" s="1114"/>
      <c r="X138" s="1127"/>
      <c r="Y138" s="1114"/>
      <c r="Z138" s="1114"/>
      <c r="AA138" s="1128"/>
      <c r="AB138" s="1130"/>
      <c r="AC138" s="1132"/>
      <c r="AD138" s="1135"/>
      <c r="AE138" s="1136"/>
      <c r="AH138" s="9"/>
      <c r="AI138" s="9"/>
      <c r="AJ138" s="9"/>
      <c r="AK138" s="9"/>
      <c r="AL138" s="9"/>
      <c r="AM138" s="9"/>
      <c r="AN138" s="9"/>
      <c r="AO138" s="9"/>
      <c r="AP138" s="9"/>
      <c r="AQ138" s="9"/>
      <c r="AR138" s="9"/>
    </row>
    <row r="139" spans="1:44" ht="20.65" customHeight="1" x14ac:dyDescent="0.15">
      <c r="A139" s="1113"/>
      <c r="B139" s="1114"/>
      <c r="C139" s="1114"/>
      <c r="D139" s="1114"/>
      <c r="E139" s="1114"/>
      <c r="F139" s="1119"/>
      <c r="G139" s="1120"/>
      <c r="H139" s="1114"/>
      <c r="I139" s="1114"/>
      <c r="J139" s="1114"/>
      <c r="K139" s="1114"/>
      <c r="L139" s="1123"/>
      <c r="M139" s="1114"/>
      <c r="N139" s="1114"/>
      <c r="O139" s="1124"/>
      <c r="P139" s="1114"/>
      <c r="Q139" s="1114"/>
      <c r="R139" s="1114"/>
      <c r="S139" s="1114"/>
      <c r="T139" s="1123"/>
      <c r="U139" s="1114"/>
      <c r="V139" s="1114"/>
      <c r="W139" s="1114"/>
      <c r="X139" s="1127"/>
      <c r="Y139" s="1114"/>
      <c r="Z139" s="1114"/>
      <c r="AA139" s="1128"/>
      <c r="AB139" s="1130"/>
      <c r="AC139" s="1132"/>
      <c r="AD139" s="1135"/>
      <c r="AE139" s="1136"/>
      <c r="AH139" s="9"/>
      <c r="AI139" s="9"/>
      <c r="AJ139" s="9"/>
      <c r="AK139" s="9"/>
      <c r="AL139" s="9"/>
      <c r="AM139" s="9"/>
      <c r="AN139" s="9"/>
      <c r="AO139" s="9"/>
      <c r="AP139" s="9"/>
      <c r="AQ139" s="9"/>
      <c r="AR139" s="9"/>
    </row>
    <row r="140" spans="1:44" ht="20.65" customHeight="1" x14ac:dyDescent="0.15">
      <c r="A140" s="1113"/>
      <c r="B140" s="1114"/>
      <c r="C140" s="1114"/>
      <c r="D140" s="1114"/>
      <c r="E140" s="1114"/>
      <c r="F140" s="1119"/>
      <c r="G140" s="1120"/>
      <c r="H140" s="1114"/>
      <c r="I140" s="1114"/>
      <c r="J140" s="1114"/>
      <c r="K140" s="1114"/>
      <c r="L140" s="1123"/>
      <c r="M140" s="1114"/>
      <c r="N140" s="1114"/>
      <c r="O140" s="1124"/>
      <c r="P140" s="1114"/>
      <c r="Q140" s="1114"/>
      <c r="R140" s="1114"/>
      <c r="S140" s="1114"/>
      <c r="T140" s="1123"/>
      <c r="U140" s="1114"/>
      <c r="V140" s="1114"/>
      <c r="W140" s="1114"/>
      <c r="X140" s="1127"/>
      <c r="Y140" s="1114"/>
      <c r="Z140" s="1114"/>
      <c r="AA140" s="1128"/>
      <c r="AB140" s="1130"/>
      <c r="AC140" s="1132"/>
      <c r="AD140" s="1135"/>
      <c r="AE140" s="1136"/>
      <c r="AH140" s="9"/>
      <c r="AI140" s="9"/>
      <c r="AJ140" s="9"/>
      <c r="AK140" s="9"/>
      <c r="AL140" s="9"/>
      <c r="AM140" s="9"/>
      <c r="AN140" s="9"/>
      <c r="AO140" s="9"/>
      <c r="AP140" s="9"/>
      <c r="AQ140" s="9"/>
      <c r="AR140" s="9"/>
    </row>
    <row r="141" spans="1:44" ht="20.65" customHeight="1" x14ac:dyDescent="0.15">
      <c r="A141" s="1115"/>
      <c r="B141" s="1116"/>
      <c r="C141" s="1116"/>
      <c r="D141" s="1116"/>
      <c r="E141" s="1116"/>
      <c r="F141" s="1137" t="s">
        <v>91</v>
      </c>
      <c r="G141" s="1138"/>
      <c r="H141" s="1139" t="s">
        <v>392</v>
      </c>
      <c r="I141" s="1139"/>
      <c r="J141" s="1139"/>
      <c r="K141" s="1139"/>
      <c r="L141" s="1140" t="s">
        <v>392</v>
      </c>
      <c r="M141" s="1139"/>
      <c r="N141" s="1139"/>
      <c r="O141" s="1141"/>
      <c r="P141" s="1139" t="s">
        <v>392</v>
      </c>
      <c r="Q141" s="1139"/>
      <c r="R141" s="1139"/>
      <c r="S141" s="1139"/>
      <c r="T141" s="1140" t="s">
        <v>392</v>
      </c>
      <c r="U141" s="1139"/>
      <c r="V141" s="1139"/>
      <c r="W141" s="1139"/>
      <c r="X141" s="1137" t="s">
        <v>392</v>
      </c>
      <c r="Y141" s="1139"/>
      <c r="Z141" s="1139"/>
      <c r="AA141" s="1138"/>
      <c r="AB141" s="1142" t="s">
        <v>92</v>
      </c>
      <c r="AC141" s="1143"/>
      <c r="AD141" s="1116" t="s">
        <v>93</v>
      </c>
      <c r="AE141" s="1144"/>
      <c r="AH141" s="9"/>
      <c r="AI141" s="9"/>
      <c r="AJ141" s="9"/>
      <c r="AK141" s="9"/>
      <c r="AL141" s="9"/>
      <c r="AM141" s="9"/>
      <c r="AN141" s="9"/>
      <c r="AO141" s="9"/>
      <c r="AP141" s="9"/>
      <c r="AQ141" s="9"/>
      <c r="AR141" s="9"/>
    </row>
    <row r="142" spans="1:44" ht="20.65" customHeight="1" x14ac:dyDescent="0.15">
      <c r="A142" s="1092" t="s">
        <v>251</v>
      </c>
      <c r="B142" s="1093"/>
      <c r="C142" s="1093"/>
      <c r="D142" s="1093"/>
      <c r="E142" s="1093"/>
      <c r="F142" s="490"/>
      <c r="G142" s="546" t="s">
        <v>153</v>
      </c>
      <c r="H142" s="1094"/>
      <c r="I142" s="1094"/>
      <c r="J142" s="1094"/>
      <c r="K142" s="547" t="s">
        <v>391</v>
      </c>
      <c r="L142" s="1095"/>
      <c r="M142" s="1095"/>
      <c r="N142" s="1096"/>
      <c r="O142" s="547" t="s">
        <v>391</v>
      </c>
      <c r="P142" s="1095"/>
      <c r="Q142" s="1095"/>
      <c r="R142" s="1096"/>
      <c r="S142" s="547" t="s">
        <v>391</v>
      </c>
      <c r="T142" s="1096"/>
      <c r="U142" s="1094"/>
      <c r="V142" s="1094"/>
      <c r="W142" s="547" t="s">
        <v>391</v>
      </c>
      <c r="X142" s="1097">
        <f>H142+L142+P142+T142</f>
        <v>0</v>
      </c>
      <c r="Y142" s="1098"/>
      <c r="Z142" s="1098"/>
      <c r="AA142" s="548" t="s">
        <v>391</v>
      </c>
      <c r="AB142" s="490"/>
      <c r="AC142" s="549" t="s">
        <v>118</v>
      </c>
      <c r="AD142" s="491"/>
      <c r="AE142" s="550" t="s">
        <v>152</v>
      </c>
      <c r="AF142" s="409" t="str">
        <f>IF(F142="","←本務教員人数（前年度）が未記入です。（０人の場合は「０」と記入してください。）",IF(AND(F142=0,X142&gt;0),"←人数が0人で、給与が１（千円）以上になっています。",IF(AND(SUM(M116:N117)=0,F142=0),"",IF(AND(F142&gt;0,OR(H142="",L142="",P142="",T142="")),"←給与で未記入の箇所があります。（０のところは「０」と記入してください。）",IF(AND(F142&gt;0,AB142=""),"←平均勤続年数が未記入です。",IF(AND(F142&gt;0,AD142=""),"←平均年齢が未記入です。",IF(AB142&gt;AD142,"←平均勤続年数が平均年齢を上回っています。",IF(AND(F142&gt;0,AD142&lt;22),"←平均年齢が22歳を下回っているので確認してください。",IF(SUM(M116:N117)-F142&gt;=15,"←Ⅳ.教員数(本務者・今年度)に比べ15人以上少ないです。(正しい場合は構いません。)",IF(F142-SUM(M116:N117)&gt;=15,"←Ⅳ.教員数(本務者・今年度)に比べ15人以上多いです。(正しい場合は構いません。)",IF(AND(SUM(M116:N117)&gt;=5,F142&gt;=5,SUM(M116:N117)*0.5&gt;=F142),"←Ⅳ.教員数(本務者・今年度)の半分以下の人数です。(正しい場合は構いません。)",IF(AND(SUM(M116:N117)&gt;=5,F142&gt;=5,SUM(M116:N117)*2&lt;=F142),"←Ⅳ.教員数(本務者・今年度)の２倍以上の人数です。(正しい場合は構いません。)",IF(X142*1000/F142&lt;1000000,"←人件費支出(計)が1人当り100万円を下回っているため桁数を確認してください。",IF(X142*1000/F142&gt;15000000,"←人件費支出(計)が1人当り1500万円を上回っているため桁数を確認してください。",""))))))))))))))</f>
        <v>←本務教員人数（前年度）が未記入です。（０人の場合は「０」と記入してください。）</v>
      </c>
      <c r="AH142" s="9"/>
      <c r="AI142" s="9"/>
      <c r="AJ142" s="9"/>
      <c r="AK142" s="9"/>
      <c r="AL142" s="9"/>
      <c r="AM142" s="9"/>
      <c r="AN142" s="9"/>
      <c r="AO142" s="9"/>
      <c r="AP142" s="9"/>
      <c r="AQ142" s="9"/>
      <c r="AR142" s="9"/>
    </row>
    <row r="143" spans="1:44" ht="20.65" customHeight="1" thickBot="1" x14ac:dyDescent="0.2">
      <c r="A143" s="1099" t="s">
        <v>252</v>
      </c>
      <c r="B143" s="1100"/>
      <c r="C143" s="1100"/>
      <c r="D143" s="1100"/>
      <c r="E143" s="1100"/>
      <c r="F143" s="492"/>
      <c r="G143" s="555" t="s">
        <v>153</v>
      </c>
      <c r="H143" s="1101"/>
      <c r="I143" s="1101"/>
      <c r="J143" s="1101"/>
      <c r="K143" s="554" t="s">
        <v>391</v>
      </c>
      <c r="L143" s="1102"/>
      <c r="M143" s="1102"/>
      <c r="N143" s="1103"/>
      <c r="O143" s="554" t="s">
        <v>391</v>
      </c>
      <c r="P143" s="1102"/>
      <c r="Q143" s="1102"/>
      <c r="R143" s="1103"/>
      <c r="S143" s="554" t="s">
        <v>391</v>
      </c>
      <c r="T143" s="1103"/>
      <c r="U143" s="1101"/>
      <c r="V143" s="1101"/>
      <c r="W143" s="554" t="s">
        <v>391</v>
      </c>
      <c r="X143" s="1104">
        <f>H143+L143+P143+T143</f>
        <v>0</v>
      </c>
      <c r="Y143" s="1105"/>
      <c r="Z143" s="1105"/>
      <c r="AA143" s="553" t="s">
        <v>391</v>
      </c>
      <c r="AB143" s="492"/>
      <c r="AC143" s="552" t="s">
        <v>118</v>
      </c>
      <c r="AD143" s="493"/>
      <c r="AE143" s="551" t="s">
        <v>152</v>
      </c>
      <c r="AF143" s="409" t="str">
        <f>IF(F143="","←本務職員人数（前年度）が未記入です。（０人の場合は「０」と記入してください。）",IF(AND(F143=0,X143&gt;0),"←人数が0人で、給与が１（千円）以上になっています。",IF(AND(SUM(N129:O130)=0,F143=0),"",IF(AND(F143&gt;0,OR(H143="",L143="",P143="",T143="")),"←給与で未記入の箇所があります。（０のところは「０」と記入してください。）",IF(AND(F143&gt;0,AB143=""),"←平均勤続年数が未記入です。",IF(AND(F143&gt;0,AD143=""),"←平均年齢が未記入です。",IF(AB143&gt;AD143,"←平均勤続年数が平均年齢を上回っています。",IF(AND(F143&gt;0,AD143&lt;18),"←平均年齢が18歳を下回っているので確認してください。",IF(SUM(N129:O130)-F143&gt;=15,"←Ⅴ.職員数(本務者・今年度)に比べ15人以上少ないです。(正しい場合は構いません。)",IF(F143-SUM(N129:O130)&gt;=15,"←Ⅴ.職員数(本務者・今年度)に比べ15人以上多いです。(正しい場合は構いません。)",IF(AND(SUM(N129:O130)&gt;=5,F143&gt;=5,SUM(N129:O130)*0.5&gt;=F143),"←Ⅴ.職員数(本務者・今年度)の半分以下の人数です。(正しい場合は構いません。)",IF(AND(SUM(N129:O130)&gt;=5,F143&gt;=5,SUM(N129:O130)*2&lt;=F143),"←Ⅴ.職員数(本務者・今年度)の２倍以上の人数です。(正しい場合は構いません。)",IF(X143*1000/F143&lt;1000000,"←人件費支出(計)が1人当り100万円を下回っているため桁数を確認してください。",IF(X143*1000/F143&gt;15000000,"←人件費支出(計)が1人当り1500万円を上回っているため桁数を確認してください。",""))))))))))))))</f>
        <v>←本務職員人数（前年度）が未記入です。（０人の場合は「０」と記入してください。）</v>
      </c>
      <c r="AH143" s="9"/>
      <c r="AI143" s="9"/>
      <c r="AJ143" s="9"/>
      <c r="AK143" s="9"/>
      <c r="AL143" s="9"/>
      <c r="AM143" s="9"/>
      <c r="AN143" s="9"/>
      <c r="AO143" s="9"/>
      <c r="AP143" s="9"/>
      <c r="AQ143" s="9"/>
      <c r="AR143" s="9"/>
    </row>
    <row r="144" spans="1:44" s="43" customFormat="1" ht="24.75" customHeight="1" x14ac:dyDescent="0.15">
      <c r="A144" s="1087" t="s">
        <v>2129</v>
      </c>
      <c r="B144" s="1087"/>
      <c r="C144" s="1088" t="s">
        <v>2130</v>
      </c>
      <c r="D144" s="1088"/>
      <c r="E144" s="1088"/>
      <c r="F144" s="1088"/>
      <c r="G144" s="1088"/>
      <c r="H144" s="1088"/>
      <c r="I144" s="1088"/>
      <c r="J144" s="1088"/>
      <c r="K144" s="1088"/>
      <c r="L144" s="1088"/>
      <c r="M144" s="1088"/>
      <c r="N144" s="1088"/>
      <c r="O144" s="1088"/>
      <c r="P144" s="1088"/>
      <c r="Q144" s="1088"/>
      <c r="R144" s="1088"/>
      <c r="S144" s="1088"/>
      <c r="T144" s="1088"/>
      <c r="U144" s="1088"/>
      <c r="V144" s="1088"/>
      <c r="W144" s="1088"/>
      <c r="X144" s="1088"/>
      <c r="Y144" s="1088"/>
      <c r="Z144" s="1088"/>
      <c r="AA144" s="1088"/>
      <c r="AB144" s="1088"/>
      <c r="AC144" s="1088"/>
      <c r="AD144" s="1088"/>
      <c r="AE144" s="1088"/>
      <c r="AF144" s="406"/>
      <c r="AG144" s="181"/>
    </row>
    <row r="145" spans="1:44" s="43" customFormat="1" ht="14.25" customHeight="1" x14ac:dyDescent="0.15">
      <c r="A145" s="750"/>
      <c r="B145" s="711">
        <v>2</v>
      </c>
      <c r="C145" s="1089" t="s">
        <v>497</v>
      </c>
      <c r="D145" s="1089"/>
      <c r="E145" s="1089"/>
      <c r="F145" s="1089"/>
      <c r="G145" s="1089"/>
      <c r="H145" s="1089"/>
      <c r="I145" s="1089"/>
      <c r="J145" s="1089"/>
      <c r="K145" s="1089"/>
      <c r="L145" s="1089"/>
      <c r="M145" s="1089"/>
      <c r="N145" s="1089"/>
      <c r="O145" s="1089"/>
      <c r="P145" s="1089"/>
      <c r="Q145" s="1089"/>
      <c r="R145" s="1089"/>
      <c r="S145" s="1089"/>
      <c r="T145" s="1089"/>
      <c r="U145" s="1089"/>
      <c r="V145" s="1089"/>
      <c r="W145" s="1089"/>
      <c r="X145" s="1089"/>
      <c r="Y145" s="1089"/>
      <c r="Z145" s="1089"/>
      <c r="AA145" s="1089"/>
      <c r="AB145" s="1089"/>
      <c r="AC145" s="1089"/>
      <c r="AD145" s="1089"/>
      <c r="AE145" s="1089"/>
      <c r="AF145" s="406"/>
      <c r="AG145" s="181"/>
    </row>
    <row r="146" spans="1:44" s="43" customFormat="1" ht="47.25" customHeight="1" x14ac:dyDescent="0.15">
      <c r="A146" s="750"/>
      <c r="B146" s="711">
        <v>3</v>
      </c>
      <c r="C146" s="987" t="s">
        <v>3612</v>
      </c>
      <c r="D146" s="987"/>
      <c r="E146" s="987"/>
      <c r="F146" s="987"/>
      <c r="G146" s="987"/>
      <c r="H146" s="987"/>
      <c r="I146" s="987"/>
      <c r="J146" s="987"/>
      <c r="K146" s="987"/>
      <c r="L146" s="987"/>
      <c r="M146" s="987"/>
      <c r="N146" s="987"/>
      <c r="O146" s="987"/>
      <c r="P146" s="987"/>
      <c r="Q146" s="987"/>
      <c r="R146" s="987"/>
      <c r="S146" s="987"/>
      <c r="T146" s="987"/>
      <c r="U146" s="987"/>
      <c r="V146" s="987"/>
      <c r="W146" s="987"/>
      <c r="X146" s="987"/>
      <c r="Y146" s="987"/>
      <c r="Z146" s="987"/>
      <c r="AA146" s="987"/>
      <c r="AB146" s="987"/>
      <c r="AC146" s="987"/>
      <c r="AD146" s="987"/>
      <c r="AE146" s="987"/>
      <c r="AF146" s="406"/>
      <c r="AG146" s="181"/>
    </row>
    <row r="147" spans="1:44" s="43" customFormat="1" ht="14.25" customHeight="1" x14ac:dyDescent="0.15">
      <c r="A147" s="750"/>
      <c r="B147" s="711">
        <v>4</v>
      </c>
      <c r="C147" s="1089" t="s">
        <v>2164</v>
      </c>
      <c r="D147" s="1089"/>
      <c r="E147" s="1089"/>
      <c r="F147" s="1089"/>
      <c r="G147" s="1089"/>
      <c r="H147" s="1089"/>
      <c r="I147" s="1089"/>
      <c r="J147" s="1089"/>
      <c r="K147" s="1089"/>
      <c r="L147" s="1089"/>
      <c r="M147" s="1089"/>
      <c r="N147" s="1089"/>
      <c r="O147" s="1089"/>
      <c r="P147" s="1089"/>
      <c r="Q147" s="1089"/>
      <c r="R147" s="1089"/>
      <c r="S147" s="1089"/>
      <c r="T147" s="1089"/>
      <c r="U147" s="1089"/>
      <c r="V147" s="1089"/>
      <c r="W147" s="1089"/>
      <c r="X147" s="1089"/>
      <c r="Y147" s="1089"/>
      <c r="Z147" s="1089"/>
      <c r="AA147" s="1089"/>
      <c r="AB147" s="1089"/>
      <c r="AC147" s="1089"/>
      <c r="AD147" s="1089"/>
      <c r="AE147" s="1089"/>
      <c r="AF147" s="406"/>
      <c r="AG147" s="181"/>
    </row>
    <row r="148" spans="1:44" s="43" customFormat="1" ht="14.25" customHeight="1" x14ac:dyDescent="0.15">
      <c r="A148" s="750"/>
      <c r="B148" s="711">
        <v>5</v>
      </c>
      <c r="C148" s="1089" t="s">
        <v>2165</v>
      </c>
      <c r="D148" s="1089"/>
      <c r="E148" s="1089"/>
      <c r="F148" s="1089"/>
      <c r="G148" s="1089"/>
      <c r="H148" s="1089"/>
      <c r="I148" s="1089"/>
      <c r="J148" s="1089"/>
      <c r="K148" s="1089"/>
      <c r="L148" s="1089"/>
      <c r="M148" s="1089"/>
      <c r="N148" s="1089"/>
      <c r="O148" s="1089"/>
      <c r="P148" s="1089"/>
      <c r="Q148" s="1089"/>
      <c r="R148" s="1089"/>
      <c r="S148" s="1089"/>
      <c r="T148" s="1089"/>
      <c r="U148" s="1089"/>
      <c r="V148" s="1089"/>
      <c r="W148" s="1089"/>
      <c r="X148" s="1089"/>
      <c r="Y148" s="1089"/>
      <c r="Z148" s="1089"/>
      <c r="AA148" s="1089"/>
      <c r="AB148" s="1089"/>
      <c r="AC148" s="1089"/>
      <c r="AD148" s="1089"/>
      <c r="AE148" s="1089"/>
      <c r="AF148" s="406"/>
      <c r="AG148" s="181"/>
    </row>
    <row r="149" spans="1:44" s="43" customFormat="1" ht="14.25" customHeight="1" x14ac:dyDescent="0.15">
      <c r="A149" s="750"/>
      <c r="B149" s="711">
        <v>6</v>
      </c>
      <c r="C149" s="1229" t="s">
        <v>2166</v>
      </c>
      <c r="D149" s="1229"/>
      <c r="E149" s="1229"/>
      <c r="F149" s="1229"/>
      <c r="G149" s="1229"/>
      <c r="H149" s="1229"/>
      <c r="I149" s="1229"/>
      <c r="J149" s="1229"/>
      <c r="K149" s="1229"/>
      <c r="L149" s="1229"/>
      <c r="M149" s="1229"/>
      <c r="N149" s="1229"/>
      <c r="O149" s="1229"/>
      <c r="P149" s="1229"/>
      <c r="Q149" s="1229"/>
      <c r="R149" s="1229"/>
      <c r="S149" s="1229"/>
      <c r="T149" s="1229"/>
      <c r="U149" s="1229"/>
      <c r="V149" s="1229"/>
      <c r="W149" s="1229"/>
      <c r="X149" s="1229"/>
      <c r="Y149" s="1229"/>
      <c r="Z149" s="1229"/>
      <c r="AA149" s="1229"/>
      <c r="AB149" s="1229"/>
      <c r="AC149" s="1229"/>
      <c r="AD149" s="1229"/>
      <c r="AE149" s="1229"/>
      <c r="AF149" s="406"/>
      <c r="AG149" s="181"/>
    </row>
    <row r="150" spans="1:44" ht="20.25" customHeight="1" x14ac:dyDescent="0.15">
      <c r="A150" s="1090"/>
      <c r="B150" s="1090"/>
      <c r="C150" s="1090"/>
      <c r="D150" s="1090"/>
      <c r="E150" s="1090"/>
      <c r="F150" s="1090"/>
      <c r="G150" s="1090"/>
      <c r="H150" s="1090"/>
      <c r="I150" s="1090"/>
      <c r="J150" s="1090"/>
      <c r="K150" s="1090"/>
      <c r="L150" s="1090"/>
      <c r="M150" s="1090"/>
      <c r="N150" s="1090"/>
      <c r="O150" s="1090"/>
      <c r="P150" s="1090"/>
      <c r="Q150" s="1090"/>
      <c r="R150" s="1090"/>
      <c r="S150" s="1090"/>
      <c r="T150" s="1090"/>
      <c r="U150" s="1090"/>
      <c r="V150" s="1090"/>
      <c r="W150" s="1090"/>
      <c r="X150" s="1090"/>
      <c r="Y150" s="1090"/>
      <c r="Z150" s="1090"/>
      <c r="AA150" s="1090"/>
      <c r="AB150" s="1090"/>
      <c r="AC150" s="1090"/>
      <c r="AD150" s="1090"/>
      <c r="AE150" s="1090"/>
      <c r="AH150" s="9"/>
      <c r="AI150" s="9"/>
      <c r="AJ150" s="9"/>
      <c r="AK150" s="9"/>
      <c r="AL150" s="9"/>
      <c r="AM150" s="9"/>
      <c r="AN150" s="9"/>
      <c r="AO150" s="9"/>
      <c r="AP150" s="9"/>
      <c r="AQ150" s="9"/>
      <c r="AR150" s="9"/>
    </row>
    <row r="151" spans="1:44" ht="17.100000000000001" customHeight="1" thickBot="1" x14ac:dyDescent="0.2">
      <c r="A151" s="1091" t="s">
        <v>2097</v>
      </c>
      <c r="B151" s="1091"/>
      <c r="C151" s="1091"/>
      <c r="D151" s="1091"/>
      <c r="E151" s="1091"/>
      <c r="F151" s="1091"/>
      <c r="G151" s="1091"/>
      <c r="H151" s="1091"/>
      <c r="I151" s="1091"/>
      <c r="J151" s="1091"/>
      <c r="K151" s="1091"/>
      <c r="L151" s="1091"/>
      <c r="M151" s="1091"/>
      <c r="N151" s="1091"/>
      <c r="O151" s="1091"/>
      <c r="P151" s="1091"/>
      <c r="Q151" s="1091"/>
      <c r="R151" s="1091"/>
      <c r="S151" s="205"/>
      <c r="T151" s="205"/>
      <c r="U151" s="205"/>
      <c r="V151" s="963" t="s">
        <v>221</v>
      </c>
      <c r="W151" s="963"/>
      <c r="X151" s="963"/>
      <c r="Y151" s="963"/>
      <c r="Z151" s="237"/>
      <c r="AA151" s="205"/>
      <c r="AB151" s="205"/>
      <c r="AC151" s="205"/>
      <c r="AD151" s="205"/>
      <c r="AE151" s="205"/>
      <c r="AH151" s="9"/>
      <c r="AI151" s="9"/>
      <c r="AJ151" s="9"/>
      <c r="AK151" s="9"/>
      <c r="AL151" s="9"/>
      <c r="AM151" s="9"/>
      <c r="AN151" s="9"/>
      <c r="AO151" s="9"/>
      <c r="AP151" s="9"/>
      <c r="AQ151" s="9"/>
      <c r="AR151" s="9"/>
    </row>
    <row r="152" spans="1:44" ht="14.25" customHeight="1" x14ac:dyDescent="0.15">
      <c r="A152" s="1069" t="s">
        <v>156</v>
      </c>
      <c r="B152" s="1070"/>
      <c r="C152" s="1072" t="s">
        <v>157</v>
      </c>
      <c r="D152" s="1073"/>
      <c r="E152" s="1078" t="s">
        <v>158</v>
      </c>
      <c r="F152" s="1079"/>
      <c r="G152" s="1079"/>
      <c r="H152" s="1079"/>
      <c r="I152" s="1079"/>
      <c r="J152" s="1079"/>
      <c r="K152" s="1079"/>
      <c r="L152" s="1079"/>
      <c r="M152" s="1080"/>
      <c r="N152" s="1081"/>
      <c r="O152" s="1082"/>
      <c r="P152" s="1082"/>
      <c r="Q152" s="1082"/>
      <c r="R152" s="1082"/>
      <c r="S152" s="1082"/>
      <c r="T152" s="1082"/>
      <c r="U152" s="1082"/>
      <c r="V152" s="1082"/>
      <c r="W152" s="1082"/>
      <c r="X152" s="1083" t="s">
        <v>216</v>
      </c>
      <c r="Y152" s="1084"/>
      <c r="Z152" s="282"/>
      <c r="AA152" s="283"/>
      <c r="AB152" s="283"/>
      <c r="AC152" s="284"/>
      <c r="AD152" s="285"/>
      <c r="AE152" s="205"/>
      <c r="AF152" s="409" t="str">
        <f>IF(N152="","←未記入です。（０円の場合は「０」と記入してください。）",IF(N152&gt;2000000,"←20億円を超えているので桁数を確認してください。（正しい場合は構いません。）",""))</f>
        <v>←未記入です。（０円の場合は「０」と記入してください。）</v>
      </c>
      <c r="AH152" s="9"/>
      <c r="AI152" s="9"/>
      <c r="AJ152" s="9"/>
      <c r="AK152" s="9"/>
      <c r="AL152" s="9"/>
      <c r="AM152" s="9"/>
      <c r="AN152" s="9"/>
      <c r="AO152" s="9"/>
      <c r="AP152" s="9"/>
      <c r="AQ152" s="9"/>
      <c r="AR152" s="9"/>
    </row>
    <row r="153" spans="1:44" ht="14.25" customHeight="1" x14ac:dyDescent="0.15">
      <c r="A153" s="1048"/>
      <c r="B153" s="1071"/>
      <c r="C153" s="1074"/>
      <c r="D153" s="1075"/>
      <c r="E153" s="1031" t="s">
        <v>160</v>
      </c>
      <c r="F153" s="1032"/>
      <c r="G153" s="1032"/>
      <c r="H153" s="1032"/>
      <c r="I153" s="1032"/>
      <c r="J153" s="1032"/>
      <c r="K153" s="1032"/>
      <c r="L153" s="1032"/>
      <c r="M153" s="1033"/>
      <c r="N153" s="1034"/>
      <c r="O153" s="1035"/>
      <c r="P153" s="1035"/>
      <c r="Q153" s="1035"/>
      <c r="R153" s="1035"/>
      <c r="S153" s="1035"/>
      <c r="T153" s="1035"/>
      <c r="U153" s="1035"/>
      <c r="V153" s="1035"/>
      <c r="W153" s="1035"/>
      <c r="X153" s="1036" t="s">
        <v>216</v>
      </c>
      <c r="Y153" s="1037"/>
      <c r="Z153" s="282"/>
      <c r="AA153" s="283"/>
      <c r="AB153" s="283"/>
      <c r="AC153" s="284"/>
      <c r="AD153" s="501"/>
      <c r="AE153" s="205"/>
      <c r="AF153" s="409" t="str">
        <f>IF(N153="","←未記入です。（０円の場合は「０」と記入してください。）",IF(N153&gt;100000,"←1億円を超えているので桁数を確認してください。（正しい場合は構いません。）",""))</f>
        <v>←未記入です。（０円の場合は「０」と記入してください。）</v>
      </c>
      <c r="AH153" s="9"/>
      <c r="AI153" s="9"/>
      <c r="AJ153" s="9"/>
      <c r="AK153" s="9"/>
      <c r="AL153" s="9"/>
      <c r="AM153" s="9"/>
      <c r="AN153" s="9"/>
      <c r="AO153" s="9"/>
      <c r="AP153" s="9"/>
      <c r="AQ153" s="9"/>
      <c r="AR153" s="9"/>
    </row>
    <row r="154" spans="1:44" ht="14.25" customHeight="1" x14ac:dyDescent="0.15">
      <c r="A154" s="1048"/>
      <c r="B154" s="1071"/>
      <c r="C154" s="1074"/>
      <c r="D154" s="1075"/>
      <c r="E154" s="1031" t="s">
        <v>161</v>
      </c>
      <c r="F154" s="1032"/>
      <c r="G154" s="1032"/>
      <c r="H154" s="1032"/>
      <c r="I154" s="1032"/>
      <c r="J154" s="1032"/>
      <c r="K154" s="1032"/>
      <c r="L154" s="1032"/>
      <c r="M154" s="1033"/>
      <c r="N154" s="1034"/>
      <c r="O154" s="1035"/>
      <c r="P154" s="1035"/>
      <c r="Q154" s="1035"/>
      <c r="R154" s="1035"/>
      <c r="S154" s="1035"/>
      <c r="T154" s="1035"/>
      <c r="U154" s="1035"/>
      <c r="V154" s="1035"/>
      <c r="W154" s="1035"/>
      <c r="X154" s="1036" t="s">
        <v>216</v>
      </c>
      <c r="Y154" s="1037"/>
      <c r="Z154" s="282"/>
      <c r="AA154" s="283"/>
      <c r="AB154" s="283"/>
      <c r="AC154" s="284"/>
      <c r="AD154" s="285"/>
      <c r="AE154" s="205"/>
      <c r="AF154" s="409" t="str">
        <f>IF(N154="","←未記入です。（０円の場合は「０」と記入してください。）",IF(N154&gt;300000,"←3億円を超えているので桁数を確認してください。（正しい場合は構いません。）",""))</f>
        <v>←未記入です。（０円の場合は「０」と記入してください。）</v>
      </c>
      <c r="AH154" s="9"/>
      <c r="AI154" s="9"/>
      <c r="AJ154" s="9"/>
      <c r="AK154" s="9"/>
      <c r="AL154" s="9"/>
      <c r="AM154" s="9"/>
      <c r="AN154" s="9"/>
      <c r="AO154" s="9"/>
      <c r="AP154" s="9"/>
      <c r="AQ154" s="9"/>
      <c r="AR154" s="9"/>
    </row>
    <row r="155" spans="1:44" ht="14.25" customHeight="1" x14ac:dyDescent="0.15">
      <c r="A155" s="1048"/>
      <c r="B155" s="1071"/>
      <c r="C155" s="1074"/>
      <c r="D155" s="1075"/>
      <c r="E155" s="1031" t="s">
        <v>162</v>
      </c>
      <c r="F155" s="1032"/>
      <c r="G155" s="1032"/>
      <c r="H155" s="1032"/>
      <c r="I155" s="1032"/>
      <c r="J155" s="1032"/>
      <c r="K155" s="1032"/>
      <c r="L155" s="1032"/>
      <c r="M155" s="1033"/>
      <c r="N155" s="1034"/>
      <c r="O155" s="1035"/>
      <c r="P155" s="1035"/>
      <c r="Q155" s="1035"/>
      <c r="R155" s="1035"/>
      <c r="S155" s="1035"/>
      <c r="T155" s="1035"/>
      <c r="U155" s="1035"/>
      <c r="V155" s="1035"/>
      <c r="W155" s="1035"/>
      <c r="X155" s="1036" t="s">
        <v>216</v>
      </c>
      <c r="Y155" s="1037"/>
      <c r="Z155" s="282"/>
      <c r="AA155" s="283"/>
      <c r="AB155" s="283"/>
      <c r="AC155" s="284"/>
      <c r="AD155" s="501"/>
      <c r="AE155" s="205"/>
      <c r="AF155" s="409" t="str">
        <f>IF(N155="","←未記入です。（０円の場合は「０」と記入してください。）",IF(N155&gt;1000000,"←10億円を超えているので桁数を確認してください。（正しい場合は構いません。）",""))</f>
        <v>←未記入です。（０円の場合は「０」と記入してください。）</v>
      </c>
      <c r="AH155" s="9"/>
      <c r="AI155" s="9"/>
      <c r="AJ155" s="9"/>
      <c r="AK155" s="9"/>
      <c r="AL155" s="9"/>
      <c r="AM155" s="9"/>
      <c r="AN155" s="9"/>
      <c r="AO155" s="9"/>
      <c r="AP155" s="9"/>
      <c r="AQ155" s="9"/>
      <c r="AR155" s="9"/>
    </row>
    <row r="156" spans="1:44" ht="14.25" customHeight="1" x14ac:dyDescent="0.15">
      <c r="A156" s="1048"/>
      <c r="B156" s="1071"/>
      <c r="C156" s="1074"/>
      <c r="D156" s="1075"/>
      <c r="E156" s="1031" t="s">
        <v>163</v>
      </c>
      <c r="F156" s="1032"/>
      <c r="G156" s="1032"/>
      <c r="H156" s="1032"/>
      <c r="I156" s="1032"/>
      <c r="J156" s="1032"/>
      <c r="K156" s="1032"/>
      <c r="L156" s="1032"/>
      <c r="M156" s="1033"/>
      <c r="N156" s="1034"/>
      <c r="O156" s="1035"/>
      <c r="P156" s="1035"/>
      <c r="Q156" s="1035"/>
      <c r="R156" s="1035"/>
      <c r="S156" s="1035"/>
      <c r="T156" s="1035"/>
      <c r="U156" s="1035"/>
      <c r="V156" s="1035"/>
      <c r="W156" s="1035"/>
      <c r="X156" s="1036" t="s">
        <v>216</v>
      </c>
      <c r="Y156" s="1037"/>
      <c r="Z156" s="282"/>
      <c r="AA156" s="283"/>
      <c r="AB156" s="283"/>
      <c r="AC156" s="284"/>
      <c r="AD156" s="285"/>
      <c r="AE156" s="205"/>
      <c r="AF156" s="409" t="str">
        <f>IF(N156="","←未記入です。（０円の場合は「０」と記入してください。）",IF(N156&gt;500000,"←5億円を超えているので桁数を確認してください。（正しい場合は構いません。）",""))</f>
        <v>←未記入です。（０円の場合は「０」と記入してください。）</v>
      </c>
      <c r="AH156" s="9"/>
      <c r="AI156" s="9"/>
      <c r="AJ156" s="9"/>
      <c r="AK156" s="9"/>
      <c r="AL156" s="9"/>
      <c r="AM156" s="9"/>
      <c r="AN156" s="9"/>
      <c r="AO156" s="9"/>
      <c r="AP156" s="9"/>
      <c r="AQ156" s="9"/>
      <c r="AR156" s="9"/>
    </row>
    <row r="157" spans="1:44" ht="14.25" customHeight="1" x14ac:dyDescent="0.15">
      <c r="A157" s="1048"/>
      <c r="B157" s="1071"/>
      <c r="C157" s="1074"/>
      <c r="D157" s="1075"/>
      <c r="E157" s="1003" t="s">
        <v>164</v>
      </c>
      <c r="F157" s="1004"/>
      <c r="G157" s="1004"/>
      <c r="H157" s="1004"/>
      <c r="I157" s="1004"/>
      <c r="J157" s="1004"/>
      <c r="K157" s="1004"/>
      <c r="L157" s="1004"/>
      <c r="M157" s="1005"/>
      <c r="N157" s="1006"/>
      <c r="O157" s="1007"/>
      <c r="P157" s="1007"/>
      <c r="Q157" s="1007"/>
      <c r="R157" s="1007"/>
      <c r="S157" s="1007"/>
      <c r="T157" s="1007"/>
      <c r="U157" s="1007"/>
      <c r="V157" s="1007"/>
      <c r="W157" s="1007"/>
      <c r="X157" s="1008" t="s">
        <v>216</v>
      </c>
      <c r="Y157" s="1009"/>
      <c r="Z157" s="282"/>
      <c r="AA157" s="283"/>
      <c r="AB157" s="283"/>
      <c r="AC157" s="284"/>
      <c r="AD157" s="285"/>
      <c r="AE157" s="205"/>
      <c r="AF157" s="409" t="str">
        <f>IF(N157="","←未記入です。（０円の場合は「０」と記入してください。）",IF(N157&gt;300000,"←3億円を超えているので桁数を確認してください。（正しい場合は構いません。）",""))</f>
        <v>←未記入です。（０円の場合は「０」と記入してください。）</v>
      </c>
      <c r="AH157" s="9"/>
      <c r="AI157" s="9"/>
      <c r="AJ157" s="9"/>
      <c r="AK157" s="9"/>
      <c r="AL157" s="9"/>
      <c r="AM157" s="9"/>
      <c r="AN157" s="9"/>
      <c r="AO157" s="9"/>
      <c r="AP157" s="9"/>
      <c r="AQ157" s="9"/>
      <c r="AR157" s="9"/>
    </row>
    <row r="158" spans="1:44" ht="14.25" customHeight="1" x14ac:dyDescent="0.15">
      <c r="A158" s="1048"/>
      <c r="B158" s="1071"/>
      <c r="C158" s="1076"/>
      <c r="D158" s="1077"/>
      <c r="E158" s="989" t="s">
        <v>165</v>
      </c>
      <c r="F158" s="989"/>
      <c r="G158" s="989"/>
      <c r="H158" s="989"/>
      <c r="I158" s="989"/>
      <c r="J158" s="989"/>
      <c r="K158" s="989"/>
      <c r="L158" s="989"/>
      <c r="M158" s="990"/>
      <c r="N158" s="991">
        <f>N152+N153+N154+N155+N156+N157</f>
        <v>0</v>
      </c>
      <c r="O158" s="992"/>
      <c r="P158" s="992"/>
      <c r="Q158" s="992"/>
      <c r="R158" s="992"/>
      <c r="S158" s="992"/>
      <c r="T158" s="992"/>
      <c r="U158" s="992"/>
      <c r="V158" s="992"/>
      <c r="W158" s="992"/>
      <c r="X158" s="993" t="s">
        <v>216</v>
      </c>
      <c r="Y158" s="994"/>
      <c r="Z158" s="282"/>
      <c r="AA158" s="283"/>
      <c r="AB158" s="283"/>
      <c r="AC158" s="284"/>
      <c r="AD158" s="501"/>
      <c r="AE158" s="205"/>
      <c r="AF158" s="409"/>
      <c r="AH158" s="9"/>
      <c r="AI158" s="9"/>
      <c r="AJ158" s="9"/>
      <c r="AK158" s="9"/>
      <c r="AL158" s="9"/>
      <c r="AM158" s="9"/>
      <c r="AN158" s="9"/>
      <c r="AO158" s="9"/>
      <c r="AP158" s="9"/>
      <c r="AQ158" s="9"/>
      <c r="AR158" s="9"/>
    </row>
    <row r="159" spans="1:44" ht="14.25" customHeight="1" x14ac:dyDescent="0.15">
      <c r="A159" s="1048"/>
      <c r="B159" s="1071"/>
      <c r="C159" s="1085" t="s">
        <v>166</v>
      </c>
      <c r="D159" s="1086"/>
      <c r="E159" s="1024" t="s">
        <v>167</v>
      </c>
      <c r="F159" s="1025"/>
      <c r="G159" s="1025"/>
      <c r="H159" s="1025"/>
      <c r="I159" s="1025"/>
      <c r="J159" s="1025"/>
      <c r="K159" s="1025"/>
      <c r="L159" s="1025"/>
      <c r="M159" s="1026"/>
      <c r="N159" s="1027"/>
      <c r="O159" s="1028"/>
      <c r="P159" s="1028"/>
      <c r="Q159" s="1028"/>
      <c r="R159" s="1028"/>
      <c r="S159" s="1028"/>
      <c r="T159" s="1028"/>
      <c r="U159" s="1028"/>
      <c r="V159" s="1028"/>
      <c r="W159" s="1028"/>
      <c r="X159" s="1029" t="s">
        <v>216</v>
      </c>
      <c r="Y159" s="1030"/>
      <c r="Z159" s="282"/>
      <c r="AA159" s="283"/>
      <c r="AB159" s="283"/>
      <c r="AC159" s="284"/>
      <c r="AD159" s="285"/>
      <c r="AE159" s="205"/>
      <c r="AF159" s="409" t="str">
        <f>IF(N159="","←未記入です。（０円の場合は「０」と記入してください。）",IF(SUM(N159,AG160)&lt;SUM(X142:Z143),"←人件費がⅥ.本務教職員の人件費支出内訳(計)を下回っているので確認してください。",IF(N159&gt;1000000,"←10億円を超えているので桁数を確認してください。（正しい場合は構いません。）","")))</f>
        <v>←未記入です。（０円の場合は「０」と記入してください。）</v>
      </c>
      <c r="AG159" s="409"/>
      <c r="AH159" s="9"/>
      <c r="AI159" s="9"/>
      <c r="AJ159" s="9"/>
      <c r="AK159" s="9"/>
      <c r="AL159" s="9"/>
      <c r="AM159" s="9"/>
      <c r="AN159" s="9"/>
      <c r="AO159" s="9"/>
      <c r="AP159" s="9"/>
      <c r="AQ159" s="9"/>
      <c r="AR159" s="9"/>
    </row>
    <row r="160" spans="1:44" ht="14.25" customHeight="1" x14ac:dyDescent="0.15">
      <c r="A160" s="1048"/>
      <c r="B160" s="1071"/>
      <c r="C160" s="1074"/>
      <c r="D160" s="1075"/>
      <c r="E160" s="1031" t="s">
        <v>342</v>
      </c>
      <c r="F160" s="1032"/>
      <c r="G160" s="1032"/>
      <c r="H160" s="1032"/>
      <c r="I160" s="1032"/>
      <c r="J160" s="1032"/>
      <c r="K160" s="1032"/>
      <c r="L160" s="1032"/>
      <c r="M160" s="1033"/>
      <c r="N160" s="281" t="s">
        <v>208</v>
      </c>
      <c r="O160" s="1038"/>
      <c r="P160" s="1038"/>
      <c r="Q160" s="1038"/>
      <c r="R160" s="1038"/>
      <c r="S160" s="1038"/>
      <c r="T160" s="1038"/>
      <c r="U160" s="1038"/>
      <c r="V160" s="1038"/>
      <c r="W160" s="1038"/>
      <c r="X160" s="1036" t="s">
        <v>217</v>
      </c>
      <c r="Y160" s="1037"/>
      <c r="Z160" s="282"/>
      <c r="AA160" s="283"/>
      <c r="AB160" s="283"/>
      <c r="AC160" s="284"/>
      <c r="AD160" s="285"/>
      <c r="AE160" s="205"/>
      <c r="AF160" s="409" t="str">
        <f>IF(N159=0,"",IF(O160="","←未記入です。（０円の場合は「０」と記入してください。）",IF(O160&gt;N159,"←退職給与引当金繰入額が人件費を上回っています。",IF(O160&gt;100000,"←1億円を超えているので桁数を確認してください。（正しい場合は構いません。）",IF(O160&lt;-100000,"←マイナス1億円を下回っているので桁数を確認してください。（正しい場合は構いません。）","")))))</f>
        <v/>
      </c>
      <c r="AG160" s="536" t="str">
        <f>IF(O160&lt;0,ABS(O160),"")</f>
        <v/>
      </c>
      <c r="AH160" s="9"/>
      <c r="AI160" s="9"/>
      <c r="AJ160" s="9"/>
      <c r="AK160" s="9"/>
      <c r="AL160" s="9"/>
      <c r="AM160" s="9"/>
      <c r="AN160" s="9"/>
      <c r="AO160" s="9"/>
      <c r="AP160" s="9"/>
      <c r="AQ160" s="9"/>
      <c r="AR160" s="9"/>
    </row>
    <row r="161" spans="1:44" ht="14.25" customHeight="1" x14ac:dyDescent="0.15">
      <c r="A161" s="1048"/>
      <c r="B161" s="1071"/>
      <c r="C161" s="1074"/>
      <c r="D161" s="1075"/>
      <c r="E161" s="1031" t="s">
        <v>169</v>
      </c>
      <c r="F161" s="1032"/>
      <c r="G161" s="1032"/>
      <c r="H161" s="1032"/>
      <c r="I161" s="1032"/>
      <c r="J161" s="1032"/>
      <c r="K161" s="1032"/>
      <c r="L161" s="1032"/>
      <c r="M161" s="1033"/>
      <c r="N161" s="1034"/>
      <c r="O161" s="1035"/>
      <c r="P161" s="1035"/>
      <c r="Q161" s="1035"/>
      <c r="R161" s="1035"/>
      <c r="S161" s="1035"/>
      <c r="T161" s="1035"/>
      <c r="U161" s="1035"/>
      <c r="V161" s="1035"/>
      <c r="W161" s="1035"/>
      <c r="X161" s="1067" t="s">
        <v>216</v>
      </c>
      <c r="Y161" s="1068"/>
      <c r="Z161" s="282"/>
      <c r="AA161" s="283"/>
      <c r="AB161" s="283"/>
      <c r="AC161" s="284"/>
      <c r="AD161" s="285"/>
      <c r="AE161" s="205"/>
      <c r="AF161" s="409" t="str">
        <f>IF(N161="","←未記入です。（０円の場合は「０」と記入してください。）",IF(N161&gt;1000000,"←10億円を超えているので桁数を確認してください。（正しい場合は構いません。）",""))</f>
        <v>←未記入です。（０円の場合は「０」と記入してください。）</v>
      </c>
      <c r="AH161" s="9"/>
      <c r="AI161" s="9"/>
      <c r="AJ161" s="9"/>
      <c r="AK161" s="9"/>
      <c r="AL161" s="9"/>
      <c r="AM161" s="9"/>
      <c r="AN161" s="9"/>
      <c r="AO161" s="9"/>
      <c r="AP161" s="9"/>
      <c r="AQ161" s="9"/>
      <c r="AR161" s="9"/>
    </row>
    <row r="162" spans="1:44" ht="14.25" customHeight="1" x14ac:dyDescent="0.15">
      <c r="A162" s="1048"/>
      <c r="B162" s="1071"/>
      <c r="C162" s="1074"/>
      <c r="D162" s="1075"/>
      <c r="E162" s="1031" t="s">
        <v>343</v>
      </c>
      <c r="F162" s="1032"/>
      <c r="G162" s="1032"/>
      <c r="H162" s="1032"/>
      <c r="I162" s="1032"/>
      <c r="J162" s="1032"/>
      <c r="K162" s="1032"/>
      <c r="L162" s="1032"/>
      <c r="M162" s="1033"/>
      <c r="N162" s="281" t="s">
        <v>208</v>
      </c>
      <c r="O162" s="1038"/>
      <c r="P162" s="1038"/>
      <c r="Q162" s="1038"/>
      <c r="R162" s="1038"/>
      <c r="S162" s="1038"/>
      <c r="T162" s="1038"/>
      <c r="U162" s="1038"/>
      <c r="V162" s="1038"/>
      <c r="W162" s="1038"/>
      <c r="X162" s="1036" t="s">
        <v>217</v>
      </c>
      <c r="Y162" s="1037"/>
      <c r="Z162" s="282"/>
      <c r="AA162" s="283"/>
      <c r="AB162" s="283"/>
      <c r="AC162" s="284"/>
      <c r="AD162" s="285"/>
      <c r="AE162" s="205"/>
      <c r="AF162" s="411" t="str">
        <f>IF(N161=0,"",IF(O162="","←未記入です。（０円の場合は「０」と記入してください。）",IF(O162="","",IF(O162&gt;N161,"←減価償却額が教育研究経費を上回っています。",IF(O162&gt;500000,"←5億円を超えているので桁数を確認してください。（正しい場合は構いません。）","")))))</f>
        <v/>
      </c>
      <c r="AH162" s="9"/>
      <c r="AI162" s="9"/>
      <c r="AJ162" s="9"/>
      <c r="AK162" s="9"/>
      <c r="AL162" s="9"/>
      <c r="AM162" s="9"/>
      <c r="AN162" s="9"/>
      <c r="AO162" s="9"/>
      <c r="AP162" s="9"/>
      <c r="AQ162" s="9"/>
      <c r="AR162" s="9"/>
    </row>
    <row r="163" spans="1:44" ht="14.25" customHeight="1" x14ac:dyDescent="0.15">
      <c r="A163" s="1048"/>
      <c r="B163" s="1071"/>
      <c r="C163" s="1074"/>
      <c r="D163" s="1075"/>
      <c r="E163" s="1031" t="s">
        <v>170</v>
      </c>
      <c r="F163" s="1032"/>
      <c r="G163" s="1032"/>
      <c r="H163" s="1032"/>
      <c r="I163" s="1032"/>
      <c r="J163" s="1032"/>
      <c r="K163" s="1032"/>
      <c r="L163" s="1032"/>
      <c r="M163" s="1033"/>
      <c r="N163" s="1034"/>
      <c r="O163" s="1035"/>
      <c r="P163" s="1035"/>
      <c r="Q163" s="1035"/>
      <c r="R163" s="1035"/>
      <c r="S163" s="1035"/>
      <c r="T163" s="1035"/>
      <c r="U163" s="1035"/>
      <c r="V163" s="1035"/>
      <c r="W163" s="1035"/>
      <c r="X163" s="1067" t="s">
        <v>216</v>
      </c>
      <c r="Y163" s="1068"/>
      <c r="Z163" s="282"/>
      <c r="AA163" s="283"/>
      <c r="AB163" s="283"/>
      <c r="AC163" s="284"/>
      <c r="AD163" s="285"/>
      <c r="AE163" s="205"/>
      <c r="AF163" s="409" t="str">
        <f>IF(N163="","←未記入です。（０円の場合は「０」と記入してください。）",IF(N163&gt;500000,"←5億円を超えているので桁数を確認してください。（正しい場合は構いません。）",""))</f>
        <v>←未記入です。（０円の場合は「０」と記入してください。）</v>
      </c>
      <c r="AH163" s="9"/>
      <c r="AI163" s="9"/>
      <c r="AJ163" s="9"/>
      <c r="AK163" s="9"/>
      <c r="AL163" s="9"/>
      <c r="AM163" s="9"/>
      <c r="AN163" s="9"/>
      <c r="AO163" s="9"/>
      <c r="AP163" s="9"/>
      <c r="AQ163" s="9"/>
      <c r="AR163" s="9"/>
    </row>
    <row r="164" spans="1:44" ht="14.25" customHeight="1" x14ac:dyDescent="0.15">
      <c r="A164" s="1048"/>
      <c r="B164" s="1071"/>
      <c r="C164" s="1074"/>
      <c r="D164" s="1075"/>
      <c r="E164" s="1031" t="s">
        <v>343</v>
      </c>
      <c r="F164" s="1032"/>
      <c r="G164" s="1032"/>
      <c r="H164" s="1032"/>
      <c r="I164" s="1032"/>
      <c r="J164" s="1032"/>
      <c r="K164" s="1032"/>
      <c r="L164" s="1032"/>
      <c r="M164" s="1033"/>
      <c r="N164" s="281" t="s">
        <v>208</v>
      </c>
      <c r="O164" s="1038"/>
      <c r="P164" s="1038"/>
      <c r="Q164" s="1038"/>
      <c r="R164" s="1038"/>
      <c r="S164" s="1038"/>
      <c r="T164" s="1038"/>
      <c r="U164" s="1038"/>
      <c r="V164" s="1038"/>
      <c r="W164" s="1038"/>
      <c r="X164" s="1036" t="s">
        <v>217</v>
      </c>
      <c r="Y164" s="1037"/>
      <c r="Z164" s="282"/>
      <c r="AA164" s="283"/>
      <c r="AB164" s="283"/>
      <c r="AC164" s="284"/>
      <c r="AD164" s="285"/>
      <c r="AE164" s="205"/>
      <c r="AF164" s="411" t="str">
        <f>IF(N163=0,"",IF(O164="","←未記入です。（０円の場合は「０」と記入してください。）",IF(O164&gt;N163,"←減価償却額が管理経費を上回っています。",IF(O164&gt;100000,"←1億円を超えているので桁数を確認してください。（正しい場合は構いません。）",""))))</f>
        <v/>
      </c>
      <c r="AH164" s="9"/>
      <c r="AI164" s="9"/>
      <c r="AJ164" s="9"/>
      <c r="AK164" s="9"/>
      <c r="AL164" s="9"/>
      <c r="AM164" s="9"/>
      <c r="AN164" s="9"/>
      <c r="AO164" s="9"/>
      <c r="AP164" s="9"/>
      <c r="AQ164" s="9"/>
      <c r="AR164" s="9"/>
    </row>
    <row r="165" spans="1:44" ht="14.25" customHeight="1" x14ac:dyDescent="0.15">
      <c r="A165" s="1048"/>
      <c r="B165" s="1071"/>
      <c r="C165" s="1074"/>
      <c r="D165" s="1075"/>
      <c r="E165" s="1003" t="s">
        <v>171</v>
      </c>
      <c r="F165" s="1004"/>
      <c r="G165" s="1004"/>
      <c r="H165" s="1004"/>
      <c r="I165" s="1004"/>
      <c r="J165" s="1004"/>
      <c r="K165" s="1004"/>
      <c r="L165" s="1004"/>
      <c r="M165" s="1005"/>
      <c r="N165" s="1006"/>
      <c r="O165" s="1007"/>
      <c r="P165" s="1007"/>
      <c r="Q165" s="1007"/>
      <c r="R165" s="1007"/>
      <c r="S165" s="1007"/>
      <c r="T165" s="1007"/>
      <c r="U165" s="1007"/>
      <c r="V165" s="1007"/>
      <c r="W165" s="1007"/>
      <c r="X165" s="1008" t="s">
        <v>216</v>
      </c>
      <c r="Y165" s="1009"/>
      <c r="Z165" s="282"/>
      <c r="AA165" s="283"/>
      <c r="AB165" s="283"/>
      <c r="AC165" s="284"/>
      <c r="AD165" s="285"/>
      <c r="AE165" s="205"/>
      <c r="AF165" s="409" t="str">
        <f>IF(N165="","←未記入です。（０円の場合は「０」と記入してください。）",IF(N165&gt;10000,"←1000万円を超えているので桁数を確認してください。（正しい場合は構いません。）",""))</f>
        <v>←未記入です。（０円の場合は「０」と記入してください。）</v>
      </c>
      <c r="AH165" s="9"/>
      <c r="AI165" s="9"/>
      <c r="AJ165" s="9"/>
      <c r="AK165" s="9"/>
      <c r="AL165" s="9"/>
      <c r="AM165" s="9"/>
      <c r="AN165" s="9"/>
      <c r="AO165" s="9"/>
      <c r="AP165" s="9"/>
      <c r="AQ165" s="9"/>
      <c r="AR165" s="9"/>
    </row>
    <row r="166" spans="1:44" ht="14.25" customHeight="1" x14ac:dyDescent="0.15">
      <c r="A166" s="1048"/>
      <c r="B166" s="1071"/>
      <c r="C166" s="1076"/>
      <c r="D166" s="1077"/>
      <c r="E166" s="989" t="s">
        <v>172</v>
      </c>
      <c r="F166" s="989"/>
      <c r="G166" s="989"/>
      <c r="H166" s="989"/>
      <c r="I166" s="989"/>
      <c r="J166" s="989"/>
      <c r="K166" s="989"/>
      <c r="L166" s="989"/>
      <c r="M166" s="990"/>
      <c r="N166" s="991">
        <f>N159+N161+N163+N165</f>
        <v>0</v>
      </c>
      <c r="O166" s="992"/>
      <c r="P166" s="992"/>
      <c r="Q166" s="992"/>
      <c r="R166" s="992"/>
      <c r="S166" s="992"/>
      <c r="T166" s="992"/>
      <c r="U166" s="992"/>
      <c r="V166" s="992"/>
      <c r="W166" s="992"/>
      <c r="X166" s="993" t="s">
        <v>216</v>
      </c>
      <c r="Y166" s="994"/>
      <c r="Z166" s="282"/>
      <c r="AA166" s="283"/>
      <c r="AB166" s="283"/>
      <c r="AC166" s="284"/>
      <c r="AD166" s="285"/>
      <c r="AE166" s="205"/>
      <c r="AF166" s="409"/>
      <c r="AH166" s="9"/>
      <c r="AI166" s="9"/>
      <c r="AJ166" s="9"/>
      <c r="AK166" s="9"/>
      <c r="AL166" s="9"/>
      <c r="AM166" s="9"/>
      <c r="AN166" s="9"/>
      <c r="AO166" s="9"/>
      <c r="AP166" s="9"/>
      <c r="AQ166" s="9"/>
      <c r="AR166" s="9"/>
    </row>
    <row r="167" spans="1:44" ht="14.25" customHeight="1" x14ac:dyDescent="0.15">
      <c r="A167" s="279"/>
      <c r="B167" s="280"/>
      <c r="C167" s="1010" t="s">
        <v>173</v>
      </c>
      <c r="D167" s="1010"/>
      <c r="E167" s="1010"/>
      <c r="F167" s="1010"/>
      <c r="G167" s="1010"/>
      <c r="H167" s="1010"/>
      <c r="I167" s="1010"/>
      <c r="J167" s="1010"/>
      <c r="K167" s="1010"/>
      <c r="L167" s="1010"/>
      <c r="M167" s="1011"/>
      <c r="N167" s="991">
        <f>N158-N166</f>
        <v>0</v>
      </c>
      <c r="O167" s="992"/>
      <c r="P167" s="992"/>
      <c r="Q167" s="992"/>
      <c r="R167" s="992"/>
      <c r="S167" s="992"/>
      <c r="T167" s="992"/>
      <c r="U167" s="992"/>
      <c r="V167" s="992"/>
      <c r="W167" s="992"/>
      <c r="X167" s="993" t="s">
        <v>216</v>
      </c>
      <c r="Y167" s="994"/>
      <c r="Z167" s="282"/>
      <c r="AA167" s="216"/>
      <c r="AB167" s="216"/>
      <c r="AC167" s="216"/>
      <c r="AD167" s="216"/>
      <c r="AE167" s="205"/>
      <c r="AF167" s="409"/>
      <c r="AH167" s="9"/>
      <c r="AI167" s="9"/>
      <c r="AJ167" s="9"/>
      <c r="AK167" s="9"/>
      <c r="AL167" s="9"/>
      <c r="AM167" s="9"/>
      <c r="AN167" s="9"/>
      <c r="AO167" s="9"/>
      <c r="AP167" s="9"/>
      <c r="AQ167" s="9"/>
      <c r="AR167" s="9"/>
    </row>
    <row r="168" spans="1:44" ht="14.25" customHeight="1" x14ac:dyDescent="0.15">
      <c r="A168" s="1046" t="s">
        <v>174</v>
      </c>
      <c r="B168" s="1047"/>
      <c r="C168" s="1052" t="s">
        <v>157</v>
      </c>
      <c r="D168" s="1053"/>
      <c r="E168" s="1024" t="s">
        <v>175</v>
      </c>
      <c r="F168" s="1025"/>
      <c r="G168" s="1025"/>
      <c r="H168" s="1025"/>
      <c r="I168" s="1025"/>
      <c r="J168" s="1025"/>
      <c r="K168" s="1025"/>
      <c r="L168" s="1025"/>
      <c r="M168" s="1026"/>
      <c r="N168" s="1027"/>
      <c r="O168" s="1028"/>
      <c r="P168" s="1028"/>
      <c r="Q168" s="1028"/>
      <c r="R168" s="1028"/>
      <c r="S168" s="1028"/>
      <c r="T168" s="1028"/>
      <c r="U168" s="1028"/>
      <c r="V168" s="1028"/>
      <c r="W168" s="1028"/>
      <c r="X168" s="1029" t="s">
        <v>216</v>
      </c>
      <c r="Y168" s="1030"/>
      <c r="Z168" s="282"/>
      <c r="AA168" s="216"/>
      <c r="AB168" s="216"/>
      <c r="AC168" s="216"/>
      <c r="AD168" s="216"/>
      <c r="AE168" s="205"/>
      <c r="AF168" s="409" t="str">
        <f>IF(N168="","←未記入です。（０円の場合は「０」と記入してください。）",IF(N168&gt;200000,"←2億円を超えているので桁数を確認してください。（正しい場合は構いません。）",""))</f>
        <v>←未記入です。（０円の場合は「０」と記入してください。）</v>
      </c>
      <c r="AH168" s="9"/>
      <c r="AI168" s="9"/>
      <c r="AJ168" s="9"/>
      <c r="AK168" s="9"/>
      <c r="AL168" s="9"/>
      <c r="AM168" s="9"/>
      <c r="AN168" s="9"/>
      <c r="AO168" s="9"/>
      <c r="AP168" s="9"/>
      <c r="AQ168" s="9"/>
      <c r="AR168" s="9"/>
    </row>
    <row r="169" spans="1:44" ht="14.25" customHeight="1" x14ac:dyDescent="0.15">
      <c r="A169" s="1048"/>
      <c r="B169" s="1049"/>
      <c r="C169" s="1054"/>
      <c r="D169" s="1055"/>
      <c r="E169" s="1058" t="s">
        <v>176</v>
      </c>
      <c r="F169" s="1059"/>
      <c r="G169" s="1059"/>
      <c r="H169" s="1059"/>
      <c r="I169" s="1059"/>
      <c r="J169" s="1059"/>
      <c r="K169" s="1059"/>
      <c r="L169" s="1059"/>
      <c r="M169" s="1060"/>
      <c r="N169" s="1006"/>
      <c r="O169" s="1007"/>
      <c r="P169" s="1007"/>
      <c r="Q169" s="1007"/>
      <c r="R169" s="1007"/>
      <c r="S169" s="1007"/>
      <c r="T169" s="1007"/>
      <c r="U169" s="1007"/>
      <c r="V169" s="1007"/>
      <c r="W169" s="1007"/>
      <c r="X169" s="1008" t="s">
        <v>216</v>
      </c>
      <c r="Y169" s="1009"/>
      <c r="Z169" s="282"/>
      <c r="AA169" s="216"/>
      <c r="AB169" s="216"/>
      <c r="AC169" s="216"/>
      <c r="AD169" s="216"/>
      <c r="AE169" s="205"/>
      <c r="AF169" s="409" t="str">
        <f>IF(N169="","←未記入です。（０円の場合は「０」と記入してください。）",IF(N169&gt;100000,"←1億円を超えているので桁数を確認してください。（正しい場合は構いません。）",""))</f>
        <v>←未記入です。（０円の場合は「０」と記入してください。）</v>
      </c>
      <c r="AH169" s="9"/>
      <c r="AI169" s="9"/>
      <c r="AJ169" s="9"/>
      <c r="AK169" s="9"/>
      <c r="AL169" s="9"/>
      <c r="AM169" s="9"/>
      <c r="AN169" s="9"/>
      <c r="AO169" s="9"/>
      <c r="AP169" s="9"/>
      <c r="AQ169" s="9"/>
      <c r="AR169" s="9"/>
    </row>
    <row r="170" spans="1:44" ht="14.25" customHeight="1" x14ac:dyDescent="0.15">
      <c r="A170" s="1048"/>
      <c r="B170" s="1049"/>
      <c r="C170" s="1056"/>
      <c r="D170" s="1057"/>
      <c r="E170" s="989" t="s">
        <v>177</v>
      </c>
      <c r="F170" s="989"/>
      <c r="G170" s="989"/>
      <c r="H170" s="989"/>
      <c r="I170" s="989"/>
      <c r="J170" s="989"/>
      <c r="K170" s="989"/>
      <c r="L170" s="989"/>
      <c r="M170" s="990"/>
      <c r="N170" s="991">
        <f>N168+N169</f>
        <v>0</v>
      </c>
      <c r="O170" s="992"/>
      <c r="P170" s="992"/>
      <c r="Q170" s="992"/>
      <c r="R170" s="992"/>
      <c r="S170" s="992"/>
      <c r="T170" s="992"/>
      <c r="U170" s="992"/>
      <c r="V170" s="992"/>
      <c r="W170" s="992"/>
      <c r="X170" s="993" t="s">
        <v>216</v>
      </c>
      <c r="Y170" s="994"/>
      <c r="Z170" s="282"/>
      <c r="AA170" s="216"/>
      <c r="AB170" s="216"/>
      <c r="AC170" s="216"/>
      <c r="AD170" s="216"/>
      <c r="AE170" s="205"/>
      <c r="AF170" s="409"/>
      <c r="AH170" s="9"/>
      <c r="AI170" s="9"/>
      <c r="AJ170" s="9"/>
      <c r="AK170" s="9"/>
      <c r="AL170" s="9"/>
      <c r="AM170" s="9"/>
      <c r="AN170" s="9"/>
      <c r="AO170" s="9"/>
      <c r="AP170" s="9"/>
      <c r="AQ170" s="9"/>
      <c r="AR170" s="9"/>
    </row>
    <row r="171" spans="1:44" ht="14.25" customHeight="1" x14ac:dyDescent="0.15">
      <c r="A171" s="1048"/>
      <c r="B171" s="1049"/>
      <c r="C171" s="1061" t="s">
        <v>166</v>
      </c>
      <c r="D171" s="1062"/>
      <c r="E171" s="1024" t="s">
        <v>178</v>
      </c>
      <c r="F171" s="1025"/>
      <c r="G171" s="1025"/>
      <c r="H171" s="1025"/>
      <c r="I171" s="1025"/>
      <c r="J171" s="1025"/>
      <c r="K171" s="1025"/>
      <c r="L171" s="1025"/>
      <c r="M171" s="1026"/>
      <c r="N171" s="1027"/>
      <c r="O171" s="1028"/>
      <c r="P171" s="1028"/>
      <c r="Q171" s="1028"/>
      <c r="R171" s="1028"/>
      <c r="S171" s="1028"/>
      <c r="T171" s="1028"/>
      <c r="U171" s="1028"/>
      <c r="V171" s="1028"/>
      <c r="W171" s="1028"/>
      <c r="X171" s="1029" t="s">
        <v>216</v>
      </c>
      <c r="Y171" s="1030"/>
      <c r="Z171" s="282"/>
      <c r="AA171" s="216"/>
      <c r="AB171" s="216"/>
      <c r="AC171" s="216"/>
      <c r="AD171" s="216"/>
      <c r="AE171" s="205"/>
      <c r="AF171" s="409" t="str">
        <f>IF(N171="","←未記入です。（０円の場合は「０」と記入してください。）",IF(N171&gt;50000,"←5000万円を超えているので桁数を確認してください。（正しい場合は構いません。）",""))</f>
        <v>←未記入です。（０円の場合は「０」と記入してください。）</v>
      </c>
      <c r="AH171" s="9"/>
      <c r="AI171" s="9"/>
      <c r="AJ171" s="9"/>
      <c r="AK171" s="9"/>
      <c r="AL171" s="9"/>
      <c r="AM171" s="9"/>
      <c r="AN171" s="9"/>
      <c r="AO171" s="9"/>
      <c r="AP171" s="9"/>
      <c r="AQ171" s="9"/>
      <c r="AR171" s="9"/>
    </row>
    <row r="172" spans="1:44" ht="14.25" customHeight="1" x14ac:dyDescent="0.15">
      <c r="A172" s="1048"/>
      <c r="B172" s="1049"/>
      <c r="C172" s="1063"/>
      <c r="D172" s="1064"/>
      <c r="E172" s="1058" t="s">
        <v>179</v>
      </c>
      <c r="F172" s="1059"/>
      <c r="G172" s="1059"/>
      <c r="H172" s="1059"/>
      <c r="I172" s="1059"/>
      <c r="J172" s="1059"/>
      <c r="K172" s="1059"/>
      <c r="L172" s="1059"/>
      <c r="M172" s="1060"/>
      <c r="N172" s="1006"/>
      <c r="O172" s="1007"/>
      <c r="P172" s="1007"/>
      <c r="Q172" s="1007"/>
      <c r="R172" s="1007"/>
      <c r="S172" s="1007"/>
      <c r="T172" s="1007"/>
      <c r="U172" s="1007"/>
      <c r="V172" s="1007"/>
      <c r="W172" s="1007"/>
      <c r="X172" s="1008" t="s">
        <v>216</v>
      </c>
      <c r="Y172" s="1009"/>
      <c r="Z172" s="282"/>
      <c r="AA172" s="216"/>
      <c r="AB172" s="216"/>
      <c r="AC172" s="216"/>
      <c r="AD172" s="216"/>
      <c r="AE172" s="205"/>
      <c r="AF172" s="409" t="str">
        <f>IF(N172="","←未記入です。（０円の場合は「０」と記入してください。）",IF(N172&gt;10000,"←1000万円を超えているので桁数を確認してください。（正しい場合は構いません。）",""))</f>
        <v>←未記入です。（０円の場合は「０」と記入してください。）</v>
      </c>
      <c r="AH172" s="9"/>
      <c r="AI172" s="9"/>
      <c r="AJ172" s="9"/>
      <c r="AK172" s="9"/>
      <c r="AL172" s="9"/>
      <c r="AM172" s="9"/>
      <c r="AN172" s="9"/>
      <c r="AO172" s="9"/>
      <c r="AP172" s="9"/>
      <c r="AQ172" s="9"/>
      <c r="AR172" s="9"/>
    </row>
    <row r="173" spans="1:44" ht="14.25" customHeight="1" x14ac:dyDescent="0.15">
      <c r="A173" s="1048"/>
      <c r="B173" s="1049"/>
      <c r="C173" s="1065"/>
      <c r="D173" s="1066"/>
      <c r="E173" s="989" t="s">
        <v>180</v>
      </c>
      <c r="F173" s="989"/>
      <c r="G173" s="989"/>
      <c r="H173" s="989"/>
      <c r="I173" s="989"/>
      <c r="J173" s="989"/>
      <c r="K173" s="989"/>
      <c r="L173" s="989"/>
      <c r="M173" s="990"/>
      <c r="N173" s="991">
        <f>N171+N172</f>
        <v>0</v>
      </c>
      <c r="O173" s="992"/>
      <c r="P173" s="992"/>
      <c r="Q173" s="992"/>
      <c r="R173" s="992"/>
      <c r="S173" s="992"/>
      <c r="T173" s="992"/>
      <c r="U173" s="992"/>
      <c r="V173" s="992"/>
      <c r="W173" s="992"/>
      <c r="X173" s="993" t="s">
        <v>216</v>
      </c>
      <c r="Y173" s="994"/>
      <c r="Z173" s="282"/>
      <c r="AA173" s="216"/>
      <c r="AB173" s="216"/>
      <c r="AC173" s="216"/>
      <c r="AD173" s="216"/>
      <c r="AE173" s="205"/>
      <c r="AF173" s="409"/>
      <c r="AH173" s="9"/>
      <c r="AI173" s="9"/>
      <c r="AJ173" s="9"/>
      <c r="AK173" s="9"/>
      <c r="AL173" s="9"/>
      <c r="AM173" s="9"/>
      <c r="AN173" s="9"/>
      <c r="AO173" s="9"/>
      <c r="AP173" s="9"/>
      <c r="AQ173" s="9"/>
      <c r="AR173" s="9"/>
    </row>
    <row r="174" spans="1:44" ht="14.25" customHeight="1" x14ac:dyDescent="0.15">
      <c r="A174" s="1050"/>
      <c r="B174" s="1051"/>
      <c r="C174" s="989" t="s">
        <v>181</v>
      </c>
      <c r="D174" s="989"/>
      <c r="E174" s="989"/>
      <c r="F174" s="989"/>
      <c r="G174" s="989"/>
      <c r="H174" s="989"/>
      <c r="I174" s="989"/>
      <c r="J174" s="989"/>
      <c r="K174" s="989"/>
      <c r="L174" s="989"/>
      <c r="M174" s="990"/>
      <c r="N174" s="991">
        <f>N170-N173</f>
        <v>0</v>
      </c>
      <c r="O174" s="992"/>
      <c r="P174" s="992"/>
      <c r="Q174" s="992"/>
      <c r="R174" s="992"/>
      <c r="S174" s="992"/>
      <c r="T174" s="992"/>
      <c r="U174" s="992"/>
      <c r="V174" s="992"/>
      <c r="W174" s="992"/>
      <c r="X174" s="993" t="s">
        <v>216</v>
      </c>
      <c r="Y174" s="994"/>
      <c r="Z174" s="282"/>
      <c r="AA174" s="216"/>
      <c r="AB174" s="216"/>
      <c r="AC174" s="216"/>
      <c r="AD174" s="216"/>
      <c r="AE174" s="205"/>
      <c r="AF174" s="409"/>
      <c r="AH174" s="9"/>
      <c r="AI174" s="9"/>
      <c r="AJ174" s="9"/>
      <c r="AK174" s="9"/>
      <c r="AL174" s="9"/>
      <c r="AM174" s="9"/>
      <c r="AN174" s="9"/>
      <c r="AO174" s="9"/>
      <c r="AP174" s="9"/>
      <c r="AQ174" s="9"/>
      <c r="AR174" s="9"/>
    </row>
    <row r="175" spans="1:44" ht="14.25" customHeight="1" x14ac:dyDescent="0.15">
      <c r="A175" s="1012" t="s">
        <v>182</v>
      </c>
      <c r="B175" s="1013"/>
      <c r="C175" s="1018" t="s">
        <v>157</v>
      </c>
      <c r="D175" s="1019"/>
      <c r="E175" s="1024" t="s">
        <v>183</v>
      </c>
      <c r="F175" s="1025"/>
      <c r="G175" s="1025"/>
      <c r="H175" s="1025"/>
      <c r="I175" s="1025"/>
      <c r="J175" s="1025"/>
      <c r="K175" s="1025"/>
      <c r="L175" s="1025"/>
      <c r="M175" s="1026"/>
      <c r="N175" s="1027"/>
      <c r="O175" s="1028"/>
      <c r="P175" s="1028"/>
      <c r="Q175" s="1028"/>
      <c r="R175" s="1028"/>
      <c r="S175" s="1028"/>
      <c r="T175" s="1028"/>
      <c r="U175" s="1028"/>
      <c r="V175" s="1028"/>
      <c r="W175" s="1028"/>
      <c r="X175" s="1029" t="s">
        <v>216</v>
      </c>
      <c r="Y175" s="1030"/>
      <c r="Z175" s="282"/>
      <c r="AA175" s="216"/>
      <c r="AB175" s="216"/>
      <c r="AC175" s="216"/>
      <c r="AD175" s="216"/>
      <c r="AE175" s="205"/>
      <c r="AF175" s="409" t="str">
        <f>IF(N175="","←未記入です。（０円の場合は「０」と記入してください。）",IF(N175&gt;300000,"←3億円を超えているので桁数を確認してください。（正しい場合は構いません。）",""))</f>
        <v>←未記入です。（０円の場合は「０」と記入してください。）</v>
      </c>
      <c r="AH175" s="9"/>
      <c r="AI175" s="9"/>
      <c r="AJ175" s="9"/>
      <c r="AK175" s="9"/>
      <c r="AL175" s="9"/>
      <c r="AM175" s="9"/>
      <c r="AN175" s="9"/>
      <c r="AO175" s="9"/>
      <c r="AP175" s="9"/>
      <c r="AQ175" s="9"/>
      <c r="AR175" s="9"/>
    </row>
    <row r="176" spans="1:44" ht="14.25" customHeight="1" x14ac:dyDescent="0.15">
      <c r="A176" s="1014"/>
      <c r="B176" s="1015"/>
      <c r="C176" s="1020"/>
      <c r="D176" s="1021"/>
      <c r="E176" s="1031" t="s">
        <v>184</v>
      </c>
      <c r="F176" s="1032"/>
      <c r="G176" s="1032"/>
      <c r="H176" s="1032"/>
      <c r="I176" s="1032"/>
      <c r="J176" s="1032"/>
      <c r="K176" s="1032"/>
      <c r="L176" s="1032"/>
      <c r="M176" s="1033"/>
      <c r="N176" s="1034"/>
      <c r="O176" s="1035"/>
      <c r="P176" s="1035"/>
      <c r="Q176" s="1035"/>
      <c r="R176" s="1035"/>
      <c r="S176" s="1035"/>
      <c r="T176" s="1035"/>
      <c r="U176" s="1035"/>
      <c r="V176" s="1035"/>
      <c r="W176" s="1035"/>
      <c r="X176" s="1036" t="s">
        <v>216</v>
      </c>
      <c r="Y176" s="1037"/>
      <c r="Z176" s="282"/>
      <c r="AA176" s="216"/>
      <c r="AB176" s="216"/>
      <c r="AC176" s="216"/>
      <c r="AD176" s="216"/>
      <c r="AE176" s="205"/>
      <c r="AF176" s="411" t="str">
        <f>IF(N176="","←未記入です。（０円の場合は「０」と記入してください。）",IF(O177+O178+O179&gt;N176,"←その他の特別収入が内訳の合計を下回っています。",IF(N176&gt;500000,"←5億円を超えているので桁数を確認してください。（正しい場合は構いません。）","")))</f>
        <v>←未記入です。（０円の場合は「０」と記入してください。）</v>
      </c>
      <c r="AH176" s="9"/>
      <c r="AI176" s="9"/>
      <c r="AJ176" s="9"/>
      <c r="AK176" s="9"/>
      <c r="AL176" s="9"/>
      <c r="AM176" s="9"/>
      <c r="AN176" s="9"/>
      <c r="AO176" s="9"/>
      <c r="AP176" s="9"/>
      <c r="AQ176" s="9"/>
      <c r="AR176" s="9"/>
    </row>
    <row r="177" spans="1:44" ht="14.25" customHeight="1" x14ac:dyDescent="0.15">
      <c r="A177" s="1014"/>
      <c r="B177" s="1015"/>
      <c r="C177" s="1020"/>
      <c r="D177" s="1021"/>
      <c r="E177" s="1031" t="s">
        <v>339</v>
      </c>
      <c r="F177" s="1032"/>
      <c r="G177" s="1032"/>
      <c r="H177" s="1032"/>
      <c r="I177" s="1032"/>
      <c r="J177" s="1032"/>
      <c r="K177" s="1032"/>
      <c r="L177" s="1032"/>
      <c r="M177" s="1033"/>
      <c r="N177" s="281" t="s">
        <v>208</v>
      </c>
      <c r="O177" s="1038"/>
      <c r="P177" s="1038"/>
      <c r="Q177" s="1038"/>
      <c r="R177" s="1038"/>
      <c r="S177" s="1038"/>
      <c r="T177" s="1038"/>
      <c r="U177" s="1038"/>
      <c r="V177" s="1038"/>
      <c r="W177" s="1038"/>
      <c r="X177" s="1036" t="s">
        <v>217</v>
      </c>
      <c r="Y177" s="1037"/>
      <c r="Z177" s="282"/>
      <c r="AA177" s="216"/>
      <c r="AB177" s="216"/>
      <c r="AC177" s="216"/>
      <c r="AD177" s="216"/>
      <c r="AE177" s="205"/>
      <c r="AF177" s="411" t="str">
        <f>IF(N176=0,"",IF(O177="","←未記入です。（０円の場合は「０」と記入してください。）",IF(O177&gt;N176,"←施設設備寄付金がその他の特別収入を上回っています。",IF(O177&gt;200000,"←2億円を超えているので桁数を確認してください。（正しい場合は構いません。）",""))))</f>
        <v/>
      </c>
      <c r="AH177" s="9"/>
      <c r="AI177" s="9"/>
      <c r="AJ177" s="9"/>
      <c r="AK177" s="9"/>
      <c r="AL177" s="9"/>
      <c r="AM177" s="9"/>
      <c r="AN177" s="9"/>
      <c r="AO177" s="9"/>
      <c r="AP177" s="9"/>
      <c r="AQ177" s="9"/>
      <c r="AR177" s="9"/>
    </row>
    <row r="178" spans="1:44" ht="14.25" customHeight="1" x14ac:dyDescent="0.15">
      <c r="A178" s="1014"/>
      <c r="B178" s="1015"/>
      <c r="C178" s="1020"/>
      <c r="D178" s="1021"/>
      <c r="E178" s="1031" t="s">
        <v>340</v>
      </c>
      <c r="F178" s="1032"/>
      <c r="G178" s="1032"/>
      <c r="H178" s="1032"/>
      <c r="I178" s="1032"/>
      <c r="J178" s="1032"/>
      <c r="K178" s="1032"/>
      <c r="L178" s="1032"/>
      <c r="M178" s="1033"/>
      <c r="N178" s="281" t="s">
        <v>208</v>
      </c>
      <c r="O178" s="1038"/>
      <c r="P178" s="1038"/>
      <c r="Q178" s="1038"/>
      <c r="R178" s="1038"/>
      <c r="S178" s="1038"/>
      <c r="T178" s="1038"/>
      <c r="U178" s="1038"/>
      <c r="V178" s="1038"/>
      <c r="W178" s="1038"/>
      <c r="X178" s="1036" t="s">
        <v>217</v>
      </c>
      <c r="Y178" s="1037"/>
      <c r="Z178" s="282"/>
      <c r="AA178" s="216"/>
      <c r="AB178" s="216"/>
      <c r="AC178" s="216"/>
      <c r="AD178" s="216"/>
      <c r="AE178" s="205"/>
      <c r="AF178" s="411" t="str">
        <f>IF(N176=0,"",IF(O178="","←未記入です。（０円の場合は「０」と記入してください。）",IF(O178&gt;N176,"←現物寄付がその他の特別収入を上回っています。",IF(O178&gt;50000,"←5,000万円を超えているので桁数を確認してください。（正しい場合は構いません。）",""))))</f>
        <v/>
      </c>
      <c r="AH178" s="9"/>
      <c r="AI178" s="9"/>
      <c r="AJ178" s="9"/>
      <c r="AK178" s="9"/>
      <c r="AL178" s="9"/>
      <c r="AM178" s="9"/>
      <c r="AN178" s="9"/>
      <c r="AO178" s="9"/>
      <c r="AP178" s="9"/>
      <c r="AQ178" s="9"/>
      <c r="AR178" s="9"/>
    </row>
    <row r="179" spans="1:44" ht="14.25" customHeight="1" x14ac:dyDescent="0.15">
      <c r="A179" s="1014"/>
      <c r="B179" s="1015"/>
      <c r="C179" s="1020"/>
      <c r="D179" s="1021"/>
      <c r="E179" s="1003" t="s">
        <v>341</v>
      </c>
      <c r="F179" s="1004"/>
      <c r="G179" s="1004"/>
      <c r="H179" s="1004"/>
      <c r="I179" s="1004"/>
      <c r="J179" s="1004"/>
      <c r="K179" s="1004"/>
      <c r="L179" s="1004"/>
      <c r="M179" s="1005"/>
      <c r="N179" s="281" t="s">
        <v>208</v>
      </c>
      <c r="O179" s="1039"/>
      <c r="P179" s="1039"/>
      <c r="Q179" s="1039"/>
      <c r="R179" s="1039"/>
      <c r="S179" s="1039"/>
      <c r="T179" s="1039"/>
      <c r="U179" s="1039"/>
      <c r="V179" s="1039"/>
      <c r="W179" s="1039"/>
      <c r="X179" s="1008" t="s">
        <v>217</v>
      </c>
      <c r="Y179" s="1009"/>
      <c r="Z179" s="282"/>
      <c r="AA179" s="216"/>
      <c r="AB179" s="216"/>
      <c r="AC179" s="216"/>
      <c r="AD179" s="216"/>
      <c r="AE179" s="205"/>
      <c r="AF179" s="411" t="str">
        <f>IF(N176=0,"",IF(O179="","←未記入です。（０円の場合は「０」と記入してください。）",IF(O179&gt;N176,"←施設設備補助金がその他の特別収入を上回っています。",IF(O179&gt;500000,"←5億円を超えているので桁数を確認してください。（正しい場合は構いません。）",""))))</f>
        <v/>
      </c>
      <c r="AH179" s="9"/>
      <c r="AI179" s="9"/>
      <c r="AJ179" s="9"/>
      <c r="AK179" s="9"/>
      <c r="AL179" s="9"/>
      <c r="AM179" s="9"/>
      <c r="AN179" s="9"/>
      <c r="AO179" s="9"/>
      <c r="AP179" s="9"/>
      <c r="AQ179" s="9"/>
      <c r="AR179" s="9"/>
    </row>
    <row r="180" spans="1:44" ht="14.25" customHeight="1" x14ac:dyDescent="0.15">
      <c r="A180" s="1014"/>
      <c r="B180" s="1015"/>
      <c r="C180" s="1022"/>
      <c r="D180" s="1023"/>
      <c r="E180" s="989" t="s">
        <v>185</v>
      </c>
      <c r="F180" s="989"/>
      <c r="G180" s="989"/>
      <c r="H180" s="989"/>
      <c r="I180" s="989"/>
      <c r="J180" s="989"/>
      <c r="K180" s="989"/>
      <c r="L180" s="989"/>
      <c r="M180" s="990"/>
      <c r="N180" s="991">
        <f>N175+N176</f>
        <v>0</v>
      </c>
      <c r="O180" s="992"/>
      <c r="P180" s="992"/>
      <c r="Q180" s="992"/>
      <c r="R180" s="992"/>
      <c r="S180" s="992"/>
      <c r="T180" s="992"/>
      <c r="U180" s="992"/>
      <c r="V180" s="992"/>
      <c r="W180" s="992"/>
      <c r="X180" s="993" t="s">
        <v>216</v>
      </c>
      <c r="Y180" s="994"/>
      <c r="Z180" s="282"/>
      <c r="AA180" s="216"/>
      <c r="AB180" s="216"/>
      <c r="AC180" s="216"/>
      <c r="AD180" s="216"/>
      <c r="AE180" s="205"/>
      <c r="AF180" s="409"/>
      <c r="AH180" s="9"/>
      <c r="AI180" s="9"/>
      <c r="AJ180" s="9"/>
      <c r="AK180" s="9"/>
      <c r="AL180" s="9"/>
      <c r="AM180" s="9"/>
      <c r="AN180" s="9"/>
      <c r="AO180" s="9"/>
      <c r="AP180" s="9"/>
      <c r="AQ180" s="9"/>
      <c r="AR180" s="9"/>
    </row>
    <row r="181" spans="1:44" ht="14.25" customHeight="1" x14ac:dyDescent="0.15">
      <c r="A181" s="1014"/>
      <c r="B181" s="1015"/>
      <c r="C181" s="1040" t="s">
        <v>166</v>
      </c>
      <c r="D181" s="1041"/>
      <c r="E181" s="1024" t="s">
        <v>186</v>
      </c>
      <c r="F181" s="1025"/>
      <c r="G181" s="1025"/>
      <c r="H181" s="1025"/>
      <c r="I181" s="1025"/>
      <c r="J181" s="1025"/>
      <c r="K181" s="1025"/>
      <c r="L181" s="1025"/>
      <c r="M181" s="1026"/>
      <c r="N181" s="1027"/>
      <c r="O181" s="1028"/>
      <c r="P181" s="1028"/>
      <c r="Q181" s="1028"/>
      <c r="R181" s="1028"/>
      <c r="S181" s="1028"/>
      <c r="T181" s="1028"/>
      <c r="U181" s="1028"/>
      <c r="V181" s="1028"/>
      <c r="W181" s="1028"/>
      <c r="X181" s="1029" t="s">
        <v>216</v>
      </c>
      <c r="Y181" s="1030"/>
      <c r="Z181" s="282"/>
      <c r="AA181" s="216"/>
      <c r="AB181" s="216"/>
      <c r="AC181" s="216"/>
      <c r="AD181" s="216"/>
      <c r="AE181" s="205"/>
      <c r="AF181" s="409" t="str">
        <f>IF(N181="","←未記入です。（０円の場合は「０」と記入してください。）",IF(N181&gt;500000,"←5億円を超えているので桁数を確認してください。（正しい場合は構いません。）",""))</f>
        <v>←未記入です。（０円の場合は「０」と記入してください。）</v>
      </c>
      <c r="AH181" s="9"/>
      <c r="AI181" s="9"/>
      <c r="AJ181" s="9"/>
      <c r="AK181" s="9"/>
      <c r="AL181" s="9"/>
      <c r="AM181" s="9"/>
      <c r="AN181" s="9"/>
      <c r="AO181" s="9"/>
      <c r="AP181" s="9"/>
      <c r="AQ181" s="9"/>
      <c r="AR181" s="9"/>
    </row>
    <row r="182" spans="1:44" ht="14.25" customHeight="1" x14ac:dyDescent="0.15">
      <c r="A182" s="1014"/>
      <c r="B182" s="1015"/>
      <c r="C182" s="1042"/>
      <c r="D182" s="1043"/>
      <c r="E182" s="1003" t="s">
        <v>187</v>
      </c>
      <c r="F182" s="1004"/>
      <c r="G182" s="1004"/>
      <c r="H182" s="1004"/>
      <c r="I182" s="1004"/>
      <c r="J182" s="1004"/>
      <c r="K182" s="1004"/>
      <c r="L182" s="1004"/>
      <c r="M182" s="1005"/>
      <c r="N182" s="1006"/>
      <c r="O182" s="1007"/>
      <c r="P182" s="1007"/>
      <c r="Q182" s="1007"/>
      <c r="R182" s="1007"/>
      <c r="S182" s="1007"/>
      <c r="T182" s="1007"/>
      <c r="U182" s="1007"/>
      <c r="V182" s="1007"/>
      <c r="W182" s="1007"/>
      <c r="X182" s="1008" t="s">
        <v>216</v>
      </c>
      <c r="Y182" s="1009"/>
      <c r="Z182" s="282"/>
      <c r="AA182" s="216"/>
      <c r="AB182" s="216"/>
      <c r="AC182" s="216"/>
      <c r="AD182" s="216"/>
      <c r="AE182" s="205"/>
      <c r="AF182" s="409" t="str">
        <f>IF(N182="","←未記入です。（０円の場合は「０」と記入してください。）",IF(N182&gt;300000,"←3億円を超えているので桁数を確認してください。（正しい場合は構いません。）",""))</f>
        <v>←未記入です。（０円の場合は「０」と記入してください。）</v>
      </c>
      <c r="AH182" s="9"/>
      <c r="AI182" s="9"/>
      <c r="AJ182" s="9"/>
      <c r="AK182" s="9"/>
      <c r="AL182" s="9"/>
      <c r="AM182" s="9"/>
      <c r="AN182" s="9"/>
      <c r="AO182" s="9"/>
      <c r="AP182" s="9"/>
      <c r="AQ182" s="9"/>
      <c r="AR182" s="9"/>
    </row>
    <row r="183" spans="1:44" ht="14.25" customHeight="1" x14ac:dyDescent="0.15">
      <c r="A183" s="1014"/>
      <c r="B183" s="1015"/>
      <c r="C183" s="1044"/>
      <c r="D183" s="1045"/>
      <c r="E183" s="989" t="s">
        <v>188</v>
      </c>
      <c r="F183" s="989"/>
      <c r="G183" s="989"/>
      <c r="H183" s="989"/>
      <c r="I183" s="989"/>
      <c r="J183" s="989"/>
      <c r="K183" s="989"/>
      <c r="L183" s="989"/>
      <c r="M183" s="990"/>
      <c r="N183" s="991">
        <f>N181+N182</f>
        <v>0</v>
      </c>
      <c r="O183" s="992"/>
      <c r="P183" s="992"/>
      <c r="Q183" s="992"/>
      <c r="R183" s="992"/>
      <c r="S183" s="992"/>
      <c r="T183" s="992"/>
      <c r="U183" s="992"/>
      <c r="V183" s="992"/>
      <c r="W183" s="992"/>
      <c r="X183" s="993" t="s">
        <v>216</v>
      </c>
      <c r="Y183" s="994"/>
      <c r="Z183" s="282"/>
      <c r="AA183" s="216"/>
      <c r="AB183" s="216"/>
      <c r="AC183" s="216"/>
      <c r="AD183" s="216"/>
      <c r="AE183" s="205"/>
      <c r="AF183" s="409"/>
      <c r="AH183" s="9"/>
      <c r="AI183" s="9"/>
      <c r="AJ183" s="9"/>
      <c r="AK183" s="9"/>
      <c r="AL183" s="9"/>
      <c r="AM183" s="9"/>
      <c r="AN183" s="9"/>
      <c r="AO183" s="9"/>
      <c r="AP183" s="9"/>
      <c r="AQ183" s="9"/>
      <c r="AR183" s="9"/>
    </row>
    <row r="184" spans="1:44" ht="14.25" customHeight="1" x14ac:dyDescent="0.15">
      <c r="A184" s="1016"/>
      <c r="B184" s="1017"/>
      <c r="C184" s="1010" t="s">
        <v>189</v>
      </c>
      <c r="D184" s="1010"/>
      <c r="E184" s="1010"/>
      <c r="F184" s="1010"/>
      <c r="G184" s="1010"/>
      <c r="H184" s="1010"/>
      <c r="I184" s="1010"/>
      <c r="J184" s="1010"/>
      <c r="K184" s="1010"/>
      <c r="L184" s="1010"/>
      <c r="M184" s="1011"/>
      <c r="N184" s="991">
        <f>N180-N183</f>
        <v>0</v>
      </c>
      <c r="O184" s="992"/>
      <c r="P184" s="992"/>
      <c r="Q184" s="992"/>
      <c r="R184" s="992"/>
      <c r="S184" s="992"/>
      <c r="T184" s="992"/>
      <c r="U184" s="992"/>
      <c r="V184" s="992"/>
      <c r="W184" s="992"/>
      <c r="X184" s="993" t="s">
        <v>216</v>
      </c>
      <c r="Y184" s="994"/>
      <c r="Z184" s="282"/>
      <c r="AA184" s="216"/>
      <c r="AB184" s="216"/>
      <c r="AC184" s="216"/>
      <c r="AD184" s="216"/>
      <c r="AE184" s="205"/>
      <c r="AF184" s="409"/>
      <c r="AH184" s="9"/>
      <c r="AI184" s="9"/>
      <c r="AJ184" s="9"/>
      <c r="AK184" s="9"/>
      <c r="AL184" s="9"/>
      <c r="AM184" s="9"/>
      <c r="AN184" s="9"/>
      <c r="AO184" s="9"/>
      <c r="AP184" s="9"/>
      <c r="AQ184" s="9"/>
      <c r="AR184" s="9"/>
    </row>
    <row r="185" spans="1:44" ht="14.25" customHeight="1" x14ac:dyDescent="0.15">
      <c r="A185" s="988" t="s">
        <v>190</v>
      </c>
      <c r="B185" s="989"/>
      <c r="C185" s="989"/>
      <c r="D185" s="989"/>
      <c r="E185" s="989"/>
      <c r="F185" s="989"/>
      <c r="G185" s="989"/>
      <c r="H185" s="989"/>
      <c r="I185" s="989"/>
      <c r="J185" s="989"/>
      <c r="K185" s="989"/>
      <c r="L185" s="989"/>
      <c r="M185" s="990"/>
      <c r="N185" s="991">
        <f>N189-N190</f>
        <v>0</v>
      </c>
      <c r="O185" s="992"/>
      <c r="P185" s="992"/>
      <c r="Q185" s="992"/>
      <c r="R185" s="992"/>
      <c r="S185" s="992"/>
      <c r="T185" s="992"/>
      <c r="U185" s="992"/>
      <c r="V185" s="992"/>
      <c r="W185" s="992"/>
      <c r="X185" s="993" t="s">
        <v>216</v>
      </c>
      <c r="Y185" s="994"/>
      <c r="Z185" s="282"/>
      <c r="AA185" s="216"/>
      <c r="AB185" s="216"/>
      <c r="AC185" s="216"/>
      <c r="AD185" s="216"/>
      <c r="AE185" s="205"/>
      <c r="AF185" s="409"/>
      <c r="AH185" s="9"/>
      <c r="AI185" s="9"/>
      <c r="AJ185" s="9"/>
      <c r="AK185" s="9"/>
      <c r="AL185" s="9"/>
      <c r="AM185" s="9"/>
      <c r="AN185" s="9"/>
      <c r="AO185" s="9"/>
      <c r="AP185" s="9"/>
      <c r="AQ185" s="9"/>
      <c r="AR185" s="9"/>
    </row>
    <row r="186" spans="1:44" ht="14.25" customHeight="1" x14ac:dyDescent="0.15">
      <c r="A186" s="988" t="s">
        <v>191</v>
      </c>
      <c r="B186" s="989"/>
      <c r="C186" s="989"/>
      <c r="D186" s="989"/>
      <c r="E186" s="989"/>
      <c r="F186" s="989"/>
      <c r="G186" s="989"/>
      <c r="H186" s="989"/>
      <c r="I186" s="989"/>
      <c r="J186" s="989"/>
      <c r="K186" s="989"/>
      <c r="L186" s="989"/>
      <c r="M186" s="990"/>
      <c r="N186" s="995"/>
      <c r="O186" s="996"/>
      <c r="P186" s="996"/>
      <c r="Q186" s="996"/>
      <c r="R186" s="996"/>
      <c r="S186" s="996"/>
      <c r="T186" s="996"/>
      <c r="U186" s="996"/>
      <c r="V186" s="996"/>
      <c r="W186" s="996"/>
      <c r="X186" s="993" t="s">
        <v>216</v>
      </c>
      <c r="Y186" s="994"/>
      <c r="Z186" s="997" t="s">
        <v>207</v>
      </c>
      <c r="AA186" s="997"/>
      <c r="AB186" s="997"/>
      <c r="AC186" s="997"/>
      <c r="AD186" s="997"/>
      <c r="AE186" s="997"/>
      <c r="AF186" s="409" t="str">
        <f>IF(N186="","←基本金繰入額合計が未記入です。（０円の場合は「０」と記入してください。）",IF(N186&gt;0,"←基本金組入額合計がプラスになっています。（プラスで良い場合は無視してください。）",IF(N186&lt;-1000000,"←基本金組入額合計がマイナス10億円を下回っているので桁数を確認してください。（正しい場合は構いません。）","")))</f>
        <v>←基本金繰入額合計が未記入です。（０円の場合は「０」と記入してください。）</v>
      </c>
      <c r="AH186" s="9"/>
      <c r="AI186" s="9"/>
      <c r="AJ186" s="9"/>
      <c r="AK186" s="9"/>
      <c r="AL186" s="9"/>
      <c r="AM186" s="9"/>
      <c r="AN186" s="9"/>
      <c r="AO186" s="9"/>
      <c r="AP186" s="9"/>
      <c r="AQ186" s="9"/>
      <c r="AR186" s="9"/>
    </row>
    <row r="187" spans="1:44" ht="14.25" customHeight="1" thickBot="1" x14ac:dyDescent="0.2">
      <c r="A187" s="998" t="s">
        <v>192</v>
      </c>
      <c r="B187" s="999"/>
      <c r="C187" s="999"/>
      <c r="D187" s="999"/>
      <c r="E187" s="999"/>
      <c r="F187" s="999"/>
      <c r="G187" s="999"/>
      <c r="H187" s="999"/>
      <c r="I187" s="999"/>
      <c r="J187" s="999"/>
      <c r="K187" s="999"/>
      <c r="L187" s="999"/>
      <c r="M187" s="1000"/>
      <c r="N187" s="981">
        <f>N185+N186</f>
        <v>0</v>
      </c>
      <c r="O187" s="982"/>
      <c r="P187" s="982"/>
      <c r="Q187" s="982"/>
      <c r="R187" s="982"/>
      <c r="S187" s="982"/>
      <c r="T187" s="982"/>
      <c r="U187" s="982"/>
      <c r="V187" s="982"/>
      <c r="W187" s="982"/>
      <c r="X187" s="1001" t="s">
        <v>216</v>
      </c>
      <c r="Y187" s="1002"/>
      <c r="Z187" s="997"/>
      <c r="AA187" s="997"/>
      <c r="AB187" s="997"/>
      <c r="AC187" s="997"/>
      <c r="AD187" s="997"/>
      <c r="AE187" s="997"/>
      <c r="AF187" s="9"/>
      <c r="AH187" s="9"/>
      <c r="AI187" s="9"/>
      <c r="AJ187" s="9"/>
      <c r="AK187" s="9"/>
      <c r="AL187" s="9"/>
      <c r="AM187" s="9"/>
      <c r="AN187" s="9"/>
      <c r="AO187" s="9"/>
      <c r="AP187" s="9"/>
      <c r="AQ187" s="9"/>
      <c r="AR187" s="9"/>
    </row>
    <row r="188" spans="1:44" s="43" customFormat="1" ht="14.25" customHeight="1" thickBot="1" x14ac:dyDescent="0.2">
      <c r="A188" s="287" t="s">
        <v>193</v>
      </c>
      <c r="B188" s="288"/>
      <c r="C188" s="287"/>
      <c r="D188" s="289"/>
      <c r="E188" s="289"/>
      <c r="F188" s="289"/>
      <c r="G188" s="289"/>
      <c r="H188" s="289"/>
      <c r="I188" s="289"/>
      <c r="J188" s="289"/>
      <c r="K188" s="289"/>
      <c r="L188" s="289"/>
      <c r="M188" s="290"/>
      <c r="N188" s="291"/>
      <c r="O188" s="291"/>
      <c r="P188" s="291"/>
      <c r="Q188" s="291"/>
      <c r="R188" s="291"/>
      <c r="S188" s="291"/>
      <c r="T188" s="291"/>
      <c r="U188" s="291"/>
      <c r="V188" s="292"/>
      <c r="W188" s="292"/>
      <c r="X188" s="286"/>
      <c r="Y188" s="286"/>
      <c r="Z188" s="997"/>
      <c r="AA188" s="997"/>
      <c r="AB188" s="997"/>
      <c r="AC188" s="997"/>
      <c r="AD188" s="997"/>
      <c r="AE188" s="997"/>
      <c r="AG188" s="181"/>
    </row>
    <row r="189" spans="1:44" s="43" customFormat="1" ht="14.25" customHeight="1" x14ac:dyDescent="0.15">
      <c r="A189" s="973" t="s">
        <v>194</v>
      </c>
      <c r="B189" s="974"/>
      <c r="C189" s="974"/>
      <c r="D189" s="974"/>
      <c r="E189" s="974"/>
      <c r="F189" s="974"/>
      <c r="G189" s="974"/>
      <c r="H189" s="974"/>
      <c r="I189" s="974"/>
      <c r="J189" s="974"/>
      <c r="K189" s="974"/>
      <c r="L189" s="974"/>
      <c r="M189" s="975"/>
      <c r="N189" s="976">
        <f>N158+N170+N180</f>
        <v>0</v>
      </c>
      <c r="O189" s="976"/>
      <c r="P189" s="976"/>
      <c r="Q189" s="976"/>
      <c r="R189" s="976"/>
      <c r="S189" s="976"/>
      <c r="T189" s="976"/>
      <c r="U189" s="976"/>
      <c r="V189" s="976"/>
      <c r="W189" s="976"/>
      <c r="X189" s="977" t="s">
        <v>216</v>
      </c>
      <c r="Y189" s="978"/>
      <c r="Z189" s="282"/>
      <c r="AA189" s="233"/>
      <c r="AB189" s="233"/>
      <c r="AC189" s="233"/>
      <c r="AD189" s="233"/>
      <c r="AE189" s="233"/>
      <c r="AF189" s="406"/>
      <c r="AG189" s="181"/>
    </row>
    <row r="190" spans="1:44" s="43" customFormat="1" ht="14.25" customHeight="1" thickBot="1" x14ac:dyDescent="0.2">
      <c r="A190" s="979" t="s">
        <v>195</v>
      </c>
      <c r="B190" s="980"/>
      <c r="C190" s="980"/>
      <c r="D190" s="980"/>
      <c r="E190" s="980"/>
      <c r="F190" s="980"/>
      <c r="G190" s="980"/>
      <c r="H190" s="980"/>
      <c r="I190" s="980"/>
      <c r="J190" s="980"/>
      <c r="K190" s="980"/>
      <c r="L190" s="980"/>
      <c r="M190" s="980"/>
      <c r="N190" s="981">
        <f>N166+N173+N183</f>
        <v>0</v>
      </c>
      <c r="O190" s="982"/>
      <c r="P190" s="982"/>
      <c r="Q190" s="982"/>
      <c r="R190" s="982"/>
      <c r="S190" s="982"/>
      <c r="T190" s="982"/>
      <c r="U190" s="982"/>
      <c r="V190" s="982"/>
      <c r="W190" s="982"/>
      <c r="X190" s="983" t="s">
        <v>216</v>
      </c>
      <c r="Y190" s="984"/>
      <c r="Z190" s="282"/>
      <c r="AA190" s="229"/>
      <c r="AB190" s="229"/>
      <c r="AC190" s="229"/>
      <c r="AD190" s="229"/>
      <c r="AE190" s="229"/>
      <c r="AF190" s="406"/>
      <c r="AG190" s="181"/>
    </row>
    <row r="191" spans="1:44" ht="24.75" customHeight="1" x14ac:dyDescent="0.15">
      <c r="A191" s="985" t="s">
        <v>2129</v>
      </c>
      <c r="B191" s="985"/>
      <c r="C191" s="986" t="s">
        <v>2131</v>
      </c>
      <c r="D191" s="986"/>
      <c r="E191" s="986"/>
      <c r="F191" s="986"/>
      <c r="G191" s="986"/>
      <c r="H191" s="986"/>
      <c r="I191" s="986"/>
      <c r="J191" s="986"/>
      <c r="K191" s="986"/>
      <c r="L191" s="986"/>
      <c r="M191" s="986"/>
      <c r="N191" s="986"/>
      <c r="O191" s="986"/>
      <c r="P191" s="986"/>
      <c r="Q191" s="986"/>
      <c r="R191" s="986"/>
      <c r="S191" s="986"/>
      <c r="T191" s="986"/>
      <c r="U191" s="986"/>
      <c r="V191" s="986"/>
      <c r="W191" s="986"/>
      <c r="X191" s="987"/>
      <c r="Y191" s="987"/>
      <c r="Z191" s="987"/>
      <c r="AA191" s="987"/>
      <c r="AB191" s="987"/>
      <c r="AC191" s="987"/>
      <c r="AD191" s="987"/>
      <c r="AE191" s="987"/>
      <c r="AH191" s="9"/>
      <c r="AI191" s="9"/>
      <c r="AJ191" s="9"/>
      <c r="AK191" s="9"/>
      <c r="AL191" s="9"/>
      <c r="AM191" s="9"/>
      <c r="AN191" s="9"/>
      <c r="AO191" s="9"/>
      <c r="AP191" s="9"/>
      <c r="AQ191" s="9"/>
      <c r="AR191" s="9"/>
    </row>
    <row r="192" spans="1:44" ht="14.25" customHeight="1" x14ac:dyDescent="0.15">
      <c r="A192" s="230"/>
      <c r="B192" s="711">
        <v>2</v>
      </c>
      <c r="C192" s="956" t="s">
        <v>2167</v>
      </c>
      <c r="D192" s="956"/>
      <c r="E192" s="956"/>
      <c r="F192" s="956"/>
      <c r="G192" s="956"/>
      <c r="H192" s="956"/>
      <c r="I192" s="956"/>
      <c r="J192" s="956"/>
      <c r="K192" s="956"/>
      <c r="L192" s="956"/>
      <c r="M192" s="956"/>
      <c r="N192" s="956"/>
      <c r="O192" s="956"/>
      <c r="P192" s="956"/>
      <c r="Q192" s="956"/>
      <c r="R192" s="956"/>
      <c r="S192" s="956"/>
      <c r="T192" s="956"/>
      <c r="U192" s="956"/>
      <c r="V192" s="956"/>
      <c r="W192" s="956"/>
      <c r="X192" s="956"/>
      <c r="Y192" s="956"/>
      <c r="Z192" s="956"/>
      <c r="AA192" s="956"/>
      <c r="AB192" s="956"/>
      <c r="AC192" s="956"/>
      <c r="AD192" s="956"/>
      <c r="AE192" s="956"/>
      <c r="AH192" s="9"/>
      <c r="AI192" s="9"/>
      <c r="AJ192" s="9"/>
      <c r="AK192" s="9"/>
      <c r="AL192" s="9"/>
      <c r="AM192" s="9"/>
      <c r="AN192" s="9"/>
      <c r="AO192" s="9"/>
      <c r="AP192" s="9"/>
      <c r="AQ192" s="9"/>
      <c r="AR192" s="9"/>
    </row>
    <row r="193" spans="1:56" ht="14.25" customHeight="1" x14ac:dyDescent="0.15">
      <c r="A193" s="205"/>
      <c r="B193" s="711">
        <v>3</v>
      </c>
      <c r="C193" s="956" t="s">
        <v>2168</v>
      </c>
      <c r="D193" s="956"/>
      <c r="E193" s="956"/>
      <c r="F193" s="956"/>
      <c r="G193" s="956"/>
      <c r="H193" s="956"/>
      <c r="I193" s="956"/>
      <c r="J193" s="956"/>
      <c r="K193" s="956"/>
      <c r="L193" s="956"/>
      <c r="M193" s="956"/>
      <c r="N193" s="956"/>
      <c r="O193" s="956"/>
      <c r="P193" s="956"/>
      <c r="Q193" s="956"/>
      <c r="R193" s="956"/>
      <c r="S193" s="956"/>
      <c r="T193" s="956"/>
      <c r="U193" s="956"/>
      <c r="V193" s="956"/>
      <c r="W193" s="956"/>
      <c r="X193" s="956"/>
      <c r="Y193" s="956"/>
      <c r="Z193" s="956"/>
      <c r="AA193" s="956"/>
      <c r="AB193" s="956"/>
      <c r="AC193" s="956"/>
      <c r="AD193" s="956"/>
      <c r="AE193" s="956"/>
      <c r="AH193" s="9"/>
      <c r="AI193" s="9"/>
      <c r="AJ193" s="9"/>
      <c r="AK193" s="9"/>
      <c r="AL193" s="9"/>
      <c r="AM193" s="9"/>
      <c r="AN193" s="9"/>
      <c r="AO193" s="9"/>
      <c r="AP193" s="9"/>
      <c r="AQ193" s="9"/>
      <c r="AR193" s="9"/>
    </row>
    <row r="194" spans="1:56" ht="9" customHeight="1" x14ac:dyDescent="0.15">
      <c r="A194" s="205"/>
      <c r="B194" s="278"/>
      <c r="C194" s="497"/>
      <c r="D194" s="497"/>
      <c r="E194" s="497"/>
      <c r="F194" s="497"/>
      <c r="G194" s="497"/>
      <c r="H194" s="497"/>
      <c r="I194" s="497"/>
      <c r="J194" s="497"/>
      <c r="K194" s="497"/>
      <c r="L194" s="497"/>
      <c r="M194" s="497"/>
      <c r="N194" s="497"/>
      <c r="O194" s="497"/>
      <c r="P194" s="497"/>
      <c r="Q194" s="497"/>
      <c r="R194" s="497"/>
      <c r="S194" s="497"/>
      <c r="T194" s="497"/>
      <c r="U194" s="497"/>
      <c r="V194" s="497"/>
      <c r="W194" s="497"/>
      <c r="X194" s="497"/>
      <c r="Y194" s="497"/>
      <c r="Z194" s="497"/>
      <c r="AA194" s="497"/>
      <c r="AB194" s="497"/>
      <c r="AC194" s="497"/>
      <c r="AD194" s="497"/>
      <c r="AE194" s="497"/>
      <c r="AH194" s="9"/>
      <c r="AI194" s="9"/>
      <c r="AJ194" s="9"/>
      <c r="AK194" s="9"/>
      <c r="AL194" s="9"/>
      <c r="AM194" s="9"/>
      <c r="AN194" s="9"/>
      <c r="AO194" s="9"/>
      <c r="AP194" s="9"/>
      <c r="AQ194" s="9"/>
      <c r="AR194" s="9"/>
    </row>
    <row r="195" spans="1:56" ht="13.5" customHeight="1" thickBot="1" x14ac:dyDescent="0.2">
      <c r="A195" s="216" t="s">
        <v>498</v>
      </c>
      <c r="B195" s="403"/>
      <c r="C195" s="403"/>
      <c r="D195" s="403"/>
      <c r="E195" s="403"/>
      <c r="F195" s="403"/>
      <c r="G195" s="403"/>
      <c r="H195" s="403"/>
      <c r="I195" s="403"/>
      <c r="J195" s="403"/>
      <c r="K195" s="403"/>
      <c r="L195" s="403"/>
      <c r="M195" s="403"/>
      <c r="N195" s="205"/>
      <c r="O195" s="205"/>
      <c r="P195" s="205"/>
      <c r="Q195" s="205"/>
      <c r="R195" s="205"/>
      <c r="S195" s="205"/>
      <c r="T195" s="205"/>
      <c r="U195" s="205"/>
      <c r="V195" s="205"/>
      <c r="W195" s="205"/>
      <c r="X195" s="205"/>
      <c r="Y195" s="205"/>
      <c r="Z195" s="205"/>
      <c r="AA195" s="205"/>
      <c r="AB195" s="205"/>
      <c r="AC195" s="205"/>
      <c r="AD195" s="205"/>
      <c r="AE195" s="205"/>
      <c r="AH195" s="9"/>
      <c r="AI195" s="9"/>
      <c r="AJ195" s="9"/>
      <c r="AK195" s="9"/>
      <c r="AL195" s="9"/>
      <c r="AM195" s="9"/>
      <c r="AN195" s="9"/>
      <c r="AO195" s="9"/>
      <c r="AP195" s="9"/>
      <c r="AQ195" s="9"/>
      <c r="AR195" s="9"/>
    </row>
    <row r="196" spans="1:56" ht="13.5" customHeight="1" x14ac:dyDescent="0.15">
      <c r="A196" s="957" t="s">
        <v>213</v>
      </c>
      <c r="B196" s="958"/>
      <c r="C196" s="293" t="s">
        <v>218</v>
      </c>
      <c r="D196" s="294"/>
      <c r="E196" s="295"/>
      <c r="F196" s="295"/>
      <c r="G196" s="296"/>
      <c r="H196" s="296"/>
      <c r="I196" s="296"/>
      <c r="J196" s="296"/>
      <c r="K196" s="295"/>
      <c r="L196" s="293"/>
      <c r="M196" s="297"/>
      <c r="N196" s="296"/>
      <c r="O196" s="296"/>
      <c r="P196" s="296"/>
      <c r="Q196" s="296"/>
      <c r="R196" s="296"/>
      <c r="S196" s="296"/>
      <c r="T196" s="296"/>
      <c r="U196" s="296"/>
      <c r="V196" s="296"/>
      <c r="W196" s="296"/>
      <c r="X196" s="296"/>
      <c r="Y196" s="296"/>
      <c r="Z196" s="295"/>
      <c r="AA196" s="295"/>
      <c r="AB196" s="295"/>
      <c r="AC196" s="295"/>
      <c r="AD196" s="298"/>
      <c r="AE196" s="205"/>
      <c r="AF196" s="961" t="str">
        <f>IF(SUM(N156)=0,"",IF(A196="　","←番号を選択してください。",""))</f>
        <v/>
      </c>
      <c r="AH196" s="9"/>
      <c r="AI196" s="9"/>
      <c r="AJ196" s="9"/>
      <c r="AK196" s="9"/>
      <c r="AL196" s="9"/>
      <c r="AM196" s="9"/>
      <c r="AN196" s="9"/>
      <c r="AO196" s="9"/>
      <c r="AP196" s="9"/>
      <c r="AQ196" s="9"/>
      <c r="AR196" s="9"/>
    </row>
    <row r="197" spans="1:56" ht="13.5" customHeight="1" thickBot="1" x14ac:dyDescent="0.2">
      <c r="A197" s="959"/>
      <c r="B197" s="960"/>
      <c r="C197" s="221" t="s">
        <v>219</v>
      </c>
      <c r="D197" s="299"/>
      <c r="E197" s="300"/>
      <c r="F197" s="300"/>
      <c r="G197" s="494"/>
      <c r="H197" s="494"/>
      <c r="I197" s="494"/>
      <c r="J197" s="494"/>
      <c r="K197" s="300"/>
      <c r="L197" s="221"/>
      <c r="M197" s="301"/>
      <c r="N197" s="494"/>
      <c r="O197" s="494"/>
      <c r="P197" s="494"/>
      <c r="Q197" s="494"/>
      <c r="R197" s="494"/>
      <c r="S197" s="494"/>
      <c r="T197" s="494"/>
      <c r="U197" s="494"/>
      <c r="V197" s="494"/>
      <c r="W197" s="494"/>
      <c r="X197" s="494"/>
      <c r="Y197" s="494"/>
      <c r="Z197" s="300"/>
      <c r="AA197" s="300"/>
      <c r="AB197" s="300"/>
      <c r="AC197" s="300"/>
      <c r="AD197" s="302"/>
      <c r="AE197" s="205"/>
      <c r="AF197" s="961"/>
      <c r="AH197" s="9"/>
      <c r="AI197" s="9"/>
      <c r="AJ197" s="9"/>
      <c r="AK197" s="9"/>
      <c r="AL197" s="9"/>
      <c r="AM197" s="9"/>
      <c r="AN197" s="9"/>
      <c r="AO197" s="9"/>
      <c r="AP197" s="9"/>
      <c r="AQ197" s="9"/>
      <c r="AR197" s="9"/>
    </row>
    <row r="198" spans="1:56" ht="8.25" customHeight="1" x14ac:dyDescent="0.15">
      <c r="A198" s="205"/>
      <c r="B198" s="205"/>
      <c r="C198" s="205"/>
      <c r="D198" s="205"/>
      <c r="E198" s="205"/>
      <c r="F198" s="205"/>
      <c r="G198" s="205"/>
      <c r="H198" s="205"/>
      <c r="I198" s="205"/>
      <c r="J198" s="205"/>
      <c r="K198" s="205"/>
      <c r="L198" s="205"/>
      <c r="M198" s="205"/>
      <c r="N198" s="205"/>
      <c r="O198" s="205"/>
      <c r="P198" s="205"/>
      <c r="Q198" s="205"/>
      <c r="R198" s="205"/>
      <c r="S198" s="205"/>
      <c r="T198" s="205"/>
      <c r="U198" s="205"/>
      <c r="V198" s="205"/>
      <c r="W198" s="205"/>
      <c r="X198" s="205"/>
      <c r="Y198" s="205"/>
      <c r="Z198" s="205"/>
      <c r="AA198" s="205"/>
      <c r="AB198" s="205"/>
      <c r="AC198" s="205"/>
      <c r="AD198" s="205"/>
      <c r="AE198" s="205"/>
      <c r="AH198" s="9"/>
      <c r="AI198" s="9"/>
      <c r="AJ198" s="9"/>
      <c r="AK198" s="9"/>
      <c r="AL198" s="9"/>
      <c r="AM198" s="9"/>
      <c r="AN198" s="9"/>
      <c r="AO198" s="9"/>
      <c r="AP198" s="9"/>
      <c r="AQ198" s="9"/>
      <c r="AR198" s="9"/>
    </row>
    <row r="199" spans="1:56" ht="15" customHeight="1" thickBot="1" x14ac:dyDescent="0.2">
      <c r="A199" s="962" t="s">
        <v>2098</v>
      </c>
      <c r="B199" s="962"/>
      <c r="C199" s="962"/>
      <c r="D199" s="962"/>
      <c r="E199" s="962"/>
      <c r="F199" s="962"/>
      <c r="G199" s="962"/>
      <c r="H199" s="962"/>
      <c r="I199" s="962"/>
      <c r="J199" s="962"/>
      <c r="K199" s="962"/>
      <c r="L199" s="962"/>
      <c r="M199" s="962"/>
      <c r="N199" s="962"/>
      <c r="O199" s="962"/>
      <c r="P199" s="962"/>
      <c r="Q199" s="962"/>
      <c r="R199" s="962"/>
      <c r="S199" s="205"/>
      <c r="T199" s="205"/>
      <c r="U199" s="205"/>
      <c r="V199" s="205"/>
      <c r="W199" s="205"/>
      <c r="X199" s="205"/>
      <c r="Y199" s="963" t="s">
        <v>221</v>
      </c>
      <c r="Z199" s="963"/>
      <c r="AA199" s="963"/>
      <c r="AB199" s="963"/>
      <c r="AC199" s="963"/>
      <c r="AD199" s="963"/>
      <c r="AE199" s="205"/>
      <c r="AH199" s="9"/>
      <c r="AI199" s="9"/>
      <c r="AJ199" s="9"/>
      <c r="AK199" s="9"/>
      <c r="AL199" s="9"/>
      <c r="AM199" s="9"/>
      <c r="AN199" s="9"/>
      <c r="AO199" s="9"/>
      <c r="AP199" s="9"/>
      <c r="AQ199" s="9"/>
      <c r="AR199" s="9"/>
    </row>
    <row r="200" spans="1:56" ht="18.75" customHeight="1" x14ac:dyDescent="0.15">
      <c r="A200" s="964" t="s">
        <v>94</v>
      </c>
      <c r="B200" s="965"/>
      <c r="C200" s="965"/>
      <c r="D200" s="965"/>
      <c r="E200" s="965"/>
      <c r="F200" s="965"/>
      <c r="G200" s="965"/>
      <c r="H200" s="965"/>
      <c r="I200" s="965"/>
      <c r="J200" s="965"/>
      <c r="K200" s="965"/>
      <c r="L200" s="965"/>
      <c r="M200" s="965"/>
      <c r="N200" s="965"/>
      <c r="O200" s="966"/>
      <c r="P200" s="964" t="s">
        <v>95</v>
      </c>
      <c r="Q200" s="965"/>
      <c r="R200" s="965"/>
      <c r="S200" s="965"/>
      <c r="T200" s="965"/>
      <c r="U200" s="965"/>
      <c r="V200" s="965"/>
      <c r="W200" s="965"/>
      <c r="X200" s="965"/>
      <c r="Y200" s="965"/>
      <c r="Z200" s="965"/>
      <c r="AA200" s="965"/>
      <c r="AB200" s="965"/>
      <c r="AC200" s="965"/>
      <c r="AD200" s="966"/>
      <c r="AE200" s="205"/>
      <c r="AH200" s="9"/>
      <c r="AI200" s="9"/>
      <c r="AJ200" s="9"/>
      <c r="AK200" s="9"/>
      <c r="AL200" s="9"/>
      <c r="AM200" s="9"/>
      <c r="AN200" s="9"/>
      <c r="AO200" s="9"/>
      <c r="AP200" s="9"/>
      <c r="AQ200" s="9"/>
      <c r="AR200" s="9"/>
    </row>
    <row r="201" spans="1:56" ht="15.6" customHeight="1" x14ac:dyDescent="0.15">
      <c r="A201" s="303" t="s">
        <v>59</v>
      </c>
      <c r="B201" s="950" t="s">
        <v>98</v>
      </c>
      <c r="C201" s="950"/>
      <c r="D201" s="950"/>
      <c r="E201" s="950"/>
      <c r="F201" s="950"/>
      <c r="G201" s="951"/>
      <c r="H201" s="952"/>
      <c r="I201" s="953"/>
      <c r="J201" s="953"/>
      <c r="K201" s="953"/>
      <c r="L201" s="953"/>
      <c r="M201" s="953"/>
      <c r="N201" s="954" t="s">
        <v>159</v>
      </c>
      <c r="O201" s="955"/>
      <c r="P201" s="304" t="s">
        <v>196</v>
      </c>
      <c r="Q201" s="967" t="s">
        <v>97</v>
      </c>
      <c r="R201" s="967"/>
      <c r="S201" s="967"/>
      <c r="T201" s="967"/>
      <c r="U201" s="967"/>
      <c r="V201" s="968"/>
      <c r="W201" s="969"/>
      <c r="X201" s="970"/>
      <c r="Y201" s="970"/>
      <c r="Z201" s="970"/>
      <c r="AA201" s="970"/>
      <c r="AB201" s="970"/>
      <c r="AC201" s="971" t="s">
        <v>159</v>
      </c>
      <c r="AD201" s="972"/>
      <c r="AE201" s="205"/>
      <c r="AF201" s="409" t="str">
        <f>IF(H201="","←Ａ.資産売却収入が未記入です。（０円の場合は「０」と記入してください。）",IF(W201="","←D.借入金等返済支出が未記入です。（０円の場合は「０」と記入してください。）",IF(H201&gt;1000000,"←Ａが10億円を超えているので桁数を確認してください。(正しい場合は構いません。)",IF(W201&gt;2000000,"←Dが20億円を超えているので桁数を確認してください。(正しい場合は構いません。)",""))))</f>
        <v>←Ａ.資産売却収入が未記入です。（０円の場合は「０」と記入してください。）</v>
      </c>
      <c r="AH201" s="9"/>
      <c r="AI201" s="9"/>
      <c r="AJ201" s="9"/>
      <c r="AK201" s="9"/>
      <c r="AL201" s="9"/>
      <c r="AM201" s="9"/>
      <c r="AN201" s="9"/>
      <c r="AO201" s="9"/>
      <c r="AP201" s="9"/>
      <c r="AQ201" s="9"/>
      <c r="AR201" s="9"/>
    </row>
    <row r="202" spans="1:56" ht="15.6" customHeight="1" x14ac:dyDescent="0.15">
      <c r="A202" s="304" t="s">
        <v>60</v>
      </c>
      <c r="B202" s="938" t="s">
        <v>96</v>
      </c>
      <c r="C202" s="938"/>
      <c r="D202" s="938"/>
      <c r="E202" s="938"/>
      <c r="F202" s="938"/>
      <c r="G202" s="939"/>
      <c r="H202" s="940"/>
      <c r="I202" s="941"/>
      <c r="J202" s="941"/>
      <c r="K202" s="941"/>
      <c r="L202" s="941"/>
      <c r="M202" s="941"/>
      <c r="N202" s="942" t="s">
        <v>159</v>
      </c>
      <c r="O202" s="943"/>
      <c r="P202" s="305"/>
      <c r="Q202" s="944" t="s">
        <v>338</v>
      </c>
      <c r="R202" s="945"/>
      <c r="S202" s="945"/>
      <c r="T202" s="945"/>
      <c r="U202" s="945"/>
      <c r="V202" s="946"/>
      <c r="W202" s="219" t="s">
        <v>9</v>
      </c>
      <c r="X202" s="947"/>
      <c r="Y202" s="947"/>
      <c r="Z202" s="947"/>
      <c r="AA202" s="947"/>
      <c r="AB202" s="947"/>
      <c r="AC202" s="948" t="s">
        <v>168</v>
      </c>
      <c r="AD202" s="949"/>
      <c r="AE202" s="205"/>
      <c r="AF202" s="409" t="str">
        <f>IF(H202="","←Ｂ.借入金等収入が未記入です。（０円の場合は「０」と記入してください。）",IF(W201=0,"",IF(X202="","←学校債返済支出が未記入です。（０円の場合は「０」と記入してください。）",IF(X202&gt;W201,"←「うち学校債返済支出」が「D.借入金等返済支出」を上回っています。",IF(H202&gt;2000000,"←Ｂが20億円を超えているので桁数を確認してください。(正しい場合は構いません。)",IF(X202&gt;100000,"←学校債返済支出が1億円を超えているので桁数を確認してください。(正しい場合は構いません。)",""))))))</f>
        <v>←Ｂ.借入金等収入が未記入です。（０円の場合は「０」と記入してください。）</v>
      </c>
      <c r="AH202" s="9"/>
      <c r="AI202" s="9"/>
      <c r="AJ202" s="9"/>
      <c r="AK202" s="9"/>
      <c r="AL202" s="9"/>
      <c r="AM202" s="9"/>
      <c r="AN202" s="9"/>
      <c r="AO202" s="9"/>
      <c r="AP202" s="9"/>
      <c r="AQ202" s="9"/>
      <c r="AR202" s="9"/>
    </row>
    <row r="203" spans="1:56" ht="15.6" customHeight="1" x14ac:dyDescent="0.15">
      <c r="A203" s="305"/>
      <c r="B203" s="944" t="s">
        <v>337</v>
      </c>
      <c r="C203" s="945"/>
      <c r="D203" s="945"/>
      <c r="E203" s="945"/>
      <c r="F203" s="945"/>
      <c r="G203" s="946"/>
      <c r="H203" s="307" t="s">
        <v>9</v>
      </c>
      <c r="I203" s="947"/>
      <c r="J203" s="947"/>
      <c r="K203" s="947"/>
      <c r="L203" s="947"/>
      <c r="M203" s="947"/>
      <c r="N203" s="948" t="s">
        <v>168</v>
      </c>
      <c r="O203" s="949"/>
      <c r="P203" s="303" t="s">
        <v>199</v>
      </c>
      <c r="Q203" s="950" t="s">
        <v>99</v>
      </c>
      <c r="R203" s="950"/>
      <c r="S203" s="950"/>
      <c r="T203" s="950"/>
      <c r="U203" s="950"/>
      <c r="V203" s="951"/>
      <c r="W203" s="952"/>
      <c r="X203" s="953"/>
      <c r="Y203" s="953"/>
      <c r="Z203" s="953"/>
      <c r="AA203" s="953"/>
      <c r="AB203" s="953"/>
      <c r="AC203" s="954" t="s">
        <v>159</v>
      </c>
      <c r="AD203" s="955"/>
      <c r="AE203" s="205"/>
      <c r="AF203" s="409" t="str">
        <f>IF(W203="","←Ｅ.施設関係支出が未記入です。（０円の場合は「０」と記入してください。）",IF(H202=0,"",IF(I203="","←学校債収入が未記入です。（０円の場合は「０」と記入してください。）",IF(I203&gt;H202,"←「うち学校債収入」が「B.借入金等収入」を上回っています。",IF(I203&gt;100000,"←学校債収入が1億円を超えているので桁数を確認してください。(正しい場合は構いません。)",IF(W203&gt;2000000,"←Ｅが20億円を超えているので桁数を確認してください。(正しい場合は構いません。)",""))))))</f>
        <v>←Ｅ.施設関係支出が未記入です。（０円の場合は「０」と記入してください。）</v>
      </c>
      <c r="AH203" s="9"/>
      <c r="AI203" s="9"/>
      <c r="AJ203" s="9"/>
      <c r="AK203" s="9"/>
      <c r="AL203" s="9"/>
      <c r="AM203" s="9"/>
      <c r="AN203" s="9"/>
      <c r="AO203" s="9"/>
      <c r="AP203" s="9"/>
      <c r="AQ203" s="9"/>
      <c r="AR203" s="9"/>
    </row>
    <row r="204" spans="1:56" ht="15.6" customHeight="1" thickBot="1" x14ac:dyDescent="0.2">
      <c r="A204" s="306" t="s">
        <v>200</v>
      </c>
      <c r="B204" s="922" t="s">
        <v>41</v>
      </c>
      <c r="C204" s="922"/>
      <c r="D204" s="922"/>
      <c r="E204" s="922"/>
      <c r="F204" s="922"/>
      <c r="G204" s="923"/>
      <c r="H204" s="924">
        <f>H201+H202</f>
        <v>0</v>
      </c>
      <c r="I204" s="925"/>
      <c r="J204" s="925"/>
      <c r="K204" s="925"/>
      <c r="L204" s="925"/>
      <c r="M204" s="925"/>
      <c r="N204" s="926" t="s">
        <v>159</v>
      </c>
      <c r="O204" s="927"/>
      <c r="P204" s="500" t="s">
        <v>197</v>
      </c>
      <c r="Q204" s="928" t="s">
        <v>100</v>
      </c>
      <c r="R204" s="928"/>
      <c r="S204" s="928"/>
      <c r="T204" s="928"/>
      <c r="U204" s="928"/>
      <c r="V204" s="929"/>
      <c r="W204" s="930"/>
      <c r="X204" s="931"/>
      <c r="Y204" s="931"/>
      <c r="Z204" s="931"/>
      <c r="AA204" s="931"/>
      <c r="AB204" s="931"/>
      <c r="AC204" s="932" t="s">
        <v>159</v>
      </c>
      <c r="AD204" s="933"/>
      <c r="AE204" s="205"/>
      <c r="AF204" s="409" t="str">
        <f>IF(W204="","←Ｆ.設備関係支出が未記入です。（０円の場合は「０」と記入してください。）",IF(W204&gt;500000,"←Ｆが5億円を超えているので桁数を確認してください。(正しい場合は構いません。)",""))</f>
        <v>←Ｆ.設備関係支出が未記入です。（０円の場合は「０」と記入してください。）</v>
      </c>
      <c r="AH204" s="9"/>
      <c r="AI204" s="9"/>
      <c r="AJ204" s="9"/>
      <c r="AK204" s="9"/>
      <c r="AL204" s="9"/>
      <c r="AM204" s="9"/>
      <c r="AN204" s="9"/>
      <c r="AO204" s="9"/>
      <c r="AP204" s="9"/>
      <c r="AQ204" s="9"/>
      <c r="AR204" s="9"/>
    </row>
    <row r="205" spans="1:56" ht="15.6" customHeight="1" thickBot="1" x14ac:dyDescent="0.2">
      <c r="A205" s="308" t="s">
        <v>36</v>
      </c>
      <c r="B205" s="934" t="s">
        <v>2132</v>
      </c>
      <c r="C205" s="934"/>
      <c r="D205" s="934"/>
      <c r="E205" s="934"/>
      <c r="F205" s="934"/>
      <c r="G205" s="934"/>
      <c r="H205" s="934"/>
      <c r="I205" s="934"/>
      <c r="J205" s="934"/>
      <c r="K205" s="934"/>
      <c r="L205" s="934"/>
      <c r="M205" s="934"/>
      <c r="N205" s="934"/>
      <c r="O205" s="934"/>
      <c r="P205" s="306" t="s">
        <v>198</v>
      </c>
      <c r="Q205" s="922" t="s">
        <v>41</v>
      </c>
      <c r="R205" s="922"/>
      <c r="S205" s="922"/>
      <c r="T205" s="922"/>
      <c r="U205" s="922"/>
      <c r="V205" s="923"/>
      <c r="W205" s="924">
        <f>W201+W203+W204</f>
        <v>0</v>
      </c>
      <c r="X205" s="925"/>
      <c r="Y205" s="925"/>
      <c r="Z205" s="925"/>
      <c r="AA205" s="925"/>
      <c r="AB205" s="925"/>
      <c r="AC205" s="926" t="s">
        <v>159</v>
      </c>
      <c r="AD205" s="927"/>
      <c r="AE205" s="205"/>
      <c r="AH205" s="9"/>
      <c r="AI205" s="9"/>
      <c r="AJ205" s="9"/>
      <c r="AK205" s="9"/>
      <c r="AL205" s="9"/>
      <c r="AM205" s="9"/>
      <c r="AN205" s="9"/>
      <c r="AO205" s="9"/>
      <c r="AP205" s="9"/>
      <c r="AQ205" s="9"/>
      <c r="AR205" s="9"/>
    </row>
    <row r="206" spans="1:56" s="43" customFormat="1" ht="15" customHeight="1" x14ac:dyDescent="0.15">
      <c r="A206" s="216"/>
      <c r="B206" s="935"/>
      <c r="C206" s="935"/>
      <c r="D206" s="935"/>
      <c r="E206" s="935"/>
      <c r="F206" s="935"/>
      <c r="G206" s="935"/>
      <c r="H206" s="935"/>
      <c r="I206" s="935"/>
      <c r="J206" s="935"/>
      <c r="K206" s="935"/>
      <c r="L206" s="935"/>
      <c r="M206" s="935"/>
      <c r="N206" s="935"/>
      <c r="O206" s="935"/>
      <c r="P206" s="229"/>
      <c r="Q206" s="229"/>
      <c r="R206" s="229"/>
      <c r="S206" s="229"/>
      <c r="T206" s="229"/>
      <c r="U206" s="229"/>
      <c r="V206" s="229"/>
      <c r="W206" s="229"/>
      <c r="X206" s="229"/>
      <c r="Y206" s="229"/>
      <c r="Z206" s="229"/>
      <c r="AA206" s="229"/>
      <c r="AB206" s="229"/>
      <c r="AC206" s="229"/>
      <c r="AD206" s="229"/>
      <c r="AE206" s="229"/>
      <c r="AF206" s="406"/>
      <c r="AG206" s="181"/>
    </row>
    <row r="207" spans="1:56" ht="14.65" customHeight="1" x14ac:dyDescent="0.15">
      <c r="A207" s="229"/>
      <c r="B207" s="935"/>
      <c r="C207" s="935"/>
      <c r="D207" s="935"/>
      <c r="E207" s="935"/>
      <c r="F207" s="935"/>
      <c r="G207" s="935"/>
      <c r="H207" s="935"/>
      <c r="I207" s="935"/>
      <c r="J207" s="935"/>
      <c r="K207" s="935"/>
      <c r="L207" s="935"/>
      <c r="M207" s="935"/>
      <c r="N207" s="935"/>
      <c r="O207" s="935"/>
      <c r="P207" s="501"/>
      <c r="Q207" s="936"/>
      <c r="R207" s="936"/>
      <c r="S207" s="936"/>
      <c r="T207" s="936"/>
      <c r="U207" s="936"/>
      <c r="V207" s="936"/>
      <c r="W207" s="216"/>
      <c r="X207" s="937"/>
      <c r="Y207" s="937"/>
      <c r="Z207" s="937"/>
      <c r="AA207" s="937"/>
      <c r="AB207" s="937"/>
      <c r="AC207" s="284"/>
      <c r="AD207" s="285"/>
      <c r="AE207" s="205"/>
      <c r="AH207" s="9"/>
      <c r="AI207" s="9"/>
      <c r="AJ207" s="9"/>
      <c r="AK207" s="9"/>
      <c r="AL207" s="9"/>
      <c r="AM207" s="9"/>
      <c r="AN207" s="9"/>
      <c r="AO207" s="9"/>
      <c r="AP207" s="9"/>
      <c r="AQ207" s="9"/>
      <c r="AR207" s="9"/>
    </row>
    <row r="208" spans="1:56" s="61" customFormat="1" ht="9.75" customHeight="1" x14ac:dyDescent="0.15">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c r="AA208" s="161"/>
      <c r="AB208" s="161"/>
      <c r="AC208" s="161"/>
      <c r="AD208" s="161"/>
      <c r="AE208" s="161"/>
      <c r="AF208" s="406"/>
      <c r="AG208" s="181"/>
      <c r="AH208" s="9"/>
      <c r="AI208" s="9"/>
      <c r="AJ208" s="9"/>
      <c r="AK208" s="9"/>
      <c r="AL208" s="9"/>
      <c r="AM208" s="9"/>
      <c r="AN208" s="9"/>
      <c r="AO208" s="9"/>
      <c r="AP208" s="9"/>
      <c r="AQ208" s="9"/>
      <c r="AR208" s="9"/>
      <c r="AS208" s="9"/>
      <c r="AT208" s="9"/>
      <c r="AU208" s="9"/>
      <c r="AV208" s="9"/>
      <c r="AW208" s="9"/>
      <c r="AX208" s="9"/>
      <c r="AY208" s="9"/>
      <c r="AZ208" s="9"/>
      <c r="BA208" s="9"/>
      <c r="BB208" s="9"/>
      <c r="BC208" s="9"/>
      <c r="BD208" s="9"/>
    </row>
    <row r="209" spans="1:56" s="61" customFormat="1" ht="24.75" customHeight="1" x14ac:dyDescent="0.15">
      <c r="A209" s="162"/>
      <c r="B209" s="162"/>
      <c r="C209" s="162"/>
      <c r="D209" s="162"/>
      <c r="E209" s="162"/>
      <c r="F209" s="162"/>
      <c r="G209" s="162"/>
      <c r="H209" s="162"/>
      <c r="I209" s="899" t="s">
        <v>386</v>
      </c>
      <c r="J209" s="899"/>
      <c r="K209" s="899"/>
      <c r="L209" s="899"/>
      <c r="M209" s="899"/>
      <c r="N209" s="899"/>
      <c r="O209" s="899"/>
      <c r="P209" s="899"/>
      <c r="Q209" s="899"/>
      <c r="R209" s="899"/>
      <c r="S209" s="899"/>
      <c r="T209" s="899"/>
      <c r="U209" s="899"/>
      <c r="V209" s="899"/>
      <c r="W209" s="899"/>
      <c r="X209" s="899"/>
      <c r="Y209" s="162"/>
      <c r="Z209" s="162"/>
      <c r="AA209" s="900"/>
      <c r="AB209" s="900"/>
      <c r="AC209" s="900"/>
      <c r="AD209" s="900"/>
      <c r="AE209" s="900"/>
      <c r="AF209" s="406"/>
      <c r="AG209" s="181"/>
      <c r="AH209" s="9"/>
      <c r="AI209" s="9"/>
      <c r="AJ209" s="9"/>
      <c r="AK209" s="9"/>
      <c r="AL209" s="9"/>
      <c r="AM209" s="9"/>
      <c r="AN209" s="9"/>
      <c r="AO209" s="9"/>
      <c r="AP209" s="9"/>
      <c r="AQ209" s="9"/>
      <c r="AR209" s="9"/>
      <c r="AS209" s="9"/>
      <c r="AT209" s="9"/>
      <c r="AU209" s="9"/>
      <c r="AV209" s="9"/>
      <c r="AW209" s="9"/>
      <c r="AX209" s="9"/>
      <c r="AY209" s="9"/>
      <c r="AZ209" s="9"/>
      <c r="BA209" s="9"/>
      <c r="BB209" s="9"/>
      <c r="BC209" s="9"/>
      <c r="BD209" s="9"/>
    </row>
    <row r="210" spans="1:56" ht="17.649999999999999" customHeight="1" x14ac:dyDescent="0.15">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162"/>
      <c r="X210" s="162"/>
      <c r="Y210" s="162"/>
      <c r="Z210" s="162"/>
      <c r="AA210" s="162"/>
      <c r="AB210" s="162"/>
      <c r="AC210" s="162"/>
      <c r="AD210" s="162"/>
      <c r="AE210" s="162"/>
      <c r="AF210" s="418"/>
      <c r="AH210" s="9"/>
      <c r="AI210" s="9"/>
      <c r="AJ210" s="9"/>
      <c r="AK210" s="9"/>
      <c r="AL210" s="9"/>
      <c r="AM210" s="9"/>
      <c r="AN210" s="9"/>
      <c r="AO210" s="9"/>
      <c r="AP210" s="9"/>
      <c r="AQ210" s="9"/>
      <c r="AR210" s="9"/>
    </row>
    <row r="211" spans="1:56" ht="15" customHeight="1" x14ac:dyDescent="0.15">
      <c r="A211" s="901" t="s">
        <v>2099</v>
      </c>
      <c r="B211" s="901"/>
      <c r="C211" s="901"/>
      <c r="D211" s="901"/>
      <c r="E211" s="901"/>
      <c r="F211" s="901"/>
      <c r="G211" s="901"/>
      <c r="H211" s="901"/>
      <c r="I211" s="901"/>
      <c r="J211" s="901"/>
      <c r="K211" s="901"/>
      <c r="L211" s="901"/>
      <c r="M211" s="901"/>
      <c r="N211" s="901"/>
      <c r="O211" s="901"/>
      <c r="P211" s="901"/>
      <c r="Q211" s="901"/>
      <c r="R211" s="901"/>
      <c r="S211" s="901"/>
      <c r="T211" s="901"/>
      <c r="U211" s="901"/>
      <c r="V211" s="901"/>
      <c r="W211" s="901"/>
      <c r="X211" s="901"/>
      <c r="Y211" s="901"/>
      <c r="Z211" s="901"/>
      <c r="AA211" s="901"/>
      <c r="AB211" s="901"/>
      <c r="AC211" s="901"/>
      <c r="AD211" s="901"/>
      <c r="AE211" s="901"/>
      <c r="AF211" s="418"/>
      <c r="AH211" s="9"/>
      <c r="AI211" s="9"/>
      <c r="AJ211" s="9"/>
      <c r="AK211" s="9"/>
      <c r="AL211" s="9"/>
      <c r="AM211" s="9"/>
      <c r="AN211" s="9"/>
      <c r="AO211" s="9"/>
      <c r="AP211" s="9"/>
      <c r="AQ211" s="9"/>
      <c r="AR211" s="9"/>
    </row>
    <row r="212" spans="1:56" ht="18.75" customHeight="1" x14ac:dyDescent="0.15">
      <c r="A212" s="902" t="s">
        <v>2100</v>
      </c>
      <c r="B212" s="903"/>
      <c r="C212" s="903"/>
      <c r="D212" s="903"/>
      <c r="E212" s="66"/>
      <c r="F212" s="67"/>
      <c r="G212" s="67"/>
      <c r="H212" s="67"/>
      <c r="I212" s="67"/>
      <c r="J212" s="67"/>
      <c r="K212" s="67"/>
      <c r="L212" s="67"/>
      <c r="M212" s="67"/>
      <c r="N212" s="67"/>
      <c r="O212" s="67"/>
      <c r="P212" s="67"/>
      <c r="Q212" s="67"/>
      <c r="R212" s="67"/>
      <c r="S212" s="67"/>
      <c r="T212" s="67"/>
      <c r="U212" s="67"/>
      <c r="V212" s="67"/>
      <c r="W212" s="67"/>
      <c r="X212" s="67"/>
      <c r="Y212" s="67"/>
      <c r="Z212" s="67"/>
      <c r="AA212" s="68"/>
      <c r="AB212" s="68"/>
      <c r="AC212" s="68"/>
      <c r="AD212" s="68"/>
      <c r="AE212" s="69"/>
      <c r="AF212" s="418"/>
      <c r="AH212" s="9"/>
      <c r="AI212" s="9"/>
      <c r="AJ212" s="9"/>
      <c r="AK212" s="9"/>
      <c r="AL212" s="9"/>
      <c r="AM212" s="9"/>
      <c r="AN212" s="9"/>
      <c r="AO212" s="9"/>
      <c r="AP212" s="9"/>
      <c r="AQ212" s="9"/>
      <c r="AR212" s="9"/>
    </row>
    <row r="213" spans="1:56" ht="18.75" customHeight="1" x14ac:dyDescent="0.15">
      <c r="A213" s="904"/>
      <c r="B213" s="905"/>
      <c r="C213" s="905"/>
      <c r="D213" s="905"/>
      <c r="E213" s="906" t="s">
        <v>2101</v>
      </c>
      <c r="F213" s="907"/>
      <c r="G213" s="907"/>
      <c r="H213" s="907"/>
      <c r="I213" s="907"/>
      <c r="J213" s="907"/>
      <c r="K213" s="907"/>
      <c r="L213" s="907"/>
      <c r="M213" s="907"/>
      <c r="N213" s="907"/>
      <c r="O213" s="907"/>
      <c r="P213" s="907"/>
      <c r="Q213" s="907"/>
      <c r="R213" s="907"/>
      <c r="S213" s="907"/>
      <c r="T213" s="907"/>
      <c r="U213" s="907"/>
      <c r="V213" s="907"/>
      <c r="W213" s="907"/>
      <c r="X213" s="907"/>
      <c r="Y213" s="908"/>
      <c r="Z213" s="909" t="s">
        <v>209</v>
      </c>
      <c r="AA213" s="910"/>
      <c r="AB213" s="910"/>
      <c r="AC213" s="910"/>
      <c r="AD213" s="910"/>
      <c r="AE213" s="911"/>
      <c r="AF213" s="418"/>
      <c r="AH213" s="9"/>
      <c r="AI213" s="9"/>
      <c r="AJ213" s="9"/>
      <c r="AK213" s="9"/>
      <c r="AL213" s="9"/>
      <c r="AM213" s="9"/>
      <c r="AN213" s="9"/>
      <c r="AO213" s="9"/>
      <c r="AP213" s="9"/>
      <c r="AQ213" s="9"/>
      <c r="AR213" s="9"/>
    </row>
    <row r="214" spans="1:56" ht="26.25" customHeight="1" thickBot="1" x14ac:dyDescent="0.2">
      <c r="A214" s="904"/>
      <c r="B214" s="905"/>
      <c r="C214" s="905"/>
      <c r="D214" s="905"/>
      <c r="E214" s="915" t="s">
        <v>201</v>
      </c>
      <c r="F214" s="916"/>
      <c r="G214" s="917"/>
      <c r="H214" s="915" t="s">
        <v>210</v>
      </c>
      <c r="I214" s="916"/>
      <c r="J214" s="917"/>
      <c r="K214" s="915" t="s">
        <v>211</v>
      </c>
      <c r="L214" s="916"/>
      <c r="M214" s="917"/>
      <c r="N214" s="915" t="s">
        <v>212</v>
      </c>
      <c r="O214" s="916"/>
      <c r="P214" s="917"/>
      <c r="Q214" s="915" t="s">
        <v>202</v>
      </c>
      <c r="R214" s="916"/>
      <c r="S214" s="917"/>
      <c r="T214" s="918" t="s">
        <v>344</v>
      </c>
      <c r="U214" s="919"/>
      <c r="V214" s="919"/>
      <c r="W214" s="920" t="s">
        <v>154</v>
      </c>
      <c r="X214" s="921"/>
      <c r="Y214" s="917"/>
      <c r="Z214" s="912"/>
      <c r="AA214" s="913"/>
      <c r="AB214" s="913"/>
      <c r="AC214" s="913"/>
      <c r="AD214" s="913"/>
      <c r="AE214" s="914"/>
      <c r="AF214" s="418"/>
      <c r="AH214" s="9"/>
      <c r="AI214" s="9"/>
      <c r="AJ214" s="9"/>
      <c r="AK214" s="9"/>
      <c r="AL214" s="9"/>
      <c r="AM214" s="9"/>
      <c r="AN214" s="9"/>
      <c r="AO214" s="9"/>
      <c r="AP214" s="9"/>
      <c r="AQ214" s="9"/>
      <c r="AR214" s="9"/>
    </row>
    <row r="215" spans="1:56" ht="33" customHeight="1" thickBot="1" x14ac:dyDescent="0.2">
      <c r="A215" s="889"/>
      <c r="B215" s="890"/>
      <c r="C215" s="891"/>
      <c r="D215" s="382" t="s">
        <v>119</v>
      </c>
      <c r="E215" s="892"/>
      <c r="F215" s="893"/>
      <c r="G215" s="382" t="s">
        <v>119</v>
      </c>
      <c r="H215" s="892"/>
      <c r="I215" s="893"/>
      <c r="J215" s="382" t="s">
        <v>119</v>
      </c>
      <c r="K215" s="892"/>
      <c r="L215" s="893"/>
      <c r="M215" s="382" t="s">
        <v>119</v>
      </c>
      <c r="N215" s="892"/>
      <c r="O215" s="893"/>
      <c r="P215" s="382" t="s">
        <v>119</v>
      </c>
      <c r="Q215" s="892"/>
      <c r="R215" s="893"/>
      <c r="S215" s="382" t="s">
        <v>119</v>
      </c>
      <c r="T215" s="892"/>
      <c r="U215" s="893"/>
      <c r="V215" s="383" t="s">
        <v>119</v>
      </c>
      <c r="W215" s="894">
        <f>E215+H215+K215+N215+Q215+T215</f>
        <v>0</v>
      </c>
      <c r="X215" s="895"/>
      <c r="Y215" s="384" t="s">
        <v>119</v>
      </c>
      <c r="Z215" s="896"/>
      <c r="AA215" s="897"/>
      <c r="AB215" s="897"/>
      <c r="AC215" s="897"/>
      <c r="AD215" s="898"/>
      <c r="AE215" s="383" t="s">
        <v>119</v>
      </c>
      <c r="AF215" s="566" t="str">
        <f>IF(A215="","←在籍生徒数が未記入です。（新設校等で昨年度は生徒がいなかった場合は「０」と記入してください。）",IF(W215&gt;A215,"←「中途退学・転学者数　計」が「在籍生徒数」を上回っています。",IF(Z215&gt;W215,"←「通信制高校への転編入者数」が「中途退学・転学者　計」を上回っています。",IF(A215&gt;3500,"←在籍生徒数が3500人を上回っているので確認願います。正しい場合は構いません。",""))))</f>
        <v>←在籍生徒数が未記入です。（新設校等で昨年度は生徒がいなかった場合は「０」と記入してください。）</v>
      </c>
      <c r="AH215" s="9"/>
      <c r="AI215" s="9"/>
      <c r="AJ215" s="9"/>
      <c r="AK215" s="9"/>
      <c r="AL215" s="9"/>
      <c r="AM215" s="9"/>
      <c r="AN215" s="9"/>
      <c r="AO215" s="9"/>
      <c r="AP215" s="9"/>
      <c r="AQ215" s="9"/>
      <c r="AR215" s="9"/>
    </row>
    <row r="216" spans="1:56" ht="14.25" customHeight="1" x14ac:dyDescent="0.15">
      <c r="A216" s="867" t="s">
        <v>499</v>
      </c>
      <c r="B216" s="867"/>
      <c r="C216" s="867"/>
      <c r="D216" s="867"/>
      <c r="E216" s="867"/>
      <c r="F216" s="867"/>
      <c r="G216" s="867"/>
      <c r="H216" s="867"/>
      <c r="I216" s="867"/>
      <c r="J216" s="867"/>
      <c r="K216" s="867"/>
      <c r="L216" s="867"/>
      <c r="M216" s="867"/>
      <c r="N216" s="867"/>
      <c r="O216" s="867"/>
      <c r="P216" s="867"/>
      <c r="Q216" s="867"/>
      <c r="R216" s="867"/>
      <c r="S216" s="867"/>
      <c r="T216" s="867"/>
      <c r="U216" s="867"/>
      <c r="V216" s="867"/>
      <c r="W216" s="867"/>
      <c r="X216" s="867"/>
      <c r="Y216" s="867"/>
      <c r="Z216" s="867"/>
      <c r="AA216" s="867"/>
      <c r="AB216" s="867"/>
      <c r="AC216" s="867"/>
      <c r="AD216" s="867"/>
      <c r="AE216" s="867"/>
      <c r="AF216" s="418"/>
      <c r="AH216" s="9"/>
      <c r="AI216" s="9"/>
      <c r="AJ216" s="9"/>
      <c r="AK216" s="9"/>
      <c r="AL216" s="9"/>
      <c r="AM216" s="9"/>
      <c r="AN216" s="9"/>
      <c r="AO216" s="9"/>
      <c r="AP216" s="9"/>
      <c r="AQ216" s="9"/>
      <c r="AR216" s="9"/>
    </row>
    <row r="217" spans="1:56" ht="21" customHeight="1" x14ac:dyDescent="0.15">
      <c r="A217" s="495"/>
      <c r="B217" s="495"/>
      <c r="C217" s="495"/>
      <c r="D217" s="495"/>
      <c r="E217" s="495"/>
      <c r="F217" s="495"/>
      <c r="G217" s="495"/>
      <c r="H217" s="495"/>
      <c r="I217" s="495"/>
      <c r="J217" s="495"/>
      <c r="K217" s="495"/>
      <c r="L217" s="495"/>
      <c r="M217" s="495"/>
      <c r="N217" s="495"/>
      <c r="O217" s="495"/>
      <c r="P217" s="495"/>
      <c r="Q217" s="495"/>
      <c r="R217" s="495"/>
      <c r="S217" s="495"/>
      <c r="T217" s="495"/>
      <c r="U217" s="495"/>
      <c r="V217" s="495"/>
      <c r="W217" s="495"/>
      <c r="X217" s="495"/>
      <c r="Y217" s="495"/>
      <c r="Z217" s="495"/>
      <c r="AA217" s="495"/>
      <c r="AB217" s="495"/>
      <c r="AC217" s="495"/>
      <c r="AD217" s="495"/>
      <c r="AE217" s="495"/>
      <c r="AF217" s="418"/>
      <c r="AH217" s="9"/>
      <c r="AI217" s="9"/>
      <c r="AJ217" s="9"/>
      <c r="AK217" s="9"/>
      <c r="AL217" s="9"/>
      <c r="AM217" s="9"/>
      <c r="AN217" s="9"/>
      <c r="AO217" s="9"/>
      <c r="AP217" s="9"/>
      <c r="AQ217" s="9"/>
      <c r="AR217" s="9"/>
    </row>
    <row r="218" spans="1:56" ht="15" customHeight="1" x14ac:dyDescent="0.15">
      <c r="A218" s="163" t="s">
        <v>2133</v>
      </c>
      <c r="AF218" s="418"/>
      <c r="AH218" s="9"/>
      <c r="AI218" s="9"/>
      <c r="AJ218" s="9"/>
      <c r="AK218" s="9"/>
      <c r="AL218" s="9"/>
      <c r="AM218" s="9"/>
      <c r="AN218" s="9"/>
      <c r="AO218" s="9"/>
      <c r="AP218" s="9"/>
      <c r="AQ218" s="9"/>
      <c r="AR218" s="9"/>
    </row>
    <row r="219" spans="1:56" ht="13.5" customHeight="1" x14ac:dyDescent="0.15">
      <c r="A219" s="868" t="s">
        <v>2094</v>
      </c>
      <c r="B219" s="869"/>
      <c r="C219" s="869"/>
      <c r="D219" s="869"/>
      <c r="E219" s="869"/>
      <c r="F219" s="67"/>
      <c r="G219" s="164"/>
      <c r="H219" s="164"/>
      <c r="I219" s="164"/>
      <c r="J219" s="164"/>
      <c r="K219" s="67"/>
      <c r="L219" s="66"/>
      <c r="M219" s="66"/>
      <c r="N219" s="66"/>
      <c r="O219" s="165"/>
      <c r="P219" s="872" t="s">
        <v>2134</v>
      </c>
      <c r="Q219" s="873"/>
      <c r="R219" s="874" t="s">
        <v>2135</v>
      </c>
      <c r="S219" s="874"/>
      <c r="T219" s="874"/>
      <c r="U219" s="874"/>
      <c r="V219" s="874"/>
      <c r="W219" s="874"/>
      <c r="X219" s="874"/>
      <c r="Y219" s="874"/>
      <c r="Z219" s="874"/>
      <c r="AA219" s="874"/>
      <c r="AB219" s="874"/>
      <c r="AC219" s="874"/>
      <c r="AD219" s="874"/>
      <c r="AE219" s="874"/>
      <c r="AF219" s="418"/>
      <c r="AH219" s="9"/>
      <c r="AI219" s="9"/>
      <c r="AJ219" s="9"/>
      <c r="AK219" s="9"/>
      <c r="AL219" s="9"/>
      <c r="AM219" s="9"/>
      <c r="AN219" s="9"/>
      <c r="AO219" s="9"/>
      <c r="AP219" s="9"/>
      <c r="AQ219" s="9"/>
      <c r="AR219" s="9"/>
    </row>
    <row r="220" spans="1:56" ht="13.5" x14ac:dyDescent="0.15">
      <c r="A220" s="870"/>
      <c r="B220" s="871"/>
      <c r="C220" s="871"/>
      <c r="D220" s="871"/>
      <c r="E220" s="871"/>
      <c r="F220" s="875" t="s">
        <v>440</v>
      </c>
      <c r="G220" s="876"/>
      <c r="H220" s="876"/>
      <c r="I220" s="876"/>
      <c r="J220" s="876"/>
      <c r="K220" s="166"/>
      <c r="L220" s="167"/>
      <c r="M220" s="167"/>
      <c r="N220" s="167"/>
      <c r="O220" s="168"/>
      <c r="P220" s="719"/>
      <c r="Q220" s="719"/>
      <c r="R220" s="874"/>
      <c r="S220" s="874"/>
      <c r="T220" s="874"/>
      <c r="U220" s="874"/>
      <c r="V220" s="874"/>
      <c r="W220" s="874"/>
      <c r="X220" s="874"/>
      <c r="Y220" s="874"/>
      <c r="Z220" s="874"/>
      <c r="AA220" s="874"/>
      <c r="AB220" s="874"/>
      <c r="AC220" s="874"/>
      <c r="AD220" s="874"/>
      <c r="AE220" s="874"/>
      <c r="AF220" s="418"/>
      <c r="AH220" s="9"/>
      <c r="AI220" s="9"/>
      <c r="AJ220" s="9"/>
      <c r="AK220" s="9"/>
      <c r="AL220" s="9"/>
      <c r="AM220" s="9"/>
      <c r="AN220" s="9"/>
      <c r="AO220" s="9"/>
      <c r="AP220" s="9"/>
      <c r="AQ220" s="9"/>
      <c r="AR220" s="9"/>
    </row>
    <row r="221" spans="1:56" ht="39" customHeight="1" thickBot="1" x14ac:dyDescent="0.2">
      <c r="A221" s="870"/>
      <c r="B221" s="871"/>
      <c r="C221" s="871"/>
      <c r="D221" s="871"/>
      <c r="E221" s="871"/>
      <c r="F221" s="877"/>
      <c r="G221" s="878"/>
      <c r="H221" s="878"/>
      <c r="I221" s="878"/>
      <c r="J221" s="878"/>
      <c r="K221" s="879" t="s">
        <v>203</v>
      </c>
      <c r="L221" s="880"/>
      <c r="M221" s="880"/>
      <c r="N221" s="880"/>
      <c r="O221" s="881"/>
      <c r="P221" s="719"/>
      <c r="Q221" s="719"/>
      <c r="R221" s="874"/>
      <c r="S221" s="874"/>
      <c r="T221" s="874"/>
      <c r="U221" s="874"/>
      <c r="V221" s="874"/>
      <c r="W221" s="874"/>
      <c r="X221" s="874"/>
      <c r="Y221" s="874"/>
      <c r="Z221" s="874"/>
      <c r="AA221" s="874"/>
      <c r="AB221" s="874"/>
      <c r="AC221" s="874"/>
      <c r="AD221" s="874"/>
      <c r="AE221" s="874"/>
      <c r="AF221" s="418"/>
      <c r="AH221" s="9"/>
      <c r="AI221" s="9"/>
      <c r="AJ221" s="9"/>
      <c r="AK221" s="9"/>
      <c r="AL221" s="9"/>
      <c r="AM221" s="9"/>
      <c r="AN221" s="9"/>
      <c r="AO221" s="9"/>
      <c r="AP221" s="9"/>
      <c r="AQ221" s="9"/>
      <c r="AR221" s="9"/>
    </row>
    <row r="222" spans="1:56" ht="23.25" customHeight="1" thickBot="1" x14ac:dyDescent="0.2">
      <c r="A222" s="882"/>
      <c r="B222" s="883"/>
      <c r="C222" s="883"/>
      <c r="D222" s="883"/>
      <c r="E222" s="884"/>
      <c r="F222" s="885"/>
      <c r="G222" s="886"/>
      <c r="H222" s="886"/>
      <c r="I222" s="886"/>
      <c r="J222" s="886"/>
      <c r="K222" s="887"/>
      <c r="L222" s="886"/>
      <c r="M222" s="886"/>
      <c r="N222" s="886"/>
      <c r="O222" s="888"/>
      <c r="P222" s="719"/>
      <c r="Q222" s="719"/>
      <c r="R222" s="874"/>
      <c r="S222" s="874"/>
      <c r="T222" s="874"/>
      <c r="U222" s="874"/>
      <c r="V222" s="874"/>
      <c r="W222" s="874"/>
      <c r="X222" s="874"/>
      <c r="Y222" s="874"/>
      <c r="Z222" s="874"/>
      <c r="AA222" s="874"/>
      <c r="AB222" s="874"/>
      <c r="AC222" s="874"/>
      <c r="AD222" s="874"/>
      <c r="AE222" s="874"/>
      <c r="AF222" s="825" t="str">
        <f>IF(A222="","←「卒業者数」が未記入です。（昨年度末の卒業者がいない場合は「０」と記入してください。）",IF(AND(A222&gt;0,F222=""),"←「大学・短大への進学者数」が未記入です。（進学者がいない場合は「０」と記入してください。）",IF(F222&gt;A222,"←「大学・短大への進学者数」が卒業者数を上回っています。",IF(AND(F222&gt;0,K222=""),"←「併設・系列の大学・短大への進学者数」が未記入です。（進学者がいない場合は「０」と記入してください。）",IF(K222&gt;F222,"←「併設・系列への大学・短大への進学者数」が「大学・短大への進学者数」を上回っています。","")))))</f>
        <v>←「卒業者数」が未記入です。（昨年度末の卒業者がいない場合は「０」と記入してください。）</v>
      </c>
      <c r="AH222" s="9"/>
      <c r="AI222" s="9"/>
      <c r="AJ222" s="9"/>
      <c r="AK222" s="9"/>
      <c r="AL222" s="9"/>
      <c r="AM222" s="9"/>
      <c r="AN222" s="9"/>
      <c r="AO222" s="9"/>
      <c r="AP222" s="9"/>
      <c r="AQ222" s="9"/>
      <c r="AR222" s="9"/>
    </row>
    <row r="223" spans="1:56" ht="21" customHeight="1" x14ac:dyDescent="0.15">
      <c r="A223" s="496"/>
      <c r="B223" s="496"/>
      <c r="C223" s="496"/>
      <c r="D223" s="496"/>
      <c r="E223" s="496"/>
      <c r="F223" s="169"/>
      <c r="G223" s="169"/>
      <c r="H223" s="169"/>
      <c r="I223" s="169"/>
      <c r="J223" s="169"/>
      <c r="K223" s="169"/>
      <c r="L223" s="169"/>
      <c r="M223" s="169"/>
      <c r="N223" s="169"/>
      <c r="O223" s="169"/>
      <c r="P223" s="170"/>
      <c r="Q223" s="170"/>
      <c r="R223" s="170"/>
      <c r="S223" s="170"/>
      <c r="T223" s="170"/>
      <c r="U223" s="170"/>
      <c r="V223" s="170"/>
      <c r="W223" s="170"/>
      <c r="X223" s="170"/>
      <c r="Y223" s="170"/>
      <c r="Z223" s="170"/>
      <c r="AA223" s="170"/>
      <c r="AB223" s="170"/>
      <c r="AC223" s="170"/>
      <c r="AD223" s="170"/>
      <c r="AE223" s="170"/>
      <c r="AF223" s="825"/>
      <c r="AH223" s="9"/>
      <c r="AI223" s="9"/>
      <c r="AJ223" s="9"/>
      <c r="AK223" s="9"/>
      <c r="AL223" s="9"/>
      <c r="AM223" s="9"/>
      <c r="AN223" s="9"/>
      <c r="AO223" s="9"/>
      <c r="AP223" s="9"/>
      <c r="AQ223" s="9"/>
      <c r="AR223" s="9"/>
    </row>
    <row r="224" spans="1:56" ht="12.75" customHeight="1" x14ac:dyDescent="0.15">
      <c r="A224" s="826" t="s">
        <v>2095</v>
      </c>
      <c r="B224" s="826"/>
      <c r="C224" s="826"/>
      <c r="D224" s="826"/>
      <c r="E224" s="826"/>
      <c r="F224" s="826"/>
      <c r="G224" s="826"/>
      <c r="H224" s="826"/>
      <c r="I224" s="826"/>
      <c r="J224" s="826"/>
      <c r="K224" s="826"/>
      <c r="L224" s="826"/>
      <c r="M224" s="826"/>
      <c r="N224" s="826"/>
      <c r="O224" s="826"/>
      <c r="P224" s="826"/>
      <c r="Q224" s="826"/>
      <c r="R224" s="826"/>
      <c r="S224" s="826"/>
      <c r="T224" s="826"/>
      <c r="U224" s="826"/>
      <c r="V224" s="826"/>
      <c r="W224" s="826"/>
      <c r="X224" s="826"/>
      <c r="Y224" s="826"/>
      <c r="Z224" s="826"/>
      <c r="AA224" s="826"/>
      <c r="AB224" s="826"/>
      <c r="AC224" s="826"/>
      <c r="AD224" s="826"/>
      <c r="AE224" s="826"/>
      <c r="AH224" s="9"/>
      <c r="AI224" s="9"/>
      <c r="AJ224" s="9"/>
      <c r="AK224" s="9"/>
      <c r="AL224" s="9"/>
      <c r="AM224" s="9"/>
      <c r="AN224" s="9"/>
      <c r="AO224" s="9"/>
      <c r="AP224" s="9"/>
      <c r="AQ224" s="9"/>
      <c r="AR224" s="9"/>
    </row>
    <row r="225" spans="1:44" ht="14.25" customHeight="1" x14ac:dyDescent="0.15">
      <c r="A225" s="720" t="s">
        <v>2136</v>
      </c>
      <c r="B225" s="404"/>
      <c r="C225" s="404"/>
      <c r="D225" s="404"/>
      <c r="E225" s="404"/>
      <c r="F225" s="404"/>
      <c r="G225" s="404"/>
      <c r="H225" s="404"/>
      <c r="I225" s="404"/>
      <c r="J225" s="404"/>
      <c r="K225" s="404"/>
      <c r="L225" s="404"/>
      <c r="M225" s="404"/>
      <c r="N225" s="404"/>
      <c r="O225" s="404"/>
      <c r="P225" s="404"/>
      <c r="Q225" s="404"/>
      <c r="R225" s="404"/>
      <c r="S225" s="404"/>
      <c r="T225" s="404"/>
      <c r="U225" s="404"/>
      <c r="V225" s="404"/>
      <c r="W225" s="404"/>
      <c r="X225" s="404"/>
      <c r="Y225" s="404"/>
      <c r="Z225" s="404"/>
      <c r="AA225" s="404"/>
      <c r="AB225" s="404"/>
      <c r="AC225" s="404"/>
      <c r="AD225" s="404"/>
      <c r="AE225" s="404"/>
      <c r="AH225" s="9"/>
      <c r="AI225" s="9"/>
      <c r="AJ225" s="9"/>
      <c r="AK225" s="9"/>
      <c r="AL225" s="9"/>
      <c r="AM225" s="9"/>
      <c r="AN225" s="9"/>
      <c r="AO225" s="9"/>
      <c r="AP225" s="9"/>
      <c r="AQ225" s="9"/>
      <c r="AR225" s="9"/>
    </row>
    <row r="226" spans="1:44" ht="29.1" customHeight="1" x14ac:dyDescent="0.15">
      <c r="A226" s="827" t="s">
        <v>2137</v>
      </c>
      <c r="B226" s="827"/>
      <c r="C226" s="827"/>
      <c r="D226" s="827"/>
      <c r="E226" s="827"/>
      <c r="F226" s="827"/>
      <c r="G226" s="827"/>
      <c r="H226" s="827"/>
      <c r="I226" s="827"/>
      <c r="J226" s="827"/>
      <c r="K226" s="827"/>
      <c r="L226" s="827"/>
      <c r="M226" s="827"/>
      <c r="N226" s="827"/>
      <c r="O226" s="827"/>
      <c r="P226" s="827"/>
      <c r="Q226" s="827"/>
      <c r="R226" s="827"/>
      <c r="S226" s="827"/>
      <c r="T226" s="827"/>
      <c r="U226" s="827"/>
      <c r="V226" s="827"/>
      <c r="W226" s="827"/>
      <c r="X226" s="827"/>
      <c r="Y226" s="827"/>
      <c r="Z226" s="827"/>
      <c r="AA226" s="827"/>
      <c r="AB226" s="827"/>
      <c r="AC226" s="827"/>
      <c r="AD226" s="827"/>
      <c r="AE226" s="827"/>
      <c r="AH226" s="9"/>
      <c r="AI226" s="9"/>
      <c r="AJ226" s="9"/>
      <c r="AK226" s="9"/>
      <c r="AL226" s="9"/>
      <c r="AM226" s="9"/>
      <c r="AN226" s="9"/>
      <c r="AO226" s="9"/>
      <c r="AP226" s="9"/>
      <c r="AQ226" s="9"/>
      <c r="AR226" s="9"/>
    </row>
    <row r="227" spans="1:44" s="441" customFormat="1" ht="12" customHeight="1" x14ac:dyDescent="0.15">
      <c r="A227" s="828" t="s">
        <v>50</v>
      </c>
      <c r="B227" s="829"/>
      <c r="C227" s="829"/>
      <c r="D227" s="829"/>
      <c r="E227" s="829"/>
      <c r="F227" s="829"/>
      <c r="G227" s="834" t="s">
        <v>439</v>
      </c>
      <c r="H227" s="835"/>
      <c r="I227" s="835"/>
      <c r="J227" s="835"/>
      <c r="K227" s="835"/>
      <c r="L227" s="838"/>
      <c r="M227" s="838"/>
      <c r="N227" s="838"/>
      <c r="O227" s="838"/>
      <c r="P227" s="838"/>
      <c r="Q227" s="838"/>
      <c r="R227" s="838"/>
      <c r="S227" s="838"/>
      <c r="T227" s="838"/>
      <c r="U227" s="838"/>
      <c r="V227" s="838"/>
      <c r="W227" s="838"/>
      <c r="X227" s="838"/>
      <c r="Y227" s="838"/>
      <c r="Z227" s="838"/>
      <c r="AA227" s="838"/>
      <c r="AB227" s="838"/>
      <c r="AC227" s="838"/>
      <c r="AD227" s="838"/>
      <c r="AE227" s="839"/>
      <c r="AF227" s="418"/>
      <c r="AG227" s="418"/>
    </row>
    <row r="228" spans="1:44" s="441" customFormat="1" ht="21" customHeight="1" x14ac:dyDescent="0.15">
      <c r="A228" s="830"/>
      <c r="B228" s="831"/>
      <c r="C228" s="831"/>
      <c r="D228" s="831"/>
      <c r="E228" s="831"/>
      <c r="F228" s="831"/>
      <c r="G228" s="836"/>
      <c r="H228" s="837"/>
      <c r="I228" s="837"/>
      <c r="J228" s="837"/>
      <c r="K228" s="837"/>
      <c r="L228" s="840" t="s">
        <v>359</v>
      </c>
      <c r="M228" s="841"/>
      <c r="N228" s="841"/>
      <c r="O228" s="841"/>
      <c r="P228" s="841"/>
      <c r="Q228" s="841"/>
      <c r="R228" s="841"/>
      <c r="S228" s="841"/>
      <c r="T228" s="841"/>
      <c r="U228" s="841"/>
      <c r="V228" s="841"/>
      <c r="W228" s="841"/>
      <c r="X228" s="841"/>
      <c r="Y228" s="841"/>
      <c r="Z228" s="842"/>
      <c r="AA228" s="843" t="s">
        <v>446</v>
      </c>
      <c r="AB228" s="844"/>
      <c r="AC228" s="844"/>
      <c r="AD228" s="844"/>
      <c r="AE228" s="845"/>
      <c r="AF228" s="418"/>
      <c r="AG228" s="418"/>
    </row>
    <row r="229" spans="1:44" s="441" customFormat="1" ht="12" customHeight="1" x14ac:dyDescent="0.15">
      <c r="A229" s="830"/>
      <c r="B229" s="831"/>
      <c r="C229" s="831"/>
      <c r="D229" s="831"/>
      <c r="E229" s="831"/>
      <c r="F229" s="831"/>
      <c r="G229" s="836"/>
      <c r="H229" s="837"/>
      <c r="I229" s="837"/>
      <c r="J229" s="837"/>
      <c r="K229" s="837"/>
      <c r="L229" s="846" t="s">
        <v>461</v>
      </c>
      <c r="M229" s="847"/>
      <c r="N229" s="847"/>
      <c r="O229" s="847"/>
      <c r="P229" s="848"/>
      <c r="Q229" s="846" t="s">
        <v>2090</v>
      </c>
      <c r="R229" s="847"/>
      <c r="S229" s="847"/>
      <c r="T229" s="847"/>
      <c r="U229" s="847"/>
      <c r="V229" s="167"/>
      <c r="W229" s="457"/>
      <c r="X229" s="457"/>
      <c r="Y229" s="457"/>
      <c r="Z229" s="458"/>
      <c r="AA229" s="852" t="s">
        <v>2138</v>
      </c>
      <c r="AB229" s="853"/>
      <c r="AC229" s="853"/>
      <c r="AD229" s="853"/>
      <c r="AE229" s="854"/>
      <c r="AF229" s="418"/>
      <c r="AG229" s="418"/>
    </row>
    <row r="230" spans="1:44" s="441" customFormat="1" ht="21" customHeight="1" x14ac:dyDescent="0.15">
      <c r="A230" s="830"/>
      <c r="B230" s="831"/>
      <c r="C230" s="831"/>
      <c r="D230" s="831"/>
      <c r="E230" s="831"/>
      <c r="F230" s="831"/>
      <c r="G230" s="836"/>
      <c r="H230" s="837"/>
      <c r="I230" s="837"/>
      <c r="J230" s="837"/>
      <c r="K230" s="837"/>
      <c r="L230" s="849"/>
      <c r="M230" s="850"/>
      <c r="N230" s="850"/>
      <c r="O230" s="850"/>
      <c r="P230" s="851"/>
      <c r="Q230" s="849"/>
      <c r="R230" s="850"/>
      <c r="S230" s="850"/>
      <c r="T230" s="850"/>
      <c r="U230" s="850"/>
      <c r="V230" s="861" t="s">
        <v>452</v>
      </c>
      <c r="W230" s="862"/>
      <c r="X230" s="862"/>
      <c r="Y230" s="862"/>
      <c r="Z230" s="863"/>
      <c r="AA230" s="855"/>
      <c r="AB230" s="856"/>
      <c r="AC230" s="856"/>
      <c r="AD230" s="856"/>
      <c r="AE230" s="857"/>
      <c r="AF230" s="418"/>
      <c r="AG230" s="418"/>
    </row>
    <row r="231" spans="1:44" s="441" customFormat="1" ht="51" customHeight="1" thickBot="1" x14ac:dyDescent="0.2">
      <c r="A231" s="832"/>
      <c r="B231" s="833"/>
      <c r="C231" s="833"/>
      <c r="D231" s="833"/>
      <c r="E231" s="833"/>
      <c r="F231" s="833"/>
      <c r="G231" s="836"/>
      <c r="H231" s="837"/>
      <c r="I231" s="837"/>
      <c r="J231" s="837"/>
      <c r="K231" s="837"/>
      <c r="L231" s="849"/>
      <c r="M231" s="850"/>
      <c r="N231" s="850"/>
      <c r="O231" s="850"/>
      <c r="P231" s="851"/>
      <c r="Q231" s="849"/>
      <c r="R231" s="850"/>
      <c r="S231" s="850"/>
      <c r="T231" s="850"/>
      <c r="U231" s="850"/>
      <c r="V231" s="864" t="s">
        <v>2105</v>
      </c>
      <c r="W231" s="865"/>
      <c r="X231" s="865"/>
      <c r="Y231" s="865"/>
      <c r="Z231" s="866"/>
      <c r="AA231" s="858"/>
      <c r="AB231" s="859"/>
      <c r="AC231" s="859"/>
      <c r="AD231" s="859"/>
      <c r="AE231" s="860"/>
      <c r="AF231" s="418"/>
      <c r="AG231" s="410"/>
    </row>
    <row r="232" spans="1:44" s="441" customFormat="1" ht="22.5" customHeight="1" thickBot="1" x14ac:dyDescent="0.2">
      <c r="A232" s="818" t="s">
        <v>360</v>
      </c>
      <c r="B232" s="819"/>
      <c r="C232" s="819"/>
      <c r="D232" s="819"/>
      <c r="E232" s="819"/>
      <c r="F232" s="819"/>
      <c r="G232" s="820"/>
      <c r="H232" s="821"/>
      <c r="I232" s="821"/>
      <c r="J232" s="822"/>
      <c r="K232" s="436" t="s">
        <v>233</v>
      </c>
      <c r="L232" s="820"/>
      <c r="M232" s="821"/>
      <c r="N232" s="821"/>
      <c r="O232" s="822"/>
      <c r="P232" s="436" t="s">
        <v>233</v>
      </c>
      <c r="Q232" s="820"/>
      <c r="R232" s="821"/>
      <c r="S232" s="821"/>
      <c r="T232" s="822"/>
      <c r="U232" s="436" t="s">
        <v>233</v>
      </c>
      <c r="V232" s="820"/>
      <c r="W232" s="821"/>
      <c r="X232" s="821"/>
      <c r="Y232" s="822"/>
      <c r="Z232" s="437" t="s">
        <v>233</v>
      </c>
      <c r="AA232" s="823" t="str">
        <f>IFERROR(((L232+Q232)/G232)*100,"")</f>
        <v/>
      </c>
      <c r="AB232" s="824"/>
      <c r="AC232" s="824"/>
      <c r="AD232" s="824"/>
      <c r="AE232" s="438" t="s">
        <v>361</v>
      </c>
      <c r="AF232" s="411" t="str">
        <f>IF(G232="","←校舎の「①総建物面積」が未記入です。０の場合は「０」と記入。",IF(AND(G232&gt;0,L232=""),"←「1981年5月以前の建物のうち耐震性有りの建物面積②」が未記入です。０の場合は「０」と記入。",IF(AND(G232&gt;0,Q232=""),"←「1981年6月以降に建築確認の【全て】の建物面積③」が未記入です。０の場合は「０」と記入。",IF(SUM(L232,Q232)&gt;G232,"←耐震性のある建物面積の合計（②+③）が「①総建物面積」を上回っているので修正願います。",IF(AND(Q232&gt;0,V232=""),"←「③のうち直近30年建築の建物面積」が未記入です。０の場合は「０」と記入。",IF(V232&gt;Q232,"←「③のうち直近30年の建物面積」が「1981年6月以降に建築確認の建物面積③」を上回っています。",IF(AA232&lt;=30,"←建物面積の耐震化率が30％以下なので確認してください。正しい場合は構いません。",IF(G232&gt;30000,"←「①総建物面積」が３万㎡を超えているので桁数を確認してください。正しい場合は構いません。",""))))))))</f>
        <v>←校舎の「①総建物面積」が未記入です。０の場合は「０」と記入。</v>
      </c>
      <c r="AG232" s="442"/>
    </row>
    <row r="233" spans="1:44" s="441" customFormat="1" ht="22.5" customHeight="1" thickBot="1" x14ac:dyDescent="0.2">
      <c r="A233" s="818" t="s">
        <v>362</v>
      </c>
      <c r="B233" s="819"/>
      <c r="C233" s="819"/>
      <c r="D233" s="819"/>
      <c r="E233" s="819"/>
      <c r="F233" s="819"/>
      <c r="G233" s="820"/>
      <c r="H233" s="821"/>
      <c r="I233" s="821"/>
      <c r="J233" s="822"/>
      <c r="K233" s="439" t="s">
        <v>233</v>
      </c>
      <c r="L233" s="820"/>
      <c r="M233" s="821"/>
      <c r="N233" s="821"/>
      <c r="O233" s="822"/>
      <c r="P233" s="439" t="s">
        <v>233</v>
      </c>
      <c r="Q233" s="820"/>
      <c r="R233" s="821"/>
      <c r="S233" s="821"/>
      <c r="T233" s="822"/>
      <c r="U233" s="439" t="s">
        <v>233</v>
      </c>
      <c r="V233" s="820"/>
      <c r="W233" s="821"/>
      <c r="X233" s="821"/>
      <c r="Y233" s="822"/>
      <c r="Z233" s="440" t="s">
        <v>233</v>
      </c>
      <c r="AA233" s="823" t="str">
        <f>IFERROR(((L233+Q233)/G233)*100,"")</f>
        <v/>
      </c>
      <c r="AB233" s="824"/>
      <c r="AC233" s="824"/>
      <c r="AD233" s="824"/>
      <c r="AE233" s="438" t="s">
        <v>361</v>
      </c>
      <c r="AF233" s="411" t="str">
        <f>IF(G233="","←屋内運動場の「①総建物面積」が未記入です。０の場合は「０」と記入。",IF(AND(G233&gt;0,L233=""),"←「1981年5月以前の建物のうち耐震性有りの建物面積②」が未記入です。０の場合は「０」と記入。",IF(AND(G233&gt;0,Q233=""),"←「1981年6月以降に建築確認の【全て】の建物面積③」が未記入です。０の場合は「０」と記入。",IF(SUM(L233,Q233)&gt;G233,"←耐震性のある建物面積の合計（②+③）が「①総建物面積」を上回っているので修正願います。",IF(AND(Q233&gt;0,V233=""),"←「③のうち直近30年建築の建物面積」が未記入です。０の場合は「０」と記入。",IF(V233&gt;Q233,"←「③のうち直近30年の建物面積」が「1981年6月以降に建築確認の建物面積③」を上回っています。",IF(AA233&lt;=30,"←建物面積の耐震化率が30％以下なので確認してください。正しい場合は構いません。",IF(G233&gt;10000,"←「①総建物面積」が1万㎡を超えているので桁数を確認してください。正しい場合は構いません。",""))))))))</f>
        <v>←屋内運動場の「①総建物面積」が未記入です。０の場合は「０」と記入。</v>
      </c>
      <c r="AG233" s="442"/>
    </row>
    <row r="234" spans="1:44" s="441" customFormat="1" ht="22.5" customHeight="1" thickBot="1" x14ac:dyDescent="0.2">
      <c r="A234" s="803" t="s">
        <v>234</v>
      </c>
      <c r="B234" s="804"/>
      <c r="C234" s="804"/>
      <c r="D234" s="804"/>
      <c r="E234" s="804"/>
      <c r="F234" s="804"/>
      <c r="G234" s="805"/>
      <c r="H234" s="806"/>
      <c r="I234" s="806"/>
      <c r="J234" s="807"/>
      <c r="K234" s="464" t="s">
        <v>233</v>
      </c>
      <c r="L234" s="805"/>
      <c r="M234" s="806"/>
      <c r="N234" s="806"/>
      <c r="O234" s="807"/>
      <c r="P234" s="464" t="s">
        <v>233</v>
      </c>
      <c r="Q234" s="805"/>
      <c r="R234" s="806"/>
      <c r="S234" s="806"/>
      <c r="T234" s="807"/>
      <c r="U234" s="464" t="s">
        <v>233</v>
      </c>
      <c r="V234" s="805"/>
      <c r="W234" s="806"/>
      <c r="X234" s="806"/>
      <c r="Y234" s="807"/>
      <c r="Z234" s="470" t="s">
        <v>233</v>
      </c>
      <c r="AA234" s="808" t="str">
        <f>IFERROR(((L234+Q234)/G234)*100,"")</f>
        <v/>
      </c>
      <c r="AB234" s="809"/>
      <c r="AC234" s="809"/>
      <c r="AD234" s="809"/>
      <c r="AE234" s="465" t="s">
        <v>361</v>
      </c>
      <c r="AF234" s="411" t="str">
        <f>IF(AND(V34=2,G234=""),"",IF(AND(V34=2,G234&gt;0),"↑の寄宿舎の有無で「２無」を選択しています。",IF(G234="","←寄宿舎の「①総建物面積」が未記入です。０の場合は「０」と記入。",IF(AND(V34=1,G234=0),"↑寄宿舎で「1有」を選択しています。※木造or200㎡未満、大学の寮の場合等は0㎡で構いません。",IF(AND(G234&gt;0,L234=""),"←「1981年5月以前の建物のうち耐震性有りの建物面積②」が未記入です。０の場合は「０」と記入。",IF(AND(G234&gt;0,Q234=""),"←「1981年6月以降に建築確認の【全て】の建物面積③」が未記入です。０の場合は「０」と記入。",IF(SUM(L234,Q234)&gt;G234,"←耐震性のある建物面積の合計（②+③）が「①総建物面積」を上回っているので修正願います。",IF(AND(Q234&gt;0,V234=""),"←「③のうち直近30年建築の建物面積」が未記入です。０の場合は「０」と記入。",IF(V234&gt;Q234,"←「③のうち直近30年の建物面積」が「1981年6月以降に建築確認の建物面積③」を上回っています。",IF(AA234&lt;=30,"←建物面積の耐震化率が30％以下なので確認してください。正しい場合は構いません。",IF(G234&gt;10000,"←「①総建物面積」が１万㎡を超えているので桁数を確認してください。正しい場合は構いません。","")))))))))))</f>
        <v>←寄宿舎の「①総建物面積」が未記入です。０の場合は「０」と記入。</v>
      </c>
      <c r="AG234" s="442"/>
    </row>
    <row r="235" spans="1:44" s="441" customFormat="1" ht="22.5" customHeight="1" thickTop="1" thickBot="1" x14ac:dyDescent="0.2">
      <c r="A235" s="810" t="s">
        <v>42</v>
      </c>
      <c r="B235" s="811"/>
      <c r="C235" s="811"/>
      <c r="D235" s="811"/>
      <c r="E235" s="811"/>
      <c r="F235" s="812"/>
      <c r="G235" s="813">
        <f>SUM(G232:K234)</f>
        <v>0</v>
      </c>
      <c r="H235" s="814"/>
      <c r="I235" s="814"/>
      <c r="J235" s="815"/>
      <c r="K235" s="463" t="s">
        <v>233</v>
      </c>
      <c r="L235" s="813">
        <f>SUM(L232:P234)</f>
        <v>0</v>
      </c>
      <c r="M235" s="814"/>
      <c r="N235" s="814"/>
      <c r="O235" s="815"/>
      <c r="P235" s="463" t="s">
        <v>233</v>
      </c>
      <c r="Q235" s="813">
        <f>SUM(Q232:U234)</f>
        <v>0</v>
      </c>
      <c r="R235" s="814"/>
      <c r="S235" s="814"/>
      <c r="T235" s="815"/>
      <c r="U235" s="463" t="s">
        <v>233</v>
      </c>
      <c r="V235" s="813">
        <f>SUM(V232:Z234)</f>
        <v>0</v>
      </c>
      <c r="W235" s="814"/>
      <c r="X235" s="814"/>
      <c r="Y235" s="815"/>
      <c r="Z235" s="469" t="s">
        <v>233</v>
      </c>
      <c r="AA235" s="816" t="str">
        <f>IFERROR(((L235+Q235)/G235)*100,"")</f>
        <v/>
      </c>
      <c r="AB235" s="817"/>
      <c r="AC235" s="817"/>
      <c r="AD235" s="817"/>
      <c r="AE235" s="466" t="s">
        <v>361</v>
      </c>
      <c r="AF235" s="411"/>
      <c r="AG235" s="411"/>
    </row>
    <row r="236" spans="1:44" s="441" customFormat="1" ht="13.5" customHeight="1" x14ac:dyDescent="0.15">
      <c r="A236" s="769" t="s">
        <v>2129</v>
      </c>
      <c r="B236" s="769"/>
      <c r="C236" s="770" t="s">
        <v>387</v>
      </c>
      <c r="D236" s="770"/>
      <c r="E236" s="770"/>
      <c r="F236" s="770"/>
      <c r="G236" s="770"/>
      <c r="H236" s="770"/>
      <c r="I236" s="770"/>
      <c r="J236" s="770"/>
      <c r="K236" s="770"/>
      <c r="L236" s="770"/>
      <c r="M236" s="770"/>
      <c r="N236" s="770"/>
      <c r="O236" s="770"/>
      <c r="P236" s="770"/>
      <c r="Q236" s="770"/>
      <c r="R236" s="770"/>
      <c r="S236" s="770"/>
      <c r="T236" s="770"/>
      <c r="U236" s="770"/>
      <c r="V236" s="770"/>
      <c r="W236" s="770"/>
      <c r="X236" s="770"/>
      <c r="Y236" s="770"/>
      <c r="Z236" s="770"/>
      <c r="AA236" s="770"/>
      <c r="AB236" s="770"/>
      <c r="AC236" s="770"/>
      <c r="AD236" s="770"/>
      <c r="AE236" s="770"/>
      <c r="AF236" s="9"/>
      <c r="AG236" s="9"/>
    </row>
    <row r="237" spans="1:44" s="441" customFormat="1" ht="40.5" customHeight="1" x14ac:dyDescent="0.15">
      <c r="A237" s="721"/>
      <c r="B237" s="722">
        <v>2</v>
      </c>
      <c r="C237" s="771" t="s">
        <v>2139</v>
      </c>
      <c r="D237" s="771"/>
      <c r="E237" s="771"/>
      <c r="F237" s="771"/>
      <c r="G237" s="771"/>
      <c r="H237" s="771"/>
      <c r="I237" s="771"/>
      <c r="J237" s="771"/>
      <c r="K237" s="771"/>
      <c r="L237" s="771"/>
      <c r="M237" s="771"/>
      <c r="N237" s="771"/>
      <c r="O237" s="771"/>
      <c r="P237" s="771"/>
      <c r="Q237" s="771"/>
      <c r="R237" s="771"/>
      <c r="S237" s="771"/>
      <c r="T237" s="771"/>
      <c r="U237" s="771"/>
      <c r="V237" s="771"/>
      <c r="W237" s="771"/>
      <c r="X237" s="771"/>
      <c r="Y237" s="771"/>
      <c r="Z237" s="771"/>
      <c r="AA237" s="771"/>
      <c r="AB237" s="771"/>
      <c r="AC237" s="771"/>
      <c r="AD237" s="771"/>
      <c r="AE237" s="771"/>
      <c r="AF237" s="9"/>
      <c r="AG237" s="9"/>
    </row>
    <row r="238" spans="1:44" s="441" customFormat="1" ht="14.25" customHeight="1" x14ac:dyDescent="0.15">
      <c r="A238" s="170"/>
      <c r="B238" s="722">
        <v>3</v>
      </c>
      <c r="C238" s="771" t="s">
        <v>2140</v>
      </c>
      <c r="D238" s="771"/>
      <c r="E238" s="771"/>
      <c r="F238" s="771"/>
      <c r="G238" s="771"/>
      <c r="H238" s="771"/>
      <c r="I238" s="771"/>
      <c r="J238" s="771"/>
      <c r="K238" s="771"/>
      <c r="L238" s="771"/>
      <c r="M238" s="771"/>
      <c r="N238" s="771"/>
      <c r="O238" s="771"/>
      <c r="P238" s="771"/>
      <c r="Q238" s="771"/>
      <c r="R238" s="771"/>
      <c r="S238" s="771"/>
      <c r="T238" s="771"/>
      <c r="U238" s="771"/>
      <c r="V238" s="771"/>
      <c r="W238" s="771"/>
      <c r="X238" s="771"/>
      <c r="Y238" s="771"/>
      <c r="Z238" s="771"/>
      <c r="AA238" s="771"/>
      <c r="AB238" s="771"/>
      <c r="AC238" s="771"/>
      <c r="AD238" s="771"/>
      <c r="AE238" s="771"/>
      <c r="AF238" s="9"/>
      <c r="AG238" s="9"/>
    </row>
    <row r="239" spans="1:44" s="441" customFormat="1" ht="28.5" customHeight="1" x14ac:dyDescent="0.15">
      <c r="A239" s="723"/>
      <c r="B239" s="722">
        <v>4</v>
      </c>
      <c r="C239" s="772" t="s">
        <v>2141</v>
      </c>
      <c r="D239" s="772"/>
      <c r="E239" s="772"/>
      <c r="F239" s="772"/>
      <c r="G239" s="772"/>
      <c r="H239" s="772"/>
      <c r="I239" s="772"/>
      <c r="J239" s="772"/>
      <c r="K239" s="772"/>
      <c r="L239" s="772"/>
      <c r="M239" s="772"/>
      <c r="N239" s="772"/>
      <c r="O239" s="772"/>
      <c r="P239" s="772"/>
      <c r="Q239" s="772"/>
      <c r="R239" s="772"/>
      <c r="S239" s="772"/>
      <c r="T239" s="772"/>
      <c r="U239" s="772"/>
      <c r="V239" s="772"/>
      <c r="W239" s="772"/>
      <c r="X239" s="772"/>
      <c r="Y239" s="772"/>
      <c r="Z239" s="772"/>
      <c r="AA239" s="772"/>
      <c r="AB239" s="772"/>
      <c r="AC239" s="772"/>
      <c r="AD239" s="772"/>
      <c r="AE239" s="772"/>
      <c r="AF239" s="9"/>
      <c r="AG239" s="9"/>
    </row>
    <row r="240" spans="1:44" s="441" customFormat="1" ht="27" customHeight="1" x14ac:dyDescent="0.15">
      <c r="A240" s="723"/>
      <c r="B240" s="722">
        <v>5</v>
      </c>
      <c r="C240" s="773" t="s">
        <v>2142</v>
      </c>
      <c r="D240" s="773"/>
      <c r="E240" s="773"/>
      <c r="F240" s="773"/>
      <c r="G240" s="773"/>
      <c r="H240" s="773"/>
      <c r="I240" s="773"/>
      <c r="J240" s="773"/>
      <c r="K240" s="773"/>
      <c r="L240" s="773"/>
      <c r="M240" s="773"/>
      <c r="N240" s="773"/>
      <c r="O240" s="773"/>
      <c r="P240" s="773"/>
      <c r="Q240" s="773"/>
      <c r="R240" s="773"/>
      <c r="S240" s="773"/>
      <c r="T240" s="773"/>
      <c r="U240" s="773"/>
      <c r="V240" s="773"/>
      <c r="W240" s="773"/>
      <c r="X240" s="773"/>
      <c r="Y240" s="773"/>
      <c r="Z240" s="773"/>
      <c r="AA240" s="773"/>
      <c r="AB240" s="773"/>
      <c r="AC240" s="773"/>
      <c r="AD240" s="773"/>
      <c r="AE240" s="773"/>
      <c r="AF240" s="9"/>
      <c r="AG240" s="9"/>
    </row>
    <row r="241" spans="1:37" s="441" customFormat="1" ht="15.6" customHeight="1" x14ac:dyDescent="0.15">
      <c r="A241" s="723"/>
      <c r="B241" s="722">
        <v>6</v>
      </c>
      <c r="C241" s="773" t="s">
        <v>2143</v>
      </c>
      <c r="D241" s="773"/>
      <c r="E241" s="773"/>
      <c r="F241" s="773"/>
      <c r="G241" s="773"/>
      <c r="H241" s="773"/>
      <c r="I241" s="773"/>
      <c r="J241" s="773"/>
      <c r="K241" s="773"/>
      <c r="L241" s="773"/>
      <c r="M241" s="773"/>
      <c r="N241" s="773"/>
      <c r="O241" s="773"/>
      <c r="P241" s="773"/>
      <c r="Q241" s="773"/>
      <c r="R241" s="773"/>
      <c r="S241" s="773"/>
      <c r="T241" s="773"/>
      <c r="U241" s="773"/>
      <c r="V241" s="773"/>
      <c r="W241" s="773"/>
      <c r="X241" s="773"/>
      <c r="Y241" s="773"/>
      <c r="Z241" s="773"/>
      <c r="AA241" s="773"/>
      <c r="AB241" s="773"/>
      <c r="AC241" s="773"/>
      <c r="AD241" s="773"/>
      <c r="AE241" s="773"/>
      <c r="AF241" s="418"/>
      <c r="AG241" s="418"/>
    </row>
    <row r="242" spans="1:37" ht="19.5" customHeight="1" x14ac:dyDescent="0.15">
      <c r="A242" s="1701"/>
      <c r="B242" s="1701"/>
      <c r="C242" s="1701"/>
      <c r="D242" s="1701"/>
      <c r="E242" s="1701"/>
      <c r="F242" s="1701"/>
      <c r="G242" s="1701"/>
      <c r="H242" s="1701"/>
      <c r="I242" s="1701"/>
      <c r="J242" s="1701"/>
      <c r="K242" s="1701"/>
      <c r="L242" s="1701"/>
      <c r="M242" s="1701"/>
      <c r="N242" s="1701"/>
      <c r="O242" s="1701"/>
      <c r="P242" s="1701"/>
      <c r="Q242" s="1701"/>
      <c r="R242" s="1701"/>
      <c r="S242" s="1701"/>
      <c r="T242" s="1701"/>
      <c r="U242" s="1701"/>
      <c r="V242" s="1701"/>
      <c r="W242" s="1701"/>
      <c r="X242" s="1701"/>
      <c r="Y242" s="1701"/>
      <c r="Z242" s="1701"/>
      <c r="AA242" s="1701"/>
      <c r="AB242" s="1701"/>
      <c r="AC242" s="1701"/>
      <c r="AD242" s="1701"/>
      <c r="AE242" s="1701"/>
    </row>
    <row r="243" spans="1:37" s="441" customFormat="1" ht="17.25" customHeight="1" x14ac:dyDescent="0.15">
      <c r="A243" s="1758" t="str">
        <f>IFERROR(IF(AR280="回答不要","以下の項目は回答不要です。","以下の項目もご回答ください。"),"")</f>
        <v>以下の項目は回答不要です。</v>
      </c>
      <c r="B243" s="1758"/>
      <c r="C243" s="1758"/>
      <c r="D243" s="1758"/>
      <c r="E243" s="1758"/>
      <c r="F243" s="1758"/>
      <c r="G243" s="1758"/>
      <c r="H243" s="1758"/>
      <c r="I243" s="1758"/>
      <c r="J243" s="1758"/>
      <c r="K243" s="1758"/>
      <c r="L243" s="1758"/>
      <c r="M243" s="1758"/>
      <c r="N243" s="1758"/>
      <c r="O243" s="1758"/>
      <c r="P243" s="1758"/>
      <c r="Q243" s="1758"/>
      <c r="R243" s="1758"/>
      <c r="S243" s="1758"/>
      <c r="T243" s="1758"/>
      <c r="U243" s="1758"/>
      <c r="V243" s="1758"/>
      <c r="W243" s="1758"/>
      <c r="X243" s="1758"/>
      <c r="Y243" s="1758"/>
      <c r="Z243" s="1758"/>
      <c r="AA243" s="1758"/>
      <c r="AB243" s="1758"/>
      <c r="AC243" s="1758"/>
      <c r="AD243" s="1758"/>
      <c r="AE243" s="1758"/>
      <c r="AF243" s="418"/>
      <c r="AG243" s="418"/>
      <c r="AH243" s="632"/>
      <c r="AI243" s="632"/>
      <c r="AJ243" s="632"/>
      <c r="AK243" s="418"/>
    </row>
    <row r="244" spans="1:37" s="601" customFormat="1" ht="15" customHeight="1" x14ac:dyDescent="0.15">
      <c r="A244" s="60" t="s">
        <v>2106</v>
      </c>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418"/>
      <c r="AG244" s="418"/>
      <c r="AH244" s="632"/>
      <c r="AI244" s="632"/>
      <c r="AJ244" s="632"/>
      <c r="AK244" s="418"/>
    </row>
    <row r="245" spans="1:37" s="601" customFormat="1" ht="13.5" customHeight="1" x14ac:dyDescent="0.15">
      <c r="A245" s="60"/>
      <c r="B245" s="1759" t="s">
        <v>2020</v>
      </c>
      <c r="C245" s="1760"/>
      <c r="D245" s="1760"/>
      <c r="E245" s="1760"/>
      <c r="F245" s="1760"/>
      <c r="G245" s="1760"/>
      <c r="H245" s="1760"/>
      <c r="I245" s="1760"/>
      <c r="J245" s="1760"/>
      <c r="K245" s="1760"/>
      <c r="L245" s="1760"/>
      <c r="M245" s="1760"/>
      <c r="N245" s="1760"/>
      <c r="O245" s="1760"/>
      <c r="P245" s="1760"/>
      <c r="Q245" s="1760"/>
      <c r="R245" s="1760"/>
      <c r="S245" s="1760"/>
      <c r="T245" s="1760"/>
      <c r="U245" s="1760"/>
      <c r="V245" s="1760"/>
      <c r="W245" s="1760"/>
      <c r="X245" s="1760"/>
      <c r="Y245" s="1760"/>
      <c r="Z245" s="1760"/>
      <c r="AA245" s="1760"/>
      <c r="AB245" s="1760"/>
      <c r="AC245" s="1760"/>
      <c r="AD245" s="1760"/>
      <c r="AE245" s="1760"/>
      <c r="AF245" s="418"/>
      <c r="AG245" s="418"/>
      <c r="AH245" s="632"/>
      <c r="AI245" s="632"/>
      <c r="AJ245" s="632"/>
      <c r="AK245" s="418"/>
    </row>
    <row r="246" spans="1:37" s="602" customFormat="1" ht="27" customHeight="1" x14ac:dyDescent="0.15">
      <c r="A246" s="633"/>
      <c r="B246" s="1761" t="s">
        <v>3610</v>
      </c>
      <c r="C246" s="1762"/>
      <c r="D246" s="1762"/>
      <c r="E246" s="1762"/>
      <c r="F246" s="1762"/>
      <c r="G246" s="1762"/>
      <c r="H246" s="1762"/>
      <c r="I246" s="1762"/>
      <c r="J246" s="1762"/>
      <c r="K246" s="1762"/>
      <c r="L246" s="1762"/>
      <c r="M246" s="1762"/>
      <c r="N246" s="1762"/>
      <c r="O246" s="1762"/>
      <c r="P246" s="1762"/>
      <c r="Q246" s="1762"/>
      <c r="R246" s="1762"/>
      <c r="S246" s="1762"/>
      <c r="T246" s="1762"/>
      <c r="U246" s="1762"/>
      <c r="V246" s="1762"/>
      <c r="W246" s="1762"/>
      <c r="X246" s="1762"/>
      <c r="Y246" s="1762"/>
      <c r="Z246" s="1762"/>
      <c r="AA246" s="1762"/>
      <c r="AB246" s="1762"/>
      <c r="AC246" s="1762"/>
      <c r="AD246" s="1762"/>
      <c r="AE246" s="1762"/>
      <c r="AF246" s="580"/>
      <c r="AG246" s="580"/>
      <c r="AH246" s="634"/>
      <c r="AI246" s="634"/>
      <c r="AJ246" s="634"/>
      <c r="AK246" s="580"/>
    </row>
    <row r="247" spans="1:37" s="441" customFormat="1" ht="10.5" customHeight="1" x14ac:dyDescent="0.1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418"/>
      <c r="AG247" s="418"/>
      <c r="AH247" s="632"/>
      <c r="AI247" s="632"/>
      <c r="AJ247" s="632"/>
      <c r="AK247" s="418"/>
    </row>
    <row r="248" spans="1:37" s="441" customFormat="1" ht="15" customHeight="1" x14ac:dyDescent="0.15">
      <c r="A248" s="9"/>
      <c r="B248" s="60" t="s">
        <v>2021</v>
      </c>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418"/>
      <c r="AG248" s="418"/>
      <c r="AH248" s="632"/>
      <c r="AI248" s="632"/>
      <c r="AJ248" s="632"/>
      <c r="AK248" s="418"/>
    </row>
    <row r="249" spans="1:37" s="441" customFormat="1" ht="12" customHeight="1" x14ac:dyDescent="0.15">
      <c r="A249" s="9"/>
      <c r="B249" s="635"/>
      <c r="C249" s="636"/>
      <c r="D249" s="636"/>
      <c r="E249" s="636"/>
      <c r="F249" s="636"/>
      <c r="G249" s="636"/>
      <c r="H249" s="636"/>
      <c r="I249" s="636"/>
      <c r="J249" s="636"/>
      <c r="K249" s="636"/>
      <c r="L249" s="636"/>
      <c r="M249" s="636"/>
      <c r="N249" s="636"/>
      <c r="O249" s="636"/>
      <c r="P249" s="636"/>
      <c r="Q249" s="636"/>
      <c r="R249" s="636"/>
      <c r="S249" s="636"/>
      <c r="T249" s="636"/>
      <c r="U249" s="636"/>
      <c r="V249" s="636"/>
      <c r="W249" s="637"/>
      <c r="X249" s="637"/>
      <c r="Y249" s="637"/>
      <c r="Z249" s="1671" t="s">
        <v>2022</v>
      </c>
      <c r="AA249" s="1671"/>
      <c r="AB249" s="1671"/>
      <c r="AC249" s="1671"/>
      <c r="AD249" s="1671"/>
      <c r="AE249" s="1672"/>
      <c r="AF249" s="418"/>
      <c r="AG249" s="418"/>
      <c r="AH249" s="632"/>
      <c r="AI249" s="632"/>
      <c r="AJ249" s="632"/>
      <c r="AK249" s="418"/>
    </row>
    <row r="250" spans="1:37" s="441" customFormat="1" ht="34.5" customHeight="1" thickBot="1" x14ac:dyDescent="0.2">
      <c r="A250" s="9"/>
      <c r="B250" s="1676" t="s">
        <v>2023</v>
      </c>
      <c r="C250" s="1677"/>
      <c r="D250" s="1677"/>
      <c r="E250" s="1677"/>
      <c r="F250" s="1677"/>
      <c r="G250" s="1677"/>
      <c r="H250" s="1677"/>
      <c r="I250" s="1677"/>
      <c r="J250" s="1676" t="s">
        <v>2024</v>
      </c>
      <c r="K250" s="1677"/>
      <c r="L250" s="1677"/>
      <c r="M250" s="1677"/>
      <c r="N250" s="1677"/>
      <c r="O250" s="1677"/>
      <c r="P250" s="1677"/>
      <c r="Q250" s="1678"/>
      <c r="R250" s="1677" t="s">
        <v>2025</v>
      </c>
      <c r="S250" s="1677"/>
      <c r="T250" s="1677"/>
      <c r="U250" s="1677"/>
      <c r="V250" s="1677"/>
      <c r="W250" s="1677"/>
      <c r="X250" s="1677"/>
      <c r="Y250" s="1678"/>
      <c r="Z250" s="1674"/>
      <c r="AA250" s="1674"/>
      <c r="AB250" s="1674"/>
      <c r="AC250" s="1674"/>
      <c r="AD250" s="1674"/>
      <c r="AE250" s="1675"/>
      <c r="AF250" s="418"/>
      <c r="AG250" s="418"/>
      <c r="AH250" s="632"/>
      <c r="AI250" s="632"/>
      <c r="AJ250" s="632"/>
      <c r="AK250" s="418"/>
    </row>
    <row r="251" spans="1:37" s="441" customFormat="1" ht="19.5" customHeight="1" thickBot="1" x14ac:dyDescent="0.2">
      <c r="A251" s="9"/>
      <c r="B251" s="1659"/>
      <c r="C251" s="1660"/>
      <c r="D251" s="1660"/>
      <c r="E251" s="1660"/>
      <c r="F251" s="1660"/>
      <c r="G251" s="1660"/>
      <c r="H251" s="1660"/>
      <c r="I251" s="1660"/>
      <c r="J251" s="1659"/>
      <c r="K251" s="1660"/>
      <c r="L251" s="1660"/>
      <c r="M251" s="1660"/>
      <c r="N251" s="1660"/>
      <c r="O251" s="1660"/>
      <c r="P251" s="1660"/>
      <c r="Q251" s="1660"/>
      <c r="R251" s="1659"/>
      <c r="S251" s="1660"/>
      <c r="T251" s="1660"/>
      <c r="U251" s="1660"/>
      <c r="V251" s="1660"/>
      <c r="W251" s="1660"/>
      <c r="X251" s="1660"/>
      <c r="Y251" s="1660"/>
      <c r="Z251" s="1650">
        <f>SUM(B251:Y251)</f>
        <v>0</v>
      </c>
      <c r="AA251" s="1651"/>
      <c r="AB251" s="1651"/>
      <c r="AC251" s="1651"/>
      <c r="AD251" s="1651"/>
      <c r="AE251" s="1652"/>
      <c r="AF251" s="418" t="str">
        <f>IF(AR280="回答不要","",IF(Z251=0,"←理事総数が０人です。理事の人数をご回答ください。",IF(B251="","←【１号理事（校長）】が未記入です。（０人の場合は「０」と記入してください。）",IF(J251="","←【２号理事（評議員）】が未記入です。（０人の場合は「０」と記入してください。）",IF(R251="","←【３号理事（寄付行為の規定）】が未記入です。（０人の場合は「０」と記入してください。）","")))))</f>
        <v/>
      </c>
      <c r="AG251" s="418"/>
      <c r="AH251" s="632"/>
      <c r="AI251" s="632"/>
      <c r="AJ251" s="632"/>
      <c r="AK251" s="418"/>
    </row>
    <row r="252" spans="1:37" s="441" customFormat="1" ht="45" customHeight="1" x14ac:dyDescent="0.15">
      <c r="A252" s="9"/>
      <c r="B252" s="1661" t="s">
        <v>3568</v>
      </c>
      <c r="C252" s="1662"/>
      <c r="D252" s="1662"/>
      <c r="E252" s="1662"/>
      <c r="F252" s="1662"/>
      <c r="G252" s="1662"/>
      <c r="H252" s="1662"/>
      <c r="I252" s="1662"/>
      <c r="J252" s="1662"/>
      <c r="K252" s="1662"/>
      <c r="L252" s="1662"/>
      <c r="M252" s="1662"/>
      <c r="N252" s="1662"/>
      <c r="O252" s="1662"/>
      <c r="P252" s="1662"/>
      <c r="Q252" s="1662"/>
      <c r="R252" s="1662"/>
      <c r="S252" s="1662"/>
      <c r="T252" s="1662"/>
      <c r="U252" s="1662"/>
      <c r="V252" s="1662"/>
      <c r="W252" s="1662"/>
      <c r="X252" s="1662"/>
      <c r="Y252" s="1662"/>
      <c r="Z252" s="1662"/>
      <c r="AA252" s="1662"/>
      <c r="AB252" s="1662"/>
      <c r="AC252" s="1662"/>
      <c r="AD252" s="1662"/>
      <c r="AE252" s="1662"/>
      <c r="AF252" s="418"/>
      <c r="AG252" s="418"/>
      <c r="AH252" s="632"/>
      <c r="AI252" s="632"/>
      <c r="AJ252" s="632"/>
      <c r="AK252" s="418"/>
    </row>
    <row r="253" spans="1:37" s="441" customFormat="1" ht="10.5" customHeight="1" x14ac:dyDescent="0.15">
      <c r="A253" s="9"/>
      <c r="B253" s="638"/>
      <c r="C253" s="639"/>
      <c r="D253" s="639"/>
      <c r="E253" s="639"/>
      <c r="F253" s="639"/>
      <c r="G253" s="639"/>
      <c r="H253" s="639"/>
      <c r="I253" s="639"/>
      <c r="J253" s="639"/>
      <c r="K253" s="639"/>
      <c r="L253" s="639"/>
      <c r="M253" s="639"/>
      <c r="N253" s="639"/>
      <c r="O253" s="639"/>
      <c r="P253" s="639"/>
      <c r="Q253" s="639"/>
      <c r="R253" s="639"/>
      <c r="S253" s="639"/>
      <c r="T253" s="639"/>
      <c r="U253" s="639"/>
      <c r="V253" s="639"/>
      <c r="W253" s="639"/>
      <c r="X253" s="639"/>
      <c r="Y253" s="639"/>
      <c r="Z253" s="639"/>
      <c r="AA253" s="639"/>
      <c r="AB253" s="639"/>
      <c r="AC253" s="639"/>
      <c r="AD253" s="639"/>
      <c r="AE253" s="639"/>
      <c r="AF253" s="418"/>
      <c r="AG253" s="418"/>
      <c r="AH253" s="632"/>
      <c r="AI253" s="632"/>
      <c r="AJ253" s="632"/>
      <c r="AK253" s="418"/>
    </row>
    <row r="254" spans="1:37" s="441" customFormat="1" ht="15" customHeight="1" x14ac:dyDescent="0.15">
      <c r="A254" s="9"/>
      <c r="B254" s="60" t="s">
        <v>2026</v>
      </c>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418"/>
      <c r="AG254" s="418"/>
      <c r="AH254" s="632"/>
      <c r="AI254" s="632"/>
      <c r="AJ254" s="632"/>
      <c r="AK254" s="418"/>
    </row>
    <row r="255" spans="1:37" s="441" customFormat="1" ht="17.25" customHeight="1" x14ac:dyDescent="0.15">
      <c r="A255" s="9"/>
      <c r="B255" s="640"/>
      <c r="C255" s="641"/>
      <c r="D255" s="641"/>
      <c r="E255" s="641"/>
      <c r="F255" s="641"/>
      <c r="G255" s="641"/>
      <c r="H255" s="641"/>
      <c r="I255" s="641"/>
      <c r="J255" s="641"/>
      <c r="K255" s="641"/>
      <c r="L255" s="641"/>
      <c r="M255" s="641"/>
      <c r="N255" s="641"/>
      <c r="O255" s="641"/>
      <c r="P255" s="641"/>
      <c r="Q255" s="641"/>
      <c r="R255" s="641"/>
      <c r="S255" s="641"/>
      <c r="T255" s="641"/>
      <c r="U255" s="641"/>
      <c r="V255" s="641"/>
      <c r="W255" s="641"/>
      <c r="X255" s="641"/>
      <c r="Y255" s="641"/>
      <c r="Z255" s="1663" t="s">
        <v>2027</v>
      </c>
      <c r="AA255" s="1663"/>
      <c r="AB255" s="1663"/>
      <c r="AC255" s="1663"/>
      <c r="AD255" s="1663"/>
      <c r="AE255" s="1664"/>
      <c r="AF255" s="418"/>
      <c r="AG255" s="418"/>
      <c r="AH255" s="632"/>
      <c r="AI255" s="632"/>
      <c r="AJ255" s="632"/>
      <c r="AK255" s="418"/>
    </row>
    <row r="256" spans="1:37" s="441" customFormat="1" ht="15.75" customHeight="1" x14ac:dyDescent="0.15">
      <c r="A256" s="9"/>
      <c r="B256" s="1669" t="s">
        <v>2028</v>
      </c>
      <c r="C256" s="1663"/>
      <c r="D256" s="1663"/>
      <c r="E256" s="1663"/>
      <c r="F256" s="1663"/>
      <c r="G256" s="1663"/>
      <c r="H256" s="1663"/>
      <c r="I256" s="1663"/>
      <c r="J256" s="1663"/>
      <c r="K256" s="1663"/>
      <c r="L256" s="1663"/>
      <c r="M256" s="1664"/>
      <c r="N256" s="1670" t="s">
        <v>2029</v>
      </c>
      <c r="O256" s="1671"/>
      <c r="P256" s="1671"/>
      <c r="Q256" s="1671"/>
      <c r="R256" s="1671"/>
      <c r="S256" s="1672"/>
      <c r="T256" s="1670" t="s">
        <v>2030</v>
      </c>
      <c r="U256" s="1671"/>
      <c r="V256" s="1671"/>
      <c r="W256" s="1671"/>
      <c r="X256" s="1671"/>
      <c r="Y256" s="1672"/>
      <c r="Z256" s="1665"/>
      <c r="AA256" s="1665"/>
      <c r="AB256" s="1665"/>
      <c r="AC256" s="1665"/>
      <c r="AD256" s="1665"/>
      <c r="AE256" s="1666"/>
      <c r="AF256" s="418"/>
      <c r="AG256" s="418"/>
      <c r="AH256" s="632"/>
      <c r="AI256" s="632"/>
      <c r="AJ256" s="632"/>
      <c r="AK256" s="418"/>
    </row>
    <row r="257" spans="1:41" s="441" customFormat="1" ht="15.75" customHeight="1" thickBot="1" x14ac:dyDescent="0.2">
      <c r="A257" s="9"/>
      <c r="B257" s="1676" t="s">
        <v>2031</v>
      </c>
      <c r="C257" s="1677"/>
      <c r="D257" s="1677"/>
      <c r="E257" s="1677"/>
      <c r="F257" s="1677"/>
      <c r="G257" s="1677"/>
      <c r="H257" s="1676" t="s">
        <v>2032</v>
      </c>
      <c r="I257" s="1677"/>
      <c r="J257" s="1677"/>
      <c r="K257" s="1677"/>
      <c r="L257" s="1677"/>
      <c r="M257" s="1678"/>
      <c r="N257" s="1673"/>
      <c r="O257" s="1674"/>
      <c r="P257" s="1674"/>
      <c r="Q257" s="1674"/>
      <c r="R257" s="1674"/>
      <c r="S257" s="1675"/>
      <c r="T257" s="1673"/>
      <c r="U257" s="1674"/>
      <c r="V257" s="1674"/>
      <c r="W257" s="1674"/>
      <c r="X257" s="1674"/>
      <c r="Y257" s="1675"/>
      <c r="Z257" s="1667"/>
      <c r="AA257" s="1667"/>
      <c r="AB257" s="1667"/>
      <c r="AC257" s="1667"/>
      <c r="AD257" s="1667"/>
      <c r="AE257" s="1668"/>
      <c r="AF257" s="418"/>
      <c r="AG257" s="418"/>
      <c r="AH257" s="632"/>
      <c r="AI257" s="632"/>
      <c r="AJ257" s="632"/>
      <c r="AK257" s="418"/>
    </row>
    <row r="258" spans="1:41" s="441" customFormat="1" ht="19.5" customHeight="1" thickBot="1" x14ac:dyDescent="0.2">
      <c r="A258" s="9"/>
      <c r="B258" s="800"/>
      <c r="C258" s="801"/>
      <c r="D258" s="801"/>
      <c r="E258" s="801"/>
      <c r="F258" s="801"/>
      <c r="G258" s="802"/>
      <c r="H258" s="800"/>
      <c r="I258" s="801"/>
      <c r="J258" s="801"/>
      <c r="K258" s="801"/>
      <c r="L258" s="801"/>
      <c r="M258" s="802"/>
      <c r="N258" s="800"/>
      <c r="O258" s="801"/>
      <c r="P258" s="801"/>
      <c r="Q258" s="801"/>
      <c r="R258" s="801"/>
      <c r="S258" s="802"/>
      <c r="T258" s="800"/>
      <c r="U258" s="801"/>
      <c r="V258" s="801"/>
      <c r="W258" s="801"/>
      <c r="X258" s="801"/>
      <c r="Y258" s="802"/>
      <c r="Z258" s="1650">
        <f>SUM(B258:Y258)</f>
        <v>0</v>
      </c>
      <c r="AA258" s="1651"/>
      <c r="AB258" s="1651"/>
      <c r="AC258" s="1651"/>
      <c r="AD258" s="1651"/>
      <c r="AE258" s="1652"/>
      <c r="AF258" s="418" t="str">
        <f>IF(AR280="回答不要","",IF(Z258=0,"←評議員総数が０人です。評議員の人数をご回答ください。",IF(B258="","←【１号評議員（役員数）】が未記入です。（０人の場合は「０」と記入してください。）",IF(H258="","←【１号評議員（役員以外）】が未記入です。（０人の場合は「０」と記入してください。）",IF(N258="","←【２号評議員（卒業生）】が未記入です。（０人の場合は「０」と記入してください。）",IF(T258="","←【３号評議員（寄付行為の規定）】が未記入です。（０人の場合は「０」と記入してください。）",""))))))</f>
        <v/>
      </c>
      <c r="AG258" s="418"/>
      <c r="AH258" s="632"/>
      <c r="AI258" s="632"/>
      <c r="AJ258" s="632"/>
      <c r="AK258" s="418"/>
    </row>
    <row r="259" spans="1:41" s="603" customFormat="1" ht="17.25" customHeight="1" x14ac:dyDescent="0.15">
      <c r="A259" s="642"/>
      <c r="B259" s="1756" t="s">
        <v>3567</v>
      </c>
      <c r="C259" s="1756"/>
      <c r="D259" s="1756"/>
      <c r="E259" s="1756"/>
      <c r="F259" s="1756"/>
      <c r="G259" s="1756"/>
      <c r="H259" s="1756"/>
      <c r="I259" s="1756"/>
      <c r="J259" s="1756"/>
      <c r="K259" s="1756"/>
      <c r="L259" s="1756"/>
      <c r="M259" s="1756"/>
      <c r="N259" s="1756"/>
      <c r="O259" s="1756"/>
      <c r="P259" s="1756"/>
      <c r="Q259" s="642"/>
      <c r="R259" s="642"/>
      <c r="S259" s="642"/>
      <c r="T259" s="642"/>
      <c r="U259" s="642"/>
      <c r="V259" s="642"/>
      <c r="W259" s="642"/>
      <c r="X259" s="642"/>
      <c r="Y259" s="642"/>
      <c r="Z259" s="642"/>
      <c r="AA259" s="642"/>
      <c r="AB259" s="642"/>
      <c r="AC259" s="642"/>
      <c r="AD259" s="642"/>
      <c r="AE259" s="642"/>
      <c r="AF259" s="643"/>
      <c r="AG259" s="643"/>
      <c r="AH259" s="644"/>
      <c r="AI259" s="644"/>
      <c r="AJ259" s="644"/>
      <c r="AK259" s="643"/>
    </row>
    <row r="260" spans="1:41" s="441" customFormat="1" ht="17.25" customHeight="1" x14ac:dyDescent="0.15">
      <c r="A260" s="9"/>
      <c r="B260" s="1757"/>
      <c r="C260" s="1757"/>
      <c r="D260" s="1757"/>
      <c r="E260" s="1757"/>
      <c r="F260" s="1757"/>
      <c r="G260" s="1757"/>
      <c r="H260" s="1757"/>
      <c r="I260" s="1757"/>
      <c r="J260" s="1757"/>
      <c r="K260" s="1757"/>
      <c r="L260" s="1757"/>
      <c r="M260" s="1757"/>
      <c r="N260" s="1757"/>
      <c r="O260" s="1757"/>
      <c r="P260" s="1757"/>
      <c r="Q260" s="642"/>
      <c r="R260" s="1653" t="s">
        <v>2033</v>
      </c>
      <c r="S260" s="1654"/>
      <c r="T260" s="1654"/>
      <c r="U260" s="1654"/>
      <c r="V260" s="1654"/>
      <c r="W260" s="1654"/>
      <c r="X260" s="1654"/>
      <c r="Y260" s="1654"/>
      <c r="Z260" s="1654"/>
      <c r="AA260" s="1654"/>
      <c r="AB260" s="1654"/>
      <c r="AC260" s="1654"/>
      <c r="AD260" s="1654"/>
      <c r="AE260" s="1655"/>
      <c r="AF260" s="418"/>
      <c r="AG260" s="418"/>
      <c r="AH260" s="632"/>
      <c r="AI260" s="632"/>
      <c r="AJ260" s="632"/>
      <c r="AK260" s="418"/>
    </row>
    <row r="261" spans="1:41" s="441" customFormat="1" ht="31.5" customHeight="1" thickBot="1" x14ac:dyDescent="0.2">
      <c r="A261" s="9"/>
      <c r="B261" s="1757"/>
      <c r="C261" s="1757"/>
      <c r="D261" s="1757"/>
      <c r="E261" s="1757"/>
      <c r="F261" s="1757"/>
      <c r="G261" s="1757"/>
      <c r="H261" s="1757"/>
      <c r="I261" s="1757"/>
      <c r="J261" s="1757"/>
      <c r="K261" s="1757"/>
      <c r="L261" s="1757"/>
      <c r="M261" s="1757"/>
      <c r="N261" s="1757"/>
      <c r="O261" s="1757"/>
      <c r="P261" s="1757"/>
      <c r="Q261" s="642"/>
      <c r="R261" s="781" t="s">
        <v>2034</v>
      </c>
      <c r="S261" s="782"/>
      <c r="T261" s="782"/>
      <c r="U261" s="782"/>
      <c r="V261" s="782"/>
      <c r="W261" s="782"/>
      <c r="X261" s="783"/>
      <c r="Y261" s="782" t="s">
        <v>2035</v>
      </c>
      <c r="Z261" s="782"/>
      <c r="AA261" s="782"/>
      <c r="AB261" s="782"/>
      <c r="AC261" s="782"/>
      <c r="AD261" s="782"/>
      <c r="AE261" s="783"/>
      <c r="AF261" s="418"/>
      <c r="AG261" s="418"/>
      <c r="AH261" s="632"/>
      <c r="AI261" s="632"/>
      <c r="AJ261" s="632"/>
      <c r="AK261" s="418"/>
    </row>
    <row r="262" spans="1:41" s="441" customFormat="1" ht="21" customHeight="1" thickBot="1" x14ac:dyDescent="0.2">
      <c r="A262" s="9"/>
      <c r="B262" s="1757"/>
      <c r="C262" s="1757"/>
      <c r="D262" s="1757"/>
      <c r="E262" s="1757"/>
      <c r="F262" s="1757"/>
      <c r="G262" s="1757"/>
      <c r="H262" s="1757"/>
      <c r="I262" s="1757"/>
      <c r="J262" s="1757"/>
      <c r="K262" s="1757"/>
      <c r="L262" s="1757"/>
      <c r="M262" s="1757"/>
      <c r="N262" s="1757"/>
      <c r="O262" s="1757"/>
      <c r="P262" s="1757"/>
      <c r="Q262" s="9"/>
      <c r="R262" s="1656"/>
      <c r="S262" s="1657"/>
      <c r="T262" s="1657"/>
      <c r="U262" s="1657"/>
      <c r="V262" s="1657"/>
      <c r="W262" s="1657"/>
      <c r="X262" s="1658"/>
      <c r="Y262" s="1656"/>
      <c r="Z262" s="1657"/>
      <c r="AA262" s="1657"/>
      <c r="AB262" s="1657"/>
      <c r="AC262" s="1657"/>
      <c r="AD262" s="1657"/>
      <c r="AE262" s="1658"/>
      <c r="AF262" s="418" t="str">
        <f>IF(AR280="回答不要","",IF(R262="","←【非常勤の評議員（報酬あり）】が未記入です。（０人の場合は「０」と記入してください。）",IF(Y262="","←【非常勤の評議員（報酬なし）】が未記入です。（０人の場合は「０」と記入してください。）",IF(SUM(R262:AE262)&gt;Z258,"←非常勤の人数が↑の「評議員総数」を上回っているので修正願います。",""))))</f>
        <v/>
      </c>
      <c r="AG262" s="418"/>
      <c r="AH262" s="632"/>
      <c r="AI262" s="632"/>
      <c r="AJ262" s="632"/>
      <c r="AK262" s="418"/>
    </row>
    <row r="263" spans="1:41" s="441" customFormat="1" ht="10.5" customHeight="1" x14ac:dyDescent="0.15">
      <c r="A263" s="9"/>
      <c r="B263" s="1757"/>
      <c r="C263" s="1757"/>
      <c r="D263" s="1757"/>
      <c r="E263" s="1757"/>
      <c r="F263" s="1757"/>
      <c r="G263" s="1757"/>
      <c r="H263" s="1757"/>
      <c r="I263" s="1757"/>
      <c r="J263" s="1757"/>
      <c r="K263" s="1757"/>
      <c r="L263" s="1757"/>
      <c r="M263" s="1757"/>
      <c r="N263" s="1757"/>
      <c r="O263" s="1757"/>
      <c r="P263" s="1757"/>
      <c r="Q263" s="9"/>
      <c r="R263" s="50"/>
      <c r="S263" s="50"/>
      <c r="T263" s="50"/>
      <c r="U263" s="50"/>
      <c r="V263" s="50"/>
      <c r="W263" s="50"/>
      <c r="X263" s="50"/>
      <c r="Y263" s="50"/>
      <c r="Z263" s="50"/>
      <c r="AA263" s="50"/>
      <c r="AB263" s="50"/>
      <c r="AC263" s="50"/>
      <c r="AD263" s="50"/>
      <c r="AE263" s="50"/>
      <c r="AF263" s="418"/>
      <c r="AG263" s="418"/>
      <c r="AH263" s="632"/>
      <c r="AI263" s="632"/>
      <c r="AJ263" s="632"/>
      <c r="AK263" s="418"/>
    </row>
    <row r="264" spans="1:41" s="441" customFormat="1" ht="15" customHeight="1" x14ac:dyDescent="0.15">
      <c r="A264" s="9"/>
      <c r="B264" s="60" t="s">
        <v>2036</v>
      </c>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418"/>
      <c r="AG264" s="418"/>
      <c r="AH264" s="632"/>
      <c r="AI264" s="632"/>
      <c r="AJ264" s="632"/>
      <c r="AK264" s="418"/>
    </row>
    <row r="265" spans="1:41" s="441" customFormat="1" ht="17.25" customHeight="1" x14ac:dyDescent="0.15">
      <c r="A265" s="9"/>
      <c r="B265" s="779" t="s">
        <v>2037</v>
      </c>
      <c r="C265" s="779"/>
      <c r="D265" s="779"/>
      <c r="E265" s="779"/>
      <c r="F265" s="779"/>
      <c r="G265" s="779"/>
      <c r="H265" s="781" t="s">
        <v>2038</v>
      </c>
      <c r="I265" s="782"/>
      <c r="J265" s="782"/>
      <c r="K265" s="782"/>
      <c r="L265" s="782"/>
      <c r="M265" s="782"/>
      <c r="N265" s="782"/>
      <c r="O265" s="782"/>
      <c r="P265" s="782"/>
      <c r="Q265" s="782"/>
      <c r="R265" s="782"/>
      <c r="S265" s="783"/>
      <c r="T265" s="784" t="s">
        <v>2039</v>
      </c>
      <c r="U265" s="785"/>
      <c r="V265" s="785"/>
      <c r="W265" s="785"/>
      <c r="X265" s="785"/>
      <c r="Y265" s="785"/>
      <c r="Z265" s="788"/>
      <c r="AA265" s="789"/>
      <c r="AB265" s="789"/>
      <c r="AC265" s="789"/>
      <c r="AD265" s="789"/>
      <c r="AE265" s="789"/>
      <c r="AF265" s="418"/>
      <c r="AG265" s="418"/>
      <c r="AH265" s="632"/>
      <c r="AI265" s="632"/>
      <c r="AJ265" s="632"/>
      <c r="AK265" s="418"/>
    </row>
    <row r="266" spans="1:41" s="441" customFormat="1" ht="44.25" customHeight="1" thickBot="1" x14ac:dyDescent="0.2">
      <c r="A266" s="9"/>
      <c r="B266" s="780"/>
      <c r="C266" s="780"/>
      <c r="D266" s="780"/>
      <c r="E266" s="780"/>
      <c r="F266" s="780"/>
      <c r="G266" s="780"/>
      <c r="H266" s="790" t="s">
        <v>2040</v>
      </c>
      <c r="I266" s="780"/>
      <c r="J266" s="780"/>
      <c r="K266" s="780"/>
      <c r="L266" s="780"/>
      <c r="M266" s="780"/>
      <c r="N266" s="780" t="s">
        <v>2041</v>
      </c>
      <c r="O266" s="780"/>
      <c r="P266" s="780"/>
      <c r="Q266" s="780"/>
      <c r="R266" s="780"/>
      <c r="S266" s="780"/>
      <c r="T266" s="786"/>
      <c r="U266" s="787"/>
      <c r="V266" s="787"/>
      <c r="W266" s="787"/>
      <c r="X266" s="787"/>
      <c r="Y266" s="787"/>
      <c r="Z266" s="791" t="s">
        <v>3613</v>
      </c>
      <c r="AA266" s="792"/>
      <c r="AB266" s="792"/>
      <c r="AC266" s="792"/>
      <c r="AD266" s="792"/>
      <c r="AE266" s="793"/>
      <c r="AF266" s="418"/>
      <c r="AG266" s="418"/>
      <c r="AH266" s="632"/>
      <c r="AI266" s="632"/>
      <c r="AJ266" s="632"/>
      <c r="AK266" s="418"/>
    </row>
    <row r="267" spans="1:41" s="441" customFormat="1" ht="25.5" customHeight="1" thickBot="1" x14ac:dyDescent="0.2">
      <c r="A267" s="9"/>
      <c r="B267" s="794"/>
      <c r="C267" s="795"/>
      <c r="D267" s="795"/>
      <c r="E267" s="795"/>
      <c r="F267" s="795"/>
      <c r="G267" s="796"/>
      <c r="H267" s="794"/>
      <c r="I267" s="795"/>
      <c r="J267" s="795"/>
      <c r="K267" s="795"/>
      <c r="L267" s="795"/>
      <c r="M267" s="796"/>
      <c r="N267" s="794"/>
      <c r="O267" s="795"/>
      <c r="P267" s="795"/>
      <c r="Q267" s="795"/>
      <c r="R267" s="795"/>
      <c r="S267" s="796"/>
      <c r="T267" s="797">
        <f>SUM(B267:S267)</f>
        <v>0</v>
      </c>
      <c r="U267" s="798"/>
      <c r="V267" s="798"/>
      <c r="W267" s="798"/>
      <c r="X267" s="798"/>
      <c r="Y267" s="799"/>
      <c r="Z267" s="794"/>
      <c r="AA267" s="795"/>
      <c r="AB267" s="795"/>
      <c r="AC267" s="795"/>
      <c r="AD267" s="795"/>
      <c r="AE267" s="796"/>
      <c r="AF267" s="418" t="str">
        <f>IF(AR280="回答不要","",IF(T267=0,"←監事総数が０人です。監事の人数をご回答ください。",IF(B267="","←【常勤の監事】が未記入です。（０人の場合は「０」と記入してください。）",IF(H267="","←【非常勤の監事（報酬あり）】が未記入です。（０人の場合は「０」と記入してください。）",IF(N267="","←【非常勤の監事（報酬なし）】が未記入です。（０人の場合は「０」と記入してください。）",IF(Z267="","←【監事のうち役員近親者の人数】が未記入です。（０人の場合は「０」と記入してください。）",IF(Z267&gt;T267,"←役員近親者の人数が「監事総数」を上回っているので修正願います。","")))))))</f>
        <v/>
      </c>
      <c r="AG267" s="418"/>
      <c r="AH267" s="632"/>
      <c r="AI267" s="632"/>
      <c r="AJ267" s="632"/>
      <c r="AK267" s="418"/>
    </row>
    <row r="268" spans="1:41" s="441" customFormat="1" ht="81.75" customHeight="1" x14ac:dyDescent="0.15">
      <c r="A268" s="9"/>
      <c r="B268" s="774" t="s">
        <v>3614</v>
      </c>
      <c r="C268" s="774"/>
      <c r="D268" s="774"/>
      <c r="E268" s="774"/>
      <c r="F268" s="774"/>
      <c r="G268" s="774"/>
      <c r="H268" s="774"/>
      <c r="I268" s="774"/>
      <c r="J268" s="774"/>
      <c r="K268" s="774"/>
      <c r="L268" s="774"/>
      <c r="M268" s="774"/>
      <c r="N268" s="774"/>
      <c r="O268" s="774"/>
      <c r="P268" s="774"/>
      <c r="Q268" s="774"/>
      <c r="R268" s="774"/>
      <c r="S268" s="774"/>
      <c r="T268" s="774"/>
      <c r="U268" s="774"/>
      <c r="V268" s="774"/>
      <c r="W268" s="774"/>
      <c r="X268" s="774"/>
      <c r="Y268" s="774"/>
      <c r="Z268" s="774"/>
      <c r="AA268" s="774"/>
      <c r="AB268" s="774"/>
      <c r="AC268" s="774"/>
      <c r="AD268" s="774"/>
      <c r="AE268" s="774"/>
      <c r="AF268" s="418"/>
      <c r="AG268" s="418"/>
      <c r="AH268" s="632"/>
      <c r="AI268" s="632"/>
      <c r="AJ268" s="632"/>
      <c r="AK268" s="418"/>
    </row>
    <row r="272" spans="1:41" ht="15" customHeight="1" x14ac:dyDescent="0.15">
      <c r="AH272" s="1638" t="s">
        <v>2086</v>
      </c>
      <c r="AI272" s="1638"/>
      <c r="AJ272" s="1638"/>
      <c r="AK272" s="1638"/>
      <c r="AL272" s="1638"/>
      <c r="AM272" s="1638"/>
      <c r="AN272" s="1638"/>
      <c r="AO272" s="1638"/>
    </row>
    <row r="273" spans="34:44" thickBot="1" x14ac:dyDescent="0.2">
      <c r="AH273" s="1637" t="s">
        <v>2087</v>
      </c>
      <c r="AI273" s="1637"/>
      <c r="AJ273" s="1637"/>
      <c r="AK273" s="1637"/>
      <c r="AL273" s="1637"/>
      <c r="AM273" s="1637"/>
      <c r="AN273" s="1637"/>
      <c r="AO273" s="1637"/>
    </row>
    <row r="274" spans="34:44" ht="56.25" thickBot="1" x14ac:dyDescent="0.2">
      <c r="AH274" s="1639" t="s">
        <v>2083</v>
      </c>
      <c r="AI274" s="1640"/>
      <c r="AJ274" s="1640"/>
      <c r="AK274" s="1640"/>
      <c r="AL274" s="1640"/>
      <c r="AM274" s="1640"/>
      <c r="AN274" s="1640"/>
      <c r="AO274" s="1641"/>
      <c r="AQ274" s="1642" t="s">
        <v>2043</v>
      </c>
      <c r="AR274" s="1643"/>
    </row>
    <row r="275" spans="34:44" ht="15" customHeight="1" x14ac:dyDescent="0.15">
      <c r="AH275" s="604"/>
      <c r="AI275" s="604"/>
      <c r="AJ275" s="605"/>
      <c r="AK275" s="606"/>
      <c r="AL275" s="606"/>
      <c r="AM275" s="606"/>
      <c r="AN275" s="606"/>
      <c r="AO275" s="606"/>
    </row>
    <row r="276" spans="34:44" ht="15" customHeight="1" x14ac:dyDescent="0.15">
      <c r="AH276" s="604"/>
      <c r="AI276" s="604"/>
      <c r="AJ276" s="605"/>
      <c r="AK276" s="606"/>
      <c r="AL276" s="606"/>
      <c r="AM276" s="606"/>
      <c r="AN276" s="606"/>
      <c r="AO276" s="606"/>
    </row>
    <row r="277" spans="34:44" ht="15" customHeight="1" x14ac:dyDescent="0.15">
      <c r="AH277" s="604"/>
      <c r="AI277" s="604"/>
      <c r="AJ277" s="605"/>
      <c r="AK277" s="606"/>
      <c r="AL277" s="606"/>
      <c r="AM277" s="606"/>
      <c r="AN277" s="606"/>
      <c r="AO277" s="606"/>
    </row>
    <row r="278" spans="34:44" ht="15" customHeight="1" thickBot="1" x14ac:dyDescent="0.2">
      <c r="AH278" s="604"/>
      <c r="AI278" s="604"/>
      <c r="AJ278" s="605"/>
      <c r="AK278" s="606"/>
      <c r="AL278" s="606"/>
      <c r="AM278" s="606"/>
      <c r="AN278" s="606"/>
      <c r="AO278" s="606"/>
    </row>
    <row r="279" spans="34:44" ht="13.5" customHeight="1" x14ac:dyDescent="0.15">
      <c r="AH279" s="607" t="s">
        <v>508</v>
      </c>
      <c r="AI279" s="775" t="s">
        <v>1959</v>
      </c>
      <c r="AJ279" s="776"/>
      <c r="AK279" s="606"/>
      <c r="AL279" s="1644" t="s">
        <v>1960</v>
      </c>
      <c r="AM279" s="1644"/>
      <c r="AN279" s="1645" t="s">
        <v>1961</v>
      </c>
      <c r="AO279" s="1646"/>
      <c r="AR279" s="582" t="s">
        <v>504</v>
      </c>
    </row>
    <row r="280" spans="34:44" ht="14.25" thickBot="1" x14ac:dyDescent="0.2">
      <c r="AH280" s="608">
        <f>IFERROR(VLOOKUP(AL280,AN:AO,2,0),"")</f>
        <v>0</v>
      </c>
      <c r="AI280" s="777"/>
      <c r="AJ280" s="778"/>
      <c r="AK280" s="606"/>
      <c r="AL280" s="1649" t="str">
        <f>IF(AH314="同名校あり",$AH$2&amp;$AH$5,"")</f>
        <v/>
      </c>
      <c r="AM280" s="1649"/>
      <c r="AN280" s="1647"/>
      <c r="AO280" s="1648"/>
      <c r="AR280" s="583" t="str">
        <f>IF(B4="","回答不要",IF(COUNTIF(AQ:AQ,B4)=0,"回答不要","回答必要"))</f>
        <v>回答不要</v>
      </c>
    </row>
    <row r="281" spans="34:44" ht="15" customHeight="1" x14ac:dyDescent="0.15">
      <c r="AH281" s="609"/>
      <c r="AI281" s="610"/>
      <c r="AJ281" s="609"/>
      <c r="AK281" s="606"/>
      <c r="AL281" s="606"/>
      <c r="AM281" s="606"/>
      <c r="AN281" s="606"/>
      <c r="AO281" s="606"/>
    </row>
    <row r="282" spans="34:44" ht="27.75" customHeight="1" x14ac:dyDescent="0.15">
      <c r="AH282" s="609"/>
      <c r="AI282" s="610"/>
      <c r="AJ282" s="609"/>
      <c r="AK282" s="606"/>
      <c r="AL282" s="606"/>
      <c r="AM282" s="606"/>
      <c r="AN282" s="606"/>
      <c r="AO282" s="606"/>
      <c r="AQ282" s="1636" t="s">
        <v>2042</v>
      </c>
      <c r="AR282" s="1636"/>
    </row>
    <row r="283" spans="34:44" ht="15" customHeight="1" x14ac:dyDescent="0.15">
      <c r="AH283" s="584" t="s">
        <v>506</v>
      </c>
      <c r="AI283" s="607" t="s">
        <v>1962</v>
      </c>
      <c r="AJ283" s="586" t="s">
        <v>508</v>
      </c>
      <c r="AK283" s="606"/>
      <c r="AL283" s="607" t="s">
        <v>1963</v>
      </c>
      <c r="AM283" s="607" t="s">
        <v>1962</v>
      </c>
      <c r="AN283" s="607" t="s">
        <v>1964</v>
      </c>
      <c r="AO283" s="611" t="s">
        <v>1965</v>
      </c>
      <c r="AQ283" s="587" t="s">
        <v>512</v>
      </c>
      <c r="AR283" s="588" t="s">
        <v>513</v>
      </c>
    </row>
    <row r="284" spans="34:44" ht="15" customHeight="1" x14ac:dyDescent="0.15">
      <c r="AH284" s="612" t="s">
        <v>1613</v>
      </c>
      <c r="AI284" s="613" t="s">
        <v>1966</v>
      </c>
      <c r="AJ284" s="612" t="s">
        <v>1967</v>
      </c>
      <c r="AK284" s="606"/>
      <c r="AL284" s="614" t="s">
        <v>1968</v>
      </c>
      <c r="AM284" s="615" t="s">
        <v>1966</v>
      </c>
      <c r="AN284" s="616" t="str">
        <f>AL284&amp;AM284</f>
        <v>三重県海星高等学校</v>
      </c>
      <c r="AO284" s="617">
        <v>509002</v>
      </c>
      <c r="AQ284" s="589">
        <v>503006</v>
      </c>
      <c r="AR284" s="590" t="s">
        <v>2088</v>
      </c>
    </row>
    <row r="285" spans="34:44" ht="15" customHeight="1" x14ac:dyDescent="0.15">
      <c r="AH285" s="612" t="s">
        <v>1932</v>
      </c>
      <c r="AI285" s="613" t="s">
        <v>1298</v>
      </c>
      <c r="AJ285" s="612" t="s">
        <v>1967</v>
      </c>
      <c r="AK285" s="606"/>
      <c r="AL285" s="614" t="s">
        <v>1969</v>
      </c>
      <c r="AM285" s="615" t="s">
        <v>1966</v>
      </c>
      <c r="AN285" s="616" t="str">
        <f t="shared" ref="AN285:AN308" si="2">AL285&amp;AM285</f>
        <v>長崎県海星高等学校</v>
      </c>
      <c r="AO285" s="617">
        <v>903001</v>
      </c>
      <c r="AQ285" s="589"/>
      <c r="AR285" s="590"/>
    </row>
    <row r="286" spans="34:44" ht="15" customHeight="1" x14ac:dyDescent="0.15">
      <c r="AH286" s="612" t="s">
        <v>815</v>
      </c>
      <c r="AI286" s="613" t="s">
        <v>752</v>
      </c>
      <c r="AJ286" s="612" t="s">
        <v>1967</v>
      </c>
      <c r="AK286" s="606"/>
      <c r="AL286" s="614" t="s">
        <v>1970</v>
      </c>
      <c r="AM286" s="615" t="s">
        <v>1971</v>
      </c>
      <c r="AN286" s="616" t="str">
        <f t="shared" si="2"/>
        <v>埼玉県開智高等学校</v>
      </c>
      <c r="AO286" s="617">
        <v>304041</v>
      </c>
      <c r="AQ286" s="589"/>
      <c r="AR286" s="590"/>
    </row>
    <row r="287" spans="34:44" ht="15" customHeight="1" x14ac:dyDescent="0.15">
      <c r="AH287" s="612" t="s">
        <v>1856</v>
      </c>
      <c r="AI287" s="613" t="s">
        <v>752</v>
      </c>
      <c r="AJ287" s="612" t="s">
        <v>1967</v>
      </c>
      <c r="AK287" s="606"/>
      <c r="AL287" s="614" t="s">
        <v>1972</v>
      </c>
      <c r="AM287" s="615" t="s">
        <v>752</v>
      </c>
      <c r="AN287" s="616" t="str">
        <f t="shared" si="2"/>
        <v>和歌山県開智高等学校</v>
      </c>
      <c r="AO287" s="617">
        <v>606001</v>
      </c>
      <c r="AQ287" s="589"/>
      <c r="AR287" s="590"/>
    </row>
    <row r="288" spans="34:44" ht="15" customHeight="1" x14ac:dyDescent="0.15">
      <c r="AH288" s="612" t="s">
        <v>1463</v>
      </c>
      <c r="AI288" s="613" t="s">
        <v>1973</v>
      </c>
      <c r="AJ288" s="612" t="s">
        <v>1967</v>
      </c>
      <c r="AK288" s="606"/>
      <c r="AL288" s="614" t="s">
        <v>1974</v>
      </c>
      <c r="AM288" s="615" t="s">
        <v>1973</v>
      </c>
      <c r="AN288" s="616" t="str">
        <f t="shared" si="2"/>
        <v>岐阜県済美高等学校</v>
      </c>
      <c r="AO288" s="617">
        <v>506003</v>
      </c>
      <c r="AQ288" s="589"/>
      <c r="AR288" s="590"/>
    </row>
    <row r="289" spans="34:44" ht="15" customHeight="1" x14ac:dyDescent="0.15">
      <c r="AH289" s="612" t="s">
        <v>1909</v>
      </c>
      <c r="AI289" s="613" t="s">
        <v>1202</v>
      </c>
      <c r="AJ289" s="612" t="s">
        <v>1967</v>
      </c>
      <c r="AK289" s="606"/>
      <c r="AL289" s="614" t="s">
        <v>1975</v>
      </c>
      <c r="AM289" s="615" t="s">
        <v>1202</v>
      </c>
      <c r="AN289" s="616" t="str">
        <f t="shared" si="2"/>
        <v>愛媛県済美高等学校</v>
      </c>
      <c r="AO289" s="617">
        <v>803002</v>
      </c>
      <c r="AQ289" s="589"/>
      <c r="AR289" s="590"/>
    </row>
    <row r="290" spans="34:44" ht="15" customHeight="1" x14ac:dyDescent="0.15">
      <c r="AH290" s="612" t="s">
        <v>1976</v>
      </c>
      <c r="AI290" s="613" t="s">
        <v>1977</v>
      </c>
      <c r="AJ290" s="612" t="s">
        <v>1967</v>
      </c>
      <c r="AK290" s="606"/>
      <c r="AL290" s="614" t="s">
        <v>1978</v>
      </c>
      <c r="AM290" s="615" t="s">
        <v>1977</v>
      </c>
      <c r="AN290" s="616" t="str">
        <f t="shared" si="2"/>
        <v>東京都桜丘高等学校</v>
      </c>
      <c r="AO290" s="617">
        <v>405004</v>
      </c>
      <c r="AQ290" s="589"/>
      <c r="AR290" s="590"/>
    </row>
    <row r="291" spans="34:44" ht="15" customHeight="1" x14ac:dyDescent="0.15">
      <c r="AH291" s="612" t="s">
        <v>1979</v>
      </c>
      <c r="AI291" s="613" t="s">
        <v>1977</v>
      </c>
      <c r="AJ291" s="612" t="s">
        <v>1967</v>
      </c>
      <c r="AK291" s="606"/>
      <c r="AL291" s="614" t="s">
        <v>1980</v>
      </c>
      <c r="AM291" s="615" t="s">
        <v>1981</v>
      </c>
      <c r="AN291" s="616" t="str">
        <f t="shared" si="2"/>
        <v>愛知県桜丘高等学校</v>
      </c>
      <c r="AO291" s="618">
        <v>508044</v>
      </c>
      <c r="AQ291" s="589"/>
      <c r="AR291" s="590"/>
    </row>
    <row r="292" spans="34:44" ht="15" customHeight="1" x14ac:dyDescent="0.15">
      <c r="AH292" s="612" t="s">
        <v>1982</v>
      </c>
      <c r="AI292" s="613" t="s">
        <v>995</v>
      </c>
      <c r="AJ292" s="612" t="s">
        <v>1967</v>
      </c>
      <c r="AK292" s="606"/>
      <c r="AL292" s="614" t="s">
        <v>1983</v>
      </c>
      <c r="AM292" s="615" t="s">
        <v>1981</v>
      </c>
      <c r="AN292" s="616" t="str">
        <f t="shared" si="2"/>
        <v>三重県桜丘高等学校</v>
      </c>
      <c r="AO292" s="617">
        <v>509012</v>
      </c>
      <c r="AQ292" s="589"/>
      <c r="AR292" s="590"/>
    </row>
    <row r="293" spans="34:44" ht="15" customHeight="1" x14ac:dyDescent="0.15">
      <c r="AH293" s="612" t="s">
        <v>901</v>
      </c>
      <c r="AI293" s="613" t="s">
        <v>769</v>
      </c>
      <c r="AJ293" s="612" t="s">
        <v>1967</v>
      </c>
      <c r="AK293" s="606"/>
      <c r="AL293" s="614" t="s">
        <v>1984</v>
      </c>
      <c r="AM293" s="615" t="s">
        <v>1985</v>
      </c>
      <c r="AN293" s="616" t="str">
        <f t="shared" si="2"/>
        <v>千葉県市川高等学校</v>
      </c>
      <c r="AO293" s="617">
        <v>305006</v>
      </c>
      <c r="AQ293" s="589"/>
      <c r="AR293" s="590"/>
    </row>
    <row r="294" spans="34:44" ht="15" customHeight="1" x14ac:dyDescent="0.15">
      <c r="AH294" s="612" t="s">
        <v>1825</v>
      </c>
      <c r="AI294" s="613" t="s">
        <v>769</v>
      </c>
      <c r="AJ294" s="612" t="s">
        <v>1967</v>
      </c>
      <c r="AK294" s="606"/>
      <c r="AL294" s="614" t="s">
        <v>1986</v>
      </c>
      <c r="AM294" s="615" t="s">
        <v>769</v>
      </c>
      <c r="AN294" s="616" t="str">
        <f t="shared" si="2"/>
        <v>兵庫県市川高等学校</v>
      </c>
      <c r="AO294" s="617">
        <v>604046</v>
      </c>
      <c r="AQ294" s="589"/>
      <c r="AR294" s="590"/>
    </row>
    <row r="295" spans="34:44" ht="15" customHeight="1" x14ac:dyDescent="0.15">
      <c r="AH295" s="612" t="s">
        <v>1976</v>
      </c>
      <c r="AI295" s="613" t="s">
        <v>304</v>
      </c>
      <c r="AJ295" s="612" t="s">
        <v>1967</v>
      </c>
      <c r="AK295" s="606"/>
      <c r="AL295" s="614" t="s">
        <v>1978</v>
      </c>
      <c r="AM295" s="615" t="s">
        <v>1987</v>
      </c>
      <c r="AN295" s="616" t="str">
        <f t="shared" si="2"/>
        <v>東京都城北高等学校</v>
      </c>
      <c r="AO295" s="617">
        <v>410016</v>
      </c>
      <c r="AQ295" s="589"/>
      <c r="AR295" s="590"/>
    </row>
    <row r="296" spans="34:44" ht="15" customHeight="1" x14ac:dyDescent="0.15">
      <c r="AH296" s="612" t="s">
        <v>1934</v>
      </c>
      <c r="AI296" s="613" t="s">
        <v>304</v>
      </c>
      <c r="AJ296" s="612" t="s">
        <v>1967</v>
      </c>
      <c r="AK296" s="606"/>
      <c r="AL296" s="614" t="s">
        <v>1988</v>
      </c>
      <c r="AM296" s="615" t="s">
        <v>304</v>
      </c>
      <c r="AN296" s="616" t="str">
        <f t="shared" si="2"/>
        <v>熊本県城北高等学校</v>
      </c>
      <c r="AO296" s="617">
        <v>904022</v>
      </c>
      <c r="AQ296" s="589"/>
      <c r="AR296" s="590"/>
    </row>
    <row r="297" spans="34:44" ht="15" customHeight="1" x14ac:dyDescent="0.15">
      <c r="AH297" s="612" t="s">
        <v>801</v>
      </c>
      <c r="AI297" s="613" t="s">
        <v>709</v>
      </c>
      <c r="AJ297" s="612" t="s">
        <v>1967</v>
      </c>
      <c r="AK297" s="606"/>
      <c r="AL297" s="614" t="s">
        <v>1989</v>
      </c>
      <c r="AM297" s="615" t="s">
        <v>1990</v>
      </c>
      <c r="AN297" s="616" t="str">
        <f t="shared" si="2"/>
        <v>群馬県常磐高等学校</v>
      </c>
      <c r="AO297" s="617">
        <v>303008</v>
      </c>
      <c r="AQ297" s="589"/>
      <c r="AR297" s="590"/>
    </row>
    <row r="298" spans="34:44" ht="15" customHeight="1" x14ac:dyDescent="0.15">
      <c r="AH298" s="612" t="s">
        <v>1919</v>
      </c>
      <c r="AI298" s="613" t="s">
        <v>709</v>
      </c>
      <c r="AJ298" s="612" t="s">
        <v>1967</v>
      </c>
      <c r="AK298" s="606"/>
      <c r="AL298" s="614" t="s">
        <v>1991</v>
      </c>
      <c r="AM298" s="615" t="s">
        <v>709</v>
      </c>
      <c r="AN298" s="616" t="str">
        <f t="shared" si="2"/>
        <v>福岡県常磐高等学校</v>
      </c>
      <c r="AO298" s="617">
        <v>901025</v>
      </c>
      <c r="AQ298" s="589"/>
      <c r="AR298" s="590"/>
    </row>
    <row r="299" spans="34:44" ht="15" customHeight="1" x14ac:dyDescent="0.15">
      <c r="AH299" s="612" t="s">
        <v>678</v>
      </c>
      <c r="AI299" s="613" t="s">
        <v>640</v>
      </c>
      <c r="AJ299" s="612" t="s">
        <v>1967</v>
      </c>
      <c r="AK299" s="606"/>
      <c r="AL299" s="614" t="s">
        <v>1992</v>
      </c>
      <c r="AM299" s="615" t="s">
        <v>1993</v>
      </c>
      <c r="AN299" s="616" t="str">
        <f t="shared" si="2"/>
        <v>福島県聖光学院高等学校</v>
      </c>
      <c r="AO299" s="617">
        <v>206013</v>
      </c>
      <c r="AQ299" s="589"/>
      <c r="AR299" s="590"/>
    </row>
    <row r="300" spans="34:44" ht="15" customHeight="1" x14ac:dyDescent="0.15">
      <c r="AH300" s="612" t="s">
        <v>989</v>
      </c>
      <c r="AI300" s="613" t="s">
        <v>640</v>
      </c>
      <c r="AJ300" s="612" t="s">
        <v>1967</v>
      </c>
      <c r="AK300" s="606"/>
      <c r="AL300" s="614" t="s">
        <v>1994</v>
      </c>
      <c r="AM300" s="615" t="s">
        <v>640</v>
      </c>
      <c r="AN300" s="616" t="str">
        <f t="shared" si="2"/>
        <v>神奈川県聖光学院高等学校</v>
      </c>
      <c r="AO300" s="617">
        <v>306006</v>
      </c>
      <c r="AQ300" s="589"/>
      <c r="AR300" s="590"/>
    </row>
    <row r="301" spans="34:44" ht="15" customHeight="1" x14ac:dyDescent="0.15">
      <c r="AH301" s="612" t="s">
        <v>1976</v>
      </c>
      <c r="AI301" s="613" t="s">
        <v>1995</v>
      </c>
      <c r="AJ301" s="612" t="s">
        <v>1967</v>
      </c>
      <c r="AK301" s="606"/>
      <c r="AL301" s="614" t="s">
        <v>1996</v>
      </c>
      <c r="AM301" s="615" t="s">
        <v>1995</v>
      </c>
      <c r="AN301" s="616" t="str">
        <f t="shared" si="2"/>
        <v>東京都大成高等学校</v>
      </c>
      <c r="AO301" s="617">
        <v>412007</v>
      </c>
      <c r="AQ301" s="589"/>
      <c r="AR301" s="590"/>
    </row>
    <row r="302" spans="34:44" ht="15" customHeight="1" x14ac:dyDescent="0.15">
      <c r="AH302" s="612" t="s">
        <v>1547</v>
      </c>
      <c r="AI302" s="613" t="s">
        <v>1142</v>
      </c>
      <c r="AJ302" s="612" t="s">
        <v>1967</v>
      </c>
      <c r="AK302" s="606"/>
      <c r="AL302" s="614" t="s">
        <v>1997</v>
      </c>
      <c r="AM302" s="615" t="s">
        <v>1142</v>
      </c>
      <c r="AN302" s="616" t="str">
        <f t="shared" si="2"/>
        <v>愛知県大成高等学校</v>
      </c>
      <c r="AO302" s="617">
        <v>508054</v>
      </c>
      <c r="AQ302" s="589"/>
      <c r="AR302" s="590"/>
    </row>
    <row r="303" spans="34:44" ht="15" customHeight="1" x14ac:dyDescent="0.15">
      <c r="AH303" s="612" t="s">
        <v>1655</v>
      </c>
      <c r="AI303" s="613" t="s">
        <v>1319</v>
      </c>
      <c r="AJ303" s="612" t="s">
        <v>1967</v>
      </c>
      <c r="AK303" s="606"/>
      <c r="AL303" s="614" t="s">
        <v>1998</v>
      </c>
      <c r="AM303" s="615" t="s">
        <v>1999</v>
      </c>
      <c r="AN303" s="616" t="str">
        <f t="shared" si="2"/>
        <v>京都府大谷高等学校</v>
      </c>
      <c r="AO303" s="617">
        <v>602001</v>
      </c>
      <c r="AQ303" s="589"/>
      <c r="AR303" s="590"/>
    </row>
    <row r="304" spans="34:44" ht="15" customHeight="1" x14ac:dyDescent="0.15">
      <c r="AH304" s="612" t="s">
        <v>1700</v>
      </c>
      <c r="AI304" s="613" t="s">
        <v>1319</v>
      </c>
      <c r="AJ304" s="612" t="s">
        <v>1967</v>
      </c>
      <c r="AK304" s="606"/>
      <c r="AL304" s="614" t="s">
        <v>2000</v>
      </c>
      <c r="AM304" s="615" t="s">
        <v>1319</v>
      </c>
      <c r="AN304" s="616" t="str">
        <f t="shared" si="2"/>
        <v>大阪府大谷高等学校</v>
      </c>
      <c r="AO304" s="617">
        <v>603027</v>
      </c>
      <c r="AQ304" s="589"/>
      <c r="AR304" s="590"/>
    </row>
    <row r="305" spans="34:44" ht="15" customHeight="1" x14ac:dyDescent="0.15">
      <c r="AH305" s="612" t="s">
        <v>1976</v>
      </c>
      <c r="AI305" s="613" t="s">
        <v>2001</v>
      </c>
      <c r="AJ305" s="612" t="s">
        <v>1967</v>
      </c>
      <c r="AK305" s="606"/>
      <c r="AL305" s="614" t="s">
        <v>1978</v>
      </c>
      <c r="AM305" s="615" t="s">
        <v>2001</v>
      </c>
      <c r="AN305" s="616" t="str">
        <f t="shared" si="2"/>
        <v>東京都明星高等学校</v>
      </c>
      <c r="AO305" s="617">
        <v>411010</v>
      </c>
      <c r="AQ305" s="589"/>
      <c r="AR305" s="590"/>
    </row>
    <row r="306" spans="34:44" ht="15" customHeight="1" x14ac:dyDescent="0.15">
      <c r="AH306" s="612" t="s">
        <v>1700</v>
      </c>
      <c r="AI306" s="613" t="s">
        <v>1124</v>
      </c>
      <c r="AJ306" s="612" t="s">
        <v>1967</v>
      </c>
      <c r="AK306" s="606"/>
      <c r="AL306" s="614" t="s">
        <v>2000</v>
      </c>
      <c r="AM306" s="615" t="s">
        <v>1124</v>
      </c>
      <c r="AN306" s="616" t="str">
        <f t="shared" si="2"/>
        <v>大阪府明星高等学校</v>
      </c>
      <c r="AO306" s="617">
        <v>603011</v>
      </c>
      <c r="AQ306" s="589"/>
      <c r="AR306" s="590"/>
    </row>
    <row r="307" spans="34:44" ht="15" customHeight="1" x14ac:dyDescent="0.15">
      <c r="AH307" s="591" t="s">
        <v>770</v>
      </c>
      <c r="AI307" s="592" t="s">
        <v>778</v>
      </c>
      <c r="AJ307" s="612" t="s">
        <v>1967</v>
      </c>
      <c r="AK307" s="606"/>
      <c r="AL307" s="614" t="s">
        <v>2070</v>
      </c>
      <c r="AM307" s="615" t="s">
        <v>2071</v>
      </c>
      <c r="AN307" s="616" t="str">
        <f t="shared" si="2"/>
        <v>茨城県日本ウェルネス高等学校</v>
      </c>
      <c r="AO307" s="617">
        <v>301991</v>
      </c>
      <c r="AQ307" s="589"/>
      <c r="AR307" s="590"/>
    </row>
    <row r="308" spans="34:44" ht="15" customHeight="1" x14ac:dyDescent="0.15">
      <c r="AH308" s="591" t="s">
        <v>1909</v>
      </c>
      <c r="AI308" s="592" t="s">
        <v>1916</v>
      </c>
      <c r="AJ308" s="612" t="s">
        <v>1967</v>
      </c>
      <c r="AK308" s="606"/>
      <c r="AL308" s="614" t="s">
        <v>1975</v>
      </c>
      <c r="AM308" s="615" t="s">
        <v>2071</v>
      </c>
      <c r="AN308" s="616" t="str">
        <f t="shared" si="2"/>
        <v>愛媛県日本ウェルネス高等学校</v>
      </c>
      <c r="AO308" s="617">
        <v>803990</v>
      </c>
      <c r="AQ308" s="589"/>
      <c r="AR308" s="590"/>
    </row>
    <row r="309" spans="34:44" ht="15" customHeight="1" x14ac:dyDescent="0.15">
      <c r="AH309" s="619"/>
      <c r="AI309" s="620"/>
      <c r="AJ309" s="621"/>
      <c r="AK309" s="606"/>
      <c r="AL309" s="606"/>
      <c r="AM309" s="606"/>
      <c r="AN309" s="606"/>
      <c r="AO309" s="606"/>
      <c r="AQ309" s="589"/>
      <c r="AR309" s="590"/>
    </row>
    <row r="310" spans="34:44" ht="15" customHeight="1" x14ac:dyDescent="0.15">
      <c r="AH310" s="622" t="s">
        <v>2002</v>
      </c>
      <c r="AI310" s="620"/>
      <c r="AJ310" s="621"/>
      <c r="AK310" s="606"/>
      <c r="AL310" s="606"/>
      <c r="AM310" s="606"/>
      <c r="AN310" s="606"/>
      <c r="AO310" s="606"/>
      <c r="AQ310" s="589"/>
      <c r="AR310" s="590"/>
    </row>
    <row r="311" spans="34:44" ht="13.5" x14ac:dyDescent="0.15">
      <c r="AH311" s="622"/>
      <c r="AI311" s="620"/>
      <c r="AJ311" s="621"/>
      <c r="AK311" s="606"/>
      <c r="AL311" s="606"/>
      <c r="AM311" s="606"/>
      <c r="AN311" s="606"/>
      <c r="AO311" s="606"/>
      <c r="AQ311" s="589"/>
      <c r="AR311" s="590"/>
    </row>
    <row r="312" spans="34:44" ht="14.25" thickBot="1" x14ac:dyDescent="0.2">
      <c r="AH312" s="604"/>
      <c r="AI312" s="604"/>
      <c r="AJ312" s="605"/>
      <c r="AK312" s="606"/>
      <c r="AL312" s="606"/>
      <c r="AM312" s="606"/>
      <c r="AN312" s="606"/>
      <c r="AO312" s="606"/>
      <c r="AQ312" s="589"/>
      <c r="AR312" s="590"/>
    </row>
    <row r="313" spans="34:44" ht="15" customHeight="1" x14ac:dyDescent="0.15">
      <c r="AH313" s="623" t="s">
        <v>508</v>
      </c>
      <c r="AI313" s="775" t="s">
        <v>2003</v>
      </c>
      <c r="AJ313" s="776"/>
      <c r="AK313" s="624"/>
      <c r="AL313" s="606"/>
      <c r="AM313" s="606"/>
      <c r="AN313" s="606"/>
      <c r="AO313" s="624"/>
      <c r="AQ313" s="589"/>
      <c r="AR313" s="590"/>
    </row>
    <row r="314" spans="34:44" ht="15" customHeight="1" thickBot="1" x14ac:dyDescent="0.2">
      <c r="AH314" s="625" t="str">
        <f>IF($AH$5="","",VLOOKUP($AH$5,AI:AJ,2,0))</f>
        <v/>
      </c>
      <c r="AI314" s="777"/>
      <c r="AJ314" s="778"/>
      <c r="AK314" s="624"/>
      <c r="AL314" s="606"/>
      <c r="AM314" s="606"/>
      <c r="AN314" s="606"/>
      <c r="AO314" s="624"/>
      <c r="AQ314" s="589"/>
      <c r="AR314" s="590"/>
    </row>
    <row r="315" spans="34:44" ht="15" customHeight="1" x14ac:dyDescent="0.15">
      <c r="AH315" s="619"/>
      <c r="AI315" s="620"/>
      <c r="AJ315" s="621"/>
      <c r="AK315" s="624"/>
      <c r="AL315" s="619"/>
      <c r="AM315" s="620"/>
      <c r="AN315" s="621"/>
      <c r="AO315" s="624"/>
      <c r="AQ315" s="589"/>
      <c r="AR315" s="590"/>
    </row>
    <row r="316" spans="34:44" ht="15" customHeight="1" x14ac:dyDescent="0.15">
      <c r="AH316" s="619"/>
      <c r="AI316" s="620"/>
      <c r="AJ316" s="621"/>
      <c r="AK316" s="624"/>
      <c r="AL316" s="619"/>
      <c r="AM316" s="620"/>
      <c r="AN316" s="621"/>
      <c r="AO316" s="624"/>
      <c r="AQ316" s="589"/>
      <c r="AR316" s="590"/>
    </row>
    <row r="317" spans="34:44" ht="15" customHeight="1" x14ac:dyDescent="0.15">
      <c r="AH317" s="626" t="s">
        <v>505</v>
      </c>
      <c r="AI317" s="620"/>
      <c r="AJ317" s="621"/>
      <c r="AK317" s="624"/>
      <c r="AL317" s="619"/>
      <c r="AM317" s="620"/>
      <c r="AN317" s="621"/>
      <c r="AO317" s="624"/>
      <c r="AQ317" s="589"/>
      <c r="AR317" s="590"/>
    </row>
    <row r="318" spans="34:44" ht="15" customHeight="1" x14ac:dyDescent="0.15">
      <c r="AH318" s="626" t="s">
        <v>2072</v>
      </c>
      <c r="AI318" s="620"/>
      <c r="AJ318" s="621"/>
      <c r="AK318" s="624"/>
      <c r="AL318" s="619"/>
      <c r="AM318" s="620"/>
      <c r="AN318" s="621"/>
      <c r="AO318" s="624"/>
      <c r="AQ318" s="589"/>
      <c r="AR318" s="590"/>
    </row>
    <row r="319" spans="34:44" ht="15" customHeight="1" x14ac:dyDescent="0.15">
      <c r="AH319" s="584" t="s">
        <v>506</v>
      </c>
      <c r="AI319" s="585" t="s">
        <v>507</v>
      </c>
      <c r="AJ319" s="758" t="s">
        <v>508</v>
      </c>
      <c r="AK319" s="624"/>
      <c r="AL319" s="586" t="s">
        <v>508</v>
      </c>
      <c r="AM319" s="759" t="s">
        <v>3615</v>
      </c>
      <c r="AN319" s="760" t="s">
        <v>3616</v>
      </c>
      <c r="AO319" s="624"/>
      <c r="AQ319" s="589"/>
      <c r="AR319" s="590"/>
    </row>
    <row r="320" spans="34:44" ht="15" customHeight="1" x14ac:dyDescent="0.15">
      <c r="AH320" s="591" t="s">
        <v>623</v>
      </c>
      <c r="AI320" s="592" t="s">
        <v>3569</v>
      </c>
      <c r="AJ320" s="591">
        <v>203017</v>
      </c>
      <c r="AK320" s="624"/>
      <c r="AL320" s="761">
        <v>100001</v>
      </c>
      <c r="AM320" s="762">
        <v>1</v>
      </c>
      <c r="AN320" s="761" t="s">
        <v>3617</v>
      </c>
      <c r="AO320" s="624"/>
      <c r="AQ320" s="589"/>
      <c r="AR320" s="590"/>
    </row>
    <row r="321" spans="34:44" ht="15" customHeight="1" x14ac:dyDescent="0.15">
      <c r="AH321" s="591" t="s">
        <v>623</v>
      </c>
      <c r="AI321" s="592" t="s">
        <v>3570</v>
      </c>
      <c r="AJ321" s="591">
        <v>203017</v>
      </c>
      <c r="AK321" s="624"/>
      <c r="AL321" s="761">
        <v>100002</v>
      </c>
      <c r="AM321" s="762">
        <v>1</v>
      </c>
      <c r="AN321" s="761" t="s">
        <v>3617</v>
      </c>
      <c r="AO321" s="624"/>
      <c r="AQ321" s="589"/>
      <c r="AR321" s="590"/>
    </row>
    <row r="322" spans="34:44" ht="15" customHeight="1" x14ac:dyDescent="0.15">
      <c r="AH322" s="591" t="s">
        <v>723</v>
      </c>
      <c r="AI322" s="592" t="s">
        <v>3571</v>
      </c>
      <c r="AJ322" s="591">
        <v>301007</v>
      </c>
      <c r="AK322" s="624"/>
      <c r="AL322" s="761">
        <v>100003</v>
      </c>
      <c r="AM322" s="762" t="s">
        <v>3617</v>
      </c>
      <c r="AN322" s="761">
        <v>1</v>
      </c>
      <c r="AO322" s="624"/>
      <c r="AQ322" s="589"/>
      <c r="AR322" s="590"/>
    </row>
    <row r="323" spans="34:44" ht="15" customHeight="1" x14ac:dyDescent="0.15">
      <c r="AH323" s="591" t="s">
        <v>723</v>
      </c>
      <c r="AI323" s="592" t="s">
        <v>677</v>
      </c>
      <c r="AJ323" s="591">
        <v>301007</v>
      </c>
      <c r="AK323" s="624"/>
      <c r="AL323" s="761">
        <v>100004</v>
      </c>
      <c r="AM323" s="762" t="s">
        <v>3617</v>
      </c>
      <c r="AN323" s="761">
        <v>1</v>
      </c>
      <c r="AO323" s="624"/>
      <c r="AQ323" s="589"/>
      <c r="AR323" s="590"/>
    </row>
    <row r="324" spans="34:44" ht="15" customHeight="1" x14ac:dyDescent="0.15">
      <c r="AH324" s="591" t="s">
        <v>723</v>
      </c>
      <c r="AI324" s="592" t="s">
        <v>738</v>
      </c>
      <c r="AJ324" s="591">
        <v>301013</v>
      </c>
      <c r="AK324" s="624"/>
      <c r="AL324" s="761">
        <v>100005</v>
      </c>
      <c r="AM324" s="762" t="s">
        <v>3617</v>
      </c>
      <c r="AN324" s="761">
        <v>1</v>
      </c>
      <c r="AO324" s="624"/>
      <c r="AQ324" s="589"/>
      <c r="AR324" s="590"/>
    </row>
    <row r="325" spans="34:44" ht="15" customHeight="1" x14ac:dyDescent="0.15">
      <c r="AH325" s="591" t="s">
        <v>723</v>
      </c>
      <c r="AI325" s="592" t="s">
        <v>3572</v>
      </c>
      <c r="AJ325" s="591">
        <v>301013</v>
      </c>
      <c r="AK325" s="624"/>
      <c r="AL325" s="761">
        <v>100006</v>
      </c>
      <c r="AM325" s="762">
        <v>1</v>
      </c>
      <c r="AN325" s="761" t="s">
        <v>3617</v>
      </c>
      <c r="AO325" s="624"/>
      <c r="AQ325" s="589"/>
      <c r="AR325" s="590"/>
    </row>
    <row r="326" spans="34:44" ht="15" customHeight="1" x14ac:dyDescent="0.15">
      <c r="AH326" s="591" t="s">
        <v>3573</v>
      </c>
      <c r="AI326" s="592" t="s">
        <v>774</v>
      </c>
      <c r="AJ326" s="591">
        <v>301036</v>
      </c>
      <c r="AK326" s="624"/>
      <c r="AL326" s="761">
        <v>100007</v>
      </c>
      <c r="AM326" s="762" t="s">
        <v>3617</v>
      </c>
      <c r="AN326" s="761">
        <v>1</v>
      </c>
      <c r="AO326" s="624"/>
      <c r="AQ326" s="589"/>
      <c r="AR326" s="590"/>
    </row>
    <row r="327" spans="34:44" ht="15" customHeight="1" x14ac:dyDescent="0.15">
      <c r="AH327" s="591" t="s">
        <v>723</v>
      </c>
      <c r="AI327" s="592" t="s">
        <v>2073</v>
      </c>
      <c r="AJ327" s="591">
        <v>301036</v>
      </c>
      <c r="AK327" s="624"/>
      <c r="AL327" s="761">
        <v>100008</v>
      </c>
      <c r="AM327" s="762" t="s">
        <v>3617</v>
      </c>
      <c r="AN327" s="761">
        <v>1</v>
      </c>
      <c r="AO327" s="624"/>
      <c r="AQ327" s="589"/>
      <c r="AR327" s="590"/>
    </row>
    <row r="328" spans="34:44" ht="15" customHeight="1" x14ac:dyDescent="0.15">
      <c r="AH328" s="591" t="s">
        <v>770</v>
      </c>
      <c r="AI328" s="592" t="s">
        <v>373</v>
      </c>
      <c r="AJ328" s="591">
        <v>301990</v>
      </c>
      <c r="AK328" s="624"/>
      <c r="AL328" s="761">
        <v>100009</v>
      </c>
      <c r="AM328" s="762">
        <v>1</v>
      </c>
      <c r="AN328" s="761" t="s">
        <v>3617</v>
      </c>
      <c r="AO328" s="624"/>
      <c r="AQ328" s="589"/>
      <c r="AR328" s="590"/>
    </row>
    <row r="329" spans="34:44" ht="15" customHeight="1" x14ac:dyDescent="0.15">
      <c r="AH329" s="591" t="s">
        <v>770</v>
      </c>
      <c r="AI329" s="592" t="s">
        <v>776</v>
      </c>
      <c r="AJ329" s="591">
        <v>301990</v>
      </c>
      <c r="AK329" s="624"/>
      <c r="AL329" s="761">
        <v>100010</v>
      </c>
      <c r="AM329" s="762">
        <v>1</v>
      </c>
      <c r="AN329" s="761" t="s">
        <v>3617</v>
      </c>
      <c r="AO329" s="624"/>
      <c r="AQ329" s="589"/>
      <c r="AR329" s="590"/>
    </row>
    <row r="330" spans="34:44" ht="15" customHeight="1" x14ac:dyDescent="0.15">
      <c r="AH330" s="591" t="s">
        <v>780</v>
      </c>
      <c r="AI330" s="592" t="s">
        <v>2004</v>
      </c>
      <c r="AJ330" s="591">
        <v>302001</v>
      </c>
      <c r="AK330" s="624"/>
      <c r="AL330" s="761">
        <v>100011</v>
      </c>
      <c r="AM330" s="762">
        <v>1</v>
      </c>
      <c r="AN330" s="761" t="s">
        <v>3617</v>
      </c>
      <c r="AO330" s="624"/>
      <c r="AQ330" s="589"/>
      <c r="AR330" s="590"/>
    </row>
    <row r="331" spans="34:44" ht="15" customHeight="1" x14ac:dyDescent="0.15">
      <c r="AH331" s="591" t="s">
        <v>780</v>
      </c>
      <c r="AI331" s="592" t="s">
        <v>2005</v>
      </c>
      <c r="AJ331" s="591">
        <v>302001</v>
      </c>
      <c r="AK331" s="624"/>
      <c r="AL331" s="761">
        <v>100012</v>
      </c>
      <c r="AM331" s="762">
        <v>1</v>
      </c>
      <c r="AN331" s="761" t="s">
        <v>3617</v>
      </c>
      <c r="AO331" s="624"/>
      <c r="AQ331" s="589"/>
      <c r="AR331" s="590"/>
    </row>
    <row r="332" spans="34:44" ht="15" customHeight="1" x14ac:dyDescent="0.15">
      <c r="AH332" s="591" t="s">
        <v>815</v>
      </c>
      <c r="AI332" s="592" t="s">
        <v>3574</v>
      </c>
      <c r="AJ332" s="591">
        <v>304017</v>
      </c>
      <c r="AK332" s="624"/>
      <c r="AL332" s="761">
        <v>100013</v>
      </c>
      <c r="AM332" s="762">
        <v>1</v>
      </c>
      <c r="AN332" s="761" t="s">
        <v>3617</v>
      </c>
      <c r="AO332" s="624"/>
      <c r="AQ332" s="589"/>
      <c r="AR332" s="590"/>
    </row>
    <row r="333" spans="34:44" ht="15" customHeight="1" x14ac:dyDescent="0.15">
      <c r="AH333" s="591" t="s">
        <v>815</v>
      </c>
      <c r="AI333" s="592" t="s">
        <v>732</v>
      </c>
      <c r="AJ333" s="591">
        <v>304017</v>
      </c>
      <c r="AK333" s="624"/>
      <c r="AL333" s="761">
        <v>100014</v>
      </c>
      <c r="AM333" s="762">
        <v>1</v>
      </c>
      <c r="AN333" s="761" t="s">
        <v>3617</v>
      </c>
      <c r="AO333" s="624"/>
      <c r="AQ333" s="589"/>
      <c r="AR333" s="590"/>
    </row>
    <row r="334" spans="34:44" ht="15" customHeight="1" x14ac:dyDescent="0.15">
      <c r="AH334" s="591" t="s">
        <v>815</v>
      </c>
      <c r="AI334" s="592" t="s">
        <v>3575</v>
      </c>
      <c r="AJ334" s="591">
        <v>304990</v>
      </c>
      <c r="AK334" s="624"/>
      <c r="AL334" s="761">
        <v>100015</v>
      </c>
      <c r="AM334" s="762" t="s">
        <v>3617</v>
      </c>
      <c r="AN334" s="761">
        <v>1</v>
      </c>
      <c r="AO334" s="624"/>
      <c r="AQ334" s="589"/>
      <c r="AR334" s="590"/>
    </row>
    <row r="335" spans="34:44" ht="15" customHeight="1" x14ac:dyDescent="0.15">
      <c r="AH335" s="591" t="s">
        <v>815</v>
      </c>
      <c r="AI335" s="592" t="s">
        <v>3576</v>
      </c>
      <c r="AJ335" s="591">
        <v>304990</v>
      </c>
      <c r="AK335" s="624"/>
      <c r="AL335" s="761">
        <v>100016</v>
      </c>
      <c r="AM335" s="762" t="s">
        <v>3617</v>
      </c>
      <c r="AN335" s="761">
        <v>1</v>
      </c>
      <c r="AO335" s="624"/>
      <c r="AQ335" s="589"/>
      <c r="AR335" s="590"/>
    </row>
    <row r="336" spans="34:44" ht="15" customHeight="1" x14ac:dyDescent="0.15">
      <c r="AH336" s="591" t="s">
        <v>901</v>
      </c>
      <c r="AI336" s="592" t="s">
        <v>2006</v>
      </c>
      <c r="AJ336" s="591">
        <v>305050</v>
      </c>
      <c r="AK336" s="624"/>
      <c r="AL336" s="761">
        <v>100017</v>
      </c>
      <c r="AM336" s="762" t="s">
        <v>3617</v>
      </c>
      <c r="AN336" s="761">
        <v>1</v>
      </c>
      <c r="AO336" s="624"/>
      <c r="AQ336" s="589"/>
      <c r="AR336" s="590"/>
    </row>
    <row r="337" spans="34:44" ht="15" customHeight="1" x14ac:dyDescent="0.15">
      <c r="AH337" s="591" t="s">
        <v>901</v>
      </c>
      <c r="AI337" s="592" t="s">
        <v>2007</v>
      </c>
      <c r="AJ337" s="591">
        <v>305050</v>
      </c>
      <c r="AK337" s="624"/>
      <c r="AL337" s="761">
        <v>100018</v>
      </c>
      <c r="AM337" s="762" t="s">
        <v>3617</v>
      </c>
      <c r="AN337" s="761">
        <v>1</v>
      </c>
      <c r="AO337" s="624"/>
      <c r="AQ337" s="589"/>
      <c r="AR337" s="590"/>
    </row>
    <row r="338" spans="34:44" ht="13.5" customHeight="1" x14ac:dyDescent="0.15">
      <c r="AH338" s="591" t="s">
        <v>989</v>
      </c>
      <c r="AI338" s="592" t="s">
        <v>3577</v>
      </c>
      <c r="AJ338" s="591">
        <v>306036</v>
      </c>
      <c r="AK338" s="624"/>
      <c r="AL338" s="761">
        <v>100019</v>
      </c>
      <c r="AM338" s="762" t="s">
        <v>3617</v>
      </c>
      <c r="AN338" s="761">
        <v>1</v>
      </c>
      <c r="AO338" s="624"/>
      <c r="AQ338" s="589"/>
      <c r="AR338" s="590"/>
    </row>
    <row r="339" spans="34:44" ht="15" customHeight="1" x14ac:dyDescent="0.15">
      <c r="AH339" s="591" t="s">
        <v>989</v>
      </c>
      <c r="AI339" s="592" t="s">
        <v>846</v>
      </c>
      <c r="AJ339" s="591">
        <v>306036</v>
      </c>
      <c r="AK339" s="624"/>
      <c r="AL339" s="761">
        <v>100020</v>
      </c>
      <c r="AM339" s="762">
        <v>1</v>
      </c>
      <c r="AN339" s="761" t="s">
        <v>3617</v>
      </c>
      <c r="AO339" s="624"/>
      <c r="AQ339" s="589"/>
      <c r="AR339" s="590"/>
    </row>
    <row r="340" spans="34:44" ht="15" customHeight="1" x14ac:dyDescent="0.15">
      <c r="AH340" s="591" t="s">
        <v>1976</v>
      </c>
      <c r="AI340" s="592" t="s">
        <v>2008</v>
      </c>
      <c r="AJ340" s="591">
        <v>404012</v>
      </c>
      <c r="AK340" s="624"/>
      <c r="AL340" s="761">
        <v>100021</v>
      </c>
      <c r="AM340" s="762" t="s">
        <v>3617</v>
      </c>
      <c r="AN340" s="761">
        <v>1</v>
      </c>
      <c r="AO340" s="624"/>
      <c r="AQ340" s="589"/>
      <c r="AR340" s="590"/>
    </row>
    <row r="341" spans="34:44" ht="15" customHeight="1" x14ac:dyDescent="0.15">
      <c r="AH341" s="591" t="s">
        <v>1976</v>
      </c>
      <c r="AI341" s="592" t="s">
        <v>2009</v>
      </c>
      <c r="AJ341" s="591">
        <v>404012</v>
      </c>
      <c r="AK341" s="624"/>
      <c r="AL341" s="761">
        <v>100022</v>
      </c>
      <c r="AM341" s="762">
        <v>1</v>
      </c>
      <c r="AN341" s="761" t="s">
        <v>3617</v>
      </c>
      <c r="AO341" s="624"/>
      <c r="AQ341" s="589"/>
      <c r="AR341" s="590"/>
    </row>
    <row r="342" spans="34:44" ht="15" customHeight="1" x14ac:dyDescent="0.15">
      <c r="AH342" s="591" t="s">
        <v>1090</v>
      </c>
      <c r="AI342" s="592" t="s">
        <v>3578</v>
      </c>
      <c r="AJ342" s="591">
        <v>407011</v>
      </c>
      <c r="AK342" s="624"/>
      <c r="AL342" s="761">
        <v>100023</v>
      </c>
      <c r="AM342" s="762">
        <v>1</v>
      </c>
      <c r="AN342" s="761" t="s">
        <v>3617</v>
      </c>
      <c r="AO342" s="624"/>
      <c r="AQ342" s="589"/>
      <c r="AR342" s="590"/>
    </row>
    <row r="343" spans="34:44" ht="15" customHeight="1" x14ac:dyDescent="0.15">
      <c r="AH343" s="591" t="s">
        <v>1090</v>
      </c>
      <c r="AI343" s="592" t="s">
        <v>1029</v>
      </c>
      <c r="AJ343" s="591">
        <v>407011</v>
      </c>
      <c r="AK343" s="624"/>
      <c r="AL343" s="761">
        <v>100024</v>
      </c>
      <c r="AM343" s="762">
        <v>1</v>
      </c>
      <c r="AN343" s="761" t="s">
        <v>3617</v>
      </c>
      <c r="AO343" s="624"/>
      <c r="AQ343" s="589"/>
      <c r="AR343" s="590"/>
    </row>
    <row r="344" spans="34:44" ht="15" customHeight="1" x14ac:dyDescent="0.15">
      <c r="AH344" s="591" t="s">
        <v>1976</v>
      </c>
      <c r="AI344" s="592" t="s">
        <v>2010</v>
      </c>
      <c r="AJ344" s="591">
        <v>408001</v>
      </c>
      <c r="AK344" s="624"/>
      <c r="AL344" s="761">
        <v>100025</v>
      </c>
      <c r="AM344" s="762" t="s">
        <v>3617</v>
      </c>
      <c r="AN344" s="761">
        <v>1</v>
      </c>
      <c r="AO344" s="624"/>
      <c r="AQ344" s="589"/>
      <c r="AR344" s="590"/>
    </row>
    <row r="345" spans="34:44" ht="15" customHeight="1" x14ac:dyDescent="0.15">
      <c r="AH345" s="591" t="s">
        <v>1976</v>
      </c>
      <c r="AI345" s="592" t="s">
        <v>2011</v>
      </c>
      <c r="AJ345" s="591">
        <v>408001</v>
      </c>
      <c r="AK345" s="624"/>
      <c r="AL345" s="761">
        <v>100026</v>
      </c>
      <c r="AM345" s="762" t="s">
        <v>3617</v>
      </c>
      <c r="AN345" s="761">
        <v>1</v>
      </c>
      <c r="AO345" s="624"/>
      <c r="AQ345" s="589"/>
      <c r="AR345" s="590"/>
    </row>
    <row r="346" spans="34:44" ht="15" customHeight="1" x14ac:dyDescent="0.15">
      <c r="AH346" s="591" t="s">
        <v>1090</v>
      </c>
      <c r="AI346" s="592" t="s">
        <v>3579</v>
      </c>
      <c r="AJ346" s="591">
        <v>409018</v>
      </c>
      <c r="AK346" s="624"/>
      <c r="AL346" s="761">
        <v>100027</v>
      </c>
      <c r="AM346" s="762" t="s">
        <v>3617</v>
      </c>
      <c r="AN346" s="761">
        <v>1</v>
      </c>
      <c r="AO346" s="624"/>
      <c r="AQ346" s="589"/>
      <c r="AR346" s="590"/>
    </row>
    <row r="347" spans="34:44" ht="15" customHeight="1" x14ac:dyDescent="0.15">
      <c r="AH347" s="591" t="s">
        <v>1090</v>
      </c>
      <c r="AI347" s="592" t="s">
        <v>3580</v>
      </c>
      <c r="AJ347" s="591">
        <v>409018</v>
      </c>
      <c r="AK347" s="624"/>
      <c r="AL347" s="761">
        <v>100028</v>
      </c>
      <c r="AM347" s="762">
        <v>1</v>
      </c>
      <c r="AN347" s="761" t="s">
        <v>3617</v>
      </c>
      <c r="AO347" s="624"/>
      <c r="AQ347" s="589"/>
      <c r="AR347" s="590"/>
    </row>
    <row r="348" spans="34:44" ht="15" customHeight="1" x14ac:dyDescent="0.15">
      <c r="AH348" s="591" t="s">
        <v>1090</v>
      </c>
      <c r="AI348" s="592" t="s">
        <v>2074</v>
      </c>
      <c r="AJ348" s="591">
        <v>411023</v>
      </c>
      <c r="AK348" s="624"/>
      <c r="AL348" s="761">
        <v>100029</v>
      </c>
      <c r="AM348" s="762" t="s">
        <v>3617</v>
      </c>
      <c r="AN348" s="761">
        <v>1</v>
      </c>
      <c r="AO348" s="624"/>
      <c r="AQ348" s="589"/>
      <c r="AR348" s="590"/>
    </row>
    <row r="349" spans="34:44" ht="15" customHeight="1" x14ac:dyDescent="0.15">
      <c r="AH349" s="591" t="s">
        <v>1090</v>
      </c>
      <c r="AI349" s="592" t="s">
        <v>1337</v>
      </c>
      <c r="AJ349" s="591">
        <v>411023</v>
      </c>
      <c r="AK349" s="624"/>
      <c r="AL349" s="761">
        <v>100030</v>
      </c>
      <c r="AM349" s="762" t="s">
        <v>3617</v>
      </c>
      <c r="AN349" s="761">
        <v>1</v>
      </c>
      <c r="AO349" s="624"/>
      <c r="AQ349" s="589"/>
      <c r="AR349" s="590"/>
    </row>
    <row r="350" spans="34:44" ht="15" customHeight="1" x14ac:dyDescent="0.15">
      <c r="AH350" s="591" t="s">
        <v>1090</v>
      </c>
      <c r="AI350" s="592" t="s">
        <v>3581</v>
      </c>
      <c r="AJ350" s="591">
        <v>411028</v>
      </c>
      <c r="AK350" s="624"/>
      <c r="AL350" s="761">
        <v>100031</v>
      </c>
      <c r="AM350" s="762" t="s">
        <v>3617</v>
      </c>
      <c r="AN350" s="761">
        <v>1</v>
      </c>
      <c r="AO350" s="624"/>
      <c r="AQ350" s="589"/>
      <c r="AR350" s="590"/>
    </row>
    <row r="351" spans="34:44" ht="15" customHeight="1" x14ac:dyDescent="0.15">
      <c r="AH351" s="591" t="s">
        <v>1090</v>
      </c>
      <c r="AI351" s="592" t="s">
        <v>1345</v>
      </c>
      <c r="AJ351" s="591">
        <v>411028</v>
      </c>
      <c r="AK351" s="624"/>
      <c r="AL351" s="761">
        <v>100032</v>
      </c>
      <c r="AM351" s="762">
        <v>1</v>
      </c>
      <c r="AN351" s="761" t="s">
        <v>3617</v>
      </c>
      <c r="AO351" s="624"/>
      <c r="AQ351" s="589"/>
      <c r="AR351" s="590"/>
    </row>
    <row r="352" spans="34:44" ht="15" customHeight="1" x14ac:dyDescent="0.15">
      <c r="AH352" s="591" t="s">
        <v>1389</v>
      </c>
      <c r="AI352" s="592" t="s">
        <v>1399</v>
      </c>
      <c r="AJ352" s="591">
        <v>503992</v>
      </c>
      <c r="AK352" s="624"/>
      <c r="AL352" s="761">
        <v>100033</v>
      </c>
      <c r="AM352" s="762" t="s">
        <v>3617</v>
      </c>
      <c r="AN352" s="761">
        <v>1</v>
      </c>
      <c r="AO352" s="624"/>
      <c r="AQ352" s="589"/>
      <c r="AR352" s="590"/>
    </row>
    <row r="353" spans="34:44" ht="15" customHeight="1" x14ac:dyDescent="0.15">
      <c r="AH353" s="591" t="s">
        <v>1389</v>
      </c>
      <c r="AI353" s="592" t="s">
        <v>2075</v>
      </c>
      <c r="AJ353" s="591">
        <v>503992</v>
      </c>
      <c r="AK353" s="624"/>
      <c r="AL353" s="761">
        <v>100034</v>
      </c>
      <c r="AM353" s="762" t="s">
        <v>3617</v>
      </c>
      <c r="AN353" s="761">
        <v>1</v>
      </c>
      <c r="AO353" s="624"/>
      <c r="AQ353" s="589"/>
      <c r="AR353" s="590"/>
    </row>
    <row r="354" spans="34:44" ht="15" customHeight="1" x14ac:dyDescent="0.15">
      <c r="AH354" s="591" t="s">
        <v>1418</v>
      </c>
      <c r="AI354" s="592" t="s">
        <v>2012</v>
      </c>
      <c r="AJ354" s="591">
        <v>505025</v>
      </c>
      <c r="AK354" s="624"/>
      <c r="AL354" s="761">
        <v>100035</v>
      </c>
      <c r="AM354" s="762">
        <v>1</v>
      </c>
      <c r="AN354" s="761" t="s">
        <v>3617</v>
      </c>
      <c r="AO354" s="624"/>
      <c r="AQ354" s="589"/>
      <c r="AR354" s="590"/>
    </row>
    <row r="355" spans="34:44" ht="15" customHeight="1" x14ac:dyDescent="0.15">
      <c r="AH355" s="591" t="s">
        <v>1418</v>
      </c>
      <c r="AI355" s="592" t="s">
        <v>2013</v>
      </c>
      <c r="AJ355" s="591">
        <v>505025</v>
      </c>
      <c r="AK355" s="624"/>
      <c r="AL355" s="761">
        <v>100038</v>
      </c>
      <c r="AM355" s="762" t="s">
        <v>3617</v>
      </c>
      <c r="AN355" s="761">
        <v>1</v>
      </c>
      <c r="AO355" s="624"/>
      <c r="AQ355" s="589"/>
      <c r="AR355" s="590"/>
    </row>
    <row r="356" spans="34:44" ht="15" customHeight="1" x14ac:dyDescent="0.15">
      <c r="AH356" s="591" t="s">
        <v>1445</v>
      </c>
      <c r="AI356" s="592" t="s">
        <v>2076</v>
      </c>
      <c r="AJ356" s="591">
        <v>505029</v>
      </c>
      <c r="AK356" s="624"/>
      <c r="AL356" s="761">
        <v>100039</v>
      </c>
      <c r="AM356" s="762" t="s">
        <v>3617</v>
      </c>
      <c r="AN356" s="761">
        <v>1</v>
      </c>
      <c r="AO356" s="624"/>
      <c r="AQ356" s="589"/>
      <c r="AR356" s="590"/>
    </row>
    <row r="357" spans="34:44" ht="15" customHeight="1" x14ac:dyDescent="0.15">
      <c r="AH357" s="591" t="s">
        <v>1445</v>
      </c>
      <c r="AI357" s="592" t="s">
        <v>1452</v>
      </c>
      <c r="AJ357" s="591">
        <v>505029</v>
      </c>
      <c r="AK357" s="624"/>
      <c r="AL357" s="763">
        <v>100040</v>
      </c>
      <c r="AM357" s="762" t="s">
        <v>3617</v>
      </c>
      <c r="AN357" s="761">
        <v>1</v>
      </c>
      <c r="AO357" s="624"/>
      <c r="AQ357" s="589"/>
      <c r="AR357" s="590"/>
    </row>
    <row r="358" spans="34:44" ht="15" customHeight="1" x14ac:dyDescent="0.15">
      <c r="AH358" s="591" t="s">
        <v>1547</v>
      </c>
      <c r="AI358" s="592" t="s">
        <v>3582</v>
      </c>
      <c r="AJ358" s="591">
        <v>508048</v>
      </c>
      <c r="AK358" s="624"/>
      <c r="AL358" s="763">
        <v>100042</v>
      </c>
      <c r="AM358" s="762" t="s">
        <v>3617</v>
      </c>
      <c r="AN358" s="761">
        <v>1</v>
      </c>
      <c r="AO358" s="624"/>
      <c r="AQ358" s="589"/>
      <c r="AR358" s="590"/>
    </row>
    <row r="359" spans="34:44" ht="15" customHeight="1" x14ac:dyDescent="0.15">
      <c r="AH359" s="591" t="s">
        <v>1547</v>
      </c>
      <c r="AI359" s="592" t="s">
        <v>1599</v>
      </c>
      <c r="AJ359" s="591">
        <v>508048</v>
      </c>
      <c r="AK359" s="624"/>
      <c r="AL359" s="763">
        <v>100043</v>
      </c>
      <c r="AM359" s="762" t="s">
        <v>3617</v>
      </c>
      <c r="AN359" s="761">
        <v>1</v>
      </c>
      <c r="AO359" s="624"/>
      <c r="AQ359" s="589"/>
      <c r="AR359" s="590"/>
    </row>
    <row r="360" spans="34:44" ht="15" customHeight="1" x14ac:dyDescent="0.15">
      <c r="AH360" s="591" t="s">
        <v>509</v>
      </c>
      <c r="AI360" s="592" t="s">
        <v>510</v>
      </c>
      <c r="AJ360" s="591">
        <v>601011</v>
      </c>
      <c r="AK360" s="627"/>
      <c r="AL360" s="763">
        <v>100045</v>
      </c>
      <c r="AM360" s="764">
        <v>1</v>
      </c>
      <c r="AN360" s="764" t="s">
        <v>3617</v>
      </c>
      <c r="AO360" s="627"/>
      <c r="AQ360" s="589"/>
      <c r="AR360" s="590"/>
    </row>
    <row r="361" spans="34:44" ht="15" customHeight="1" x14ac:dyDescent="0.15">
      <c r="AH361" s="591" t="s">
        <v>509</v>
      </c>
      <c r="AI361" s="592" t="s">
        <v>511</v>
      </c>
      <c r="AJ361" s="591">
        <v>601011</v>
      </c>
      <c r="AK361" s="627"/>
      <c r="AL361" s="763">
        <v>100046</v>
      </c>
      <c r="AM361" s="763" t="s">
        <v>3617</v>
      </c>
      <c r="AN361" s="763">
        <v>1</v>
      </c>
      <c r="AO361" s="606"/>
      <c r="AQ361" s="589"/>
      <c r="AR361" s="590"/>
    </row>
    <row r="362" spans="34:44" ht="15" customHeight="1" x14ac:dyDescent="0.15">
      <c r="AH362" s="591" t="s">
        <v>1700</v>
      </c>
      <c r="AI362" s="592" t="s">
        <v>2014</v>
      </c>
      <c r="AJ362" s="591">
        <v>603046</v>
      </c>
      <c r="AK362" s="627"/>
      <c r="AL362" s="763">
        <v>100047</v>
      </c>
      <c r="AM362" s="763">
        <v>1</v>
      </c>
      <c r="AN362" s="763" t="s">
        <v>3617</v>
      </c>
      <c r="AO362" s="606"/>
      <c r="AQ362" s="589"/>
      <c r="AR362" s="590"/>
    </row>
    <row r="363" spans="34:44" ht="15" customHeight="1" x14ac:dyDescent="0.15">
      <c r="AH363" s="591" t="s">
        <v>1700</v>
      </c>
      <c r="AI363" s="592" t="s">
        <v>2015</v>
      </c>
      <c r="AJ363" s="591">
        <v>603046</v>
      </c>
      <c r="AK363" s="627"/>
      <c r="AL363" s="763">
        <v>100049</v>
      </c>
      <c r="AM363" s="763">
        <v>1</v>
      </c>
      <c r="AN363" s="763" t="s">
        <v>3617</v>
      </c>
      <c r="AO363" s="606"/>
      <c r="AQ363" s="589"/>
      <c r="AR363" s="590"/>
    </row>
    <row r="364" spans="34:44" ht="15" customHeight="1" x14ac:dyDescent="0.15">
      <c r="AH364" s="591" t="s">
        <v>1700</v>
      </c>
      <c r="AI364" s="592" t="s">
        <v>3583</v>
      </c>
      <c r="AJ364" s="591">
        <v>603085</v>
      </c>
      <c r="AK364" s="627"/>
      <c r="AL364" s="763">
        <v>100050</v>
      </c>
      <c r="AM364" s="763">
        <v>1</v>
      </c>
      <c r="AN364" s="763" t="s">
        <v>3617</v>
      </c>
      <c r="AO364" s="606"/>
      <c r="AQ364" s="589"/>
      <c r="AR364" s="590"/>
    </row>
    <row r="365" spans="34:44" ht="15" customHeight="1" x14ac:dyDescent="0.15">
      <c r="AH365" s="591" t="s">
        <v>1700</v>
      </c>
      <c r="AI365" s="592" t="s">
        <v>1787</v>
      </c>
      <c r="AJ365" s="591">
        <v>603085</v>
      </c>
      <c r="AK365" s="627"/>
      <c r="AL365" s="763">
        <v>100051</v>
      </c>
      <c r="AM365" s="763">
        <v>1</v>
      </c>
      <c r="AN365" s="763" t="s">
        <v>3617</v>
      </c>
      <c r="AO365" s="606"/>
      <c r="AQ365" s="589"/>
      <c r="AR365" s="590"/>
    </row>
    <row r="366" spans="34:44" ht="15" customHeight="1" x14ac:dyDescent="0.15">
      <c r="AH366" s="591" t="s">
        <v>1700</v>
      </c>
      <c r="AI366" s="592" t="s">
        <v>2077</v>
      </c>
      <c r="AJ366" s="591">
        <v>603096</v>
      </c>
      <c r="AK366" s="627"/>
      <c r="AL366" s="763">
        <v>100052</v>
      </c>
      <c r="AM366" s="763">
        <v>1</v>
      </c>
      <c r="AN366" s="763" t="s">
        <v>3617</v>
      </c>
      <c r="AO366" s="606"/>
      <c r="AQ366" s="589"/>
      <c r="AR366" s="590"/>
    </row>
    <row r="367" spans="34:44" ht="15" customHeight="1" x14ac:dyDescent="0.15">
      <c r="AH367" s="591" t="s">
        <v>1700</v>
      </c>
      <c r="AI367" s="592" t="s">
        <v>1803</v>
      </c>
      <c r="AJ367" s="591">
        <v>603096</v>
      </c>
      <c r="AK367" s="627"/>
      <c r="AL367" s="763">
        <v>100053</v>
      </c>
      <c r="AM367" s="763" t="s">
        <v>3617</v>
      </c>
      <c r="AN367" s="763">
        <v>1</v>
      </c>
      <c r="AO367" s="606"/>
      <c r="AQ367" s="589"/>
      <c r="AR367" s="590"/>
    </row>
    <row r="368" spans="34:44" ht="15" customHeight="1" x14ac:dyDescent="0.15">
      <c r="AH368" s="591" t="s">
        <v>1700</v>
      </c>
      <c r="AI368" s="592" t="s">
        <v>3584</v>
      </c>
      <c r="AJ368" s="591">
        <v>603106</v>
      </c>
      <c r="AK368" s="627"/>
      <c r="AL368" s="763">
        <v>100054</v>
      </c>
      <c r="AM368" s="763" t="s">
        <v>3617</v>
      </c>
      <c r="AN368" s="763">
        <v>1</v>
      </c>
      <c r="AO368" s="606"/>
      <c r="AQ368" s="589"/>
      <c r="AR368" s="590"/>
    </row>
    <row r="369" spans="34:44" ht="15" customHeight="1" x14ac:dyDescent="0.15">
      <c r="AH369" s="591" t="s">
        <v>1700</v>
      </c>
      <c r="AI369" s="592" t="s">
        <v>1815</v>
      </c>
      <c r="AJ369" s="591">
        <v>603106</v>
      </c>
      <c r="AK369" s="627"/>
      <c r="AL369" s="763">
        <v>100055</v>
      </c>
      <c r="AM369" s="763" t="s">
        <v>3617</v>
      </c>
      <c r="AN369" s="763">
        <v>1</v>
      </c>
      <c r="AO369" s="606"/>
      <c r="AQ369" s="589"/>
      <c r="AR369" s="590"/>
    </row>
    <row r="370" spans="34:44" ht="15" customHeight="1" x14ac:dyDescent="0.15">
      <c r="AH370" s="591" t="s">
        <v>1825</v>
      </c>
      <c r="AI370" s="592" t="s">
        <v>3585</v>
      </c>
      <c r="AJ370" s="591">
        <v>604990</v>
      </c>
      <c r="AK370" s="627"/>
      <c r="AL370" s="763">
        <v>100056</v>
      </c>
      <c r="AM370" s="763">
        <v>1</v>
      </c>
      <c r="AN370" s="763" t="s">
        <v>3617</v>
      </c>
      <c r="AO370" s="606"/>
      <c r="AQ370" s="589"/>
      <c r="AR370" s="590"/>
    </row>
    <row r="371" spans="34:44" ht="15" customHeight="1" x14ac:dyDescent="0.15">
      <c r="AH371" s="591" t="s">
        <v>1825</v>
      </c>
      <c r="AI371" s="592" t="s">
        <v>1840</v>
      </c>
      <c r="AJ371" s="591">
        <v>604990</v>
      </c>
      <c r="AK371" s="627"/>
      <c r="AL371" s="763">
        <v>100057</v>
      </c>
      <c r="AM371" s="763" t="s">
        <v>3617</v>
      </c>
      <c r="AN371" s="763">
        <v>1</v>
      </c>
      <c r="AO371" s="606"/>
      <c r="AQ371" s="589"/>
      <c r="AR371" s="590"/>
    </row>
    <row r="372" spans="34:44" ht="15" customHeight="1" x14ac:dyDescent="0.15">
      <c r="AH372" s="591" t="s">
        <v>1843</v>
      </c>
      <c r="AI372" s="592" t="s">
        <v>3586</v>
      </c>
      <c r="AJ372" s="591">
        <v>605020</v>
      </c>
      <c r="AK372" s="627"/>
      <c r="AL372" s="763">
        <v>100058</v>
      </c>
      <c r="AM372" s="763">
        <v>1</v>
      </c>
      <c r="AN372" s="763" t="s">
        <v>3617</v>
      </c>
      <c r="AO372" s="606"/>
      <c r="AQ372" s="589"/>
      <c r="AR372" s="590"/>
    </row>
    <row r="373" spans="34:44" ht="15" customHeight="1" x14ac:dyDescent="0.15">
      <c r="AH373" s="591" t="s">
        <v>1843</v>
      </c>
      <c r="AI373" s="592" t="s">
        <v>3587</v>
      </c>
      <c r="AJ373" s="591">
        <v>605020</v>
      </c>
      <c r="AK373" s="627"/>
      <c r="AL373" s="763">
        <v>100059</v>
      </c>
      <c r="AM373" s="763" t="s">
        <v>3617</v>
      </c>
      <c r="AN373" s="763">
        <v>1</v>
      </c>
      <c r="AO373" s="606"/>
      <c r="AQ373" s="589"/>
      <c r="AR373" s="590"/>
    </row>
    <row r="374" spans="34:44" ht="15" customHeight="1" x14ac:dyDescent="0.15">
      <c r="AH374" s="591" t="s">
        <v>1881</v>
      </c>
      <c r="AI374" s="592" t="s">
        <v>3588</v>
      </c>
      <c r="AJ374" s="591">
        <v>704018</v>
      </c>
      <c r="AK374" s="627"/>
      <c r="AL374" s="763">
        <v>100993</v>
      </c>
      <c r="AM374" s="763" t="s">
        <v>3617</v>
      </c>
      <c r="AN374" s="763">
        <v>1</v>
      </c>
      <c r="AO374" s="606"/>
      <c r="AQ374" s="589"/>
      <c r="AR374" s="590"/>
    </row>
    <row r="375" spans="34:44" ht="15" customHeight="1" x14ac:dyDescent="0.15">
      <c r="AH375" s="591" t="s">
        <v>1881</v>
      </c>
      <c r="AI375" s="592" t="s">
        <v>1583</v>
      </c>
      <c r="AJ375" s="591">
        <v>704018</v>
      </c>
      <c r="AK375" s="627"/>
      <c r="AL375" s="763">
        <v>100994</v>
      </c>
      <c r="AM375" s="763">
        <v>1</v>
      </c>
      <c r="AN375" s="763" t="s">
        <v>3617</v>
      </c>
      <c r="AO375" s="606"/>
      <c r="AQ375" s="589"/>
      <c r="AR375" s="590"/>
    </row>
    <row r="376" spans="34:44" ht="15" customHeight="1" x14ac:dyDescent="0.15">
      <c r="AH376" s="591" t="s">
        <v>1881</v>
      </c>
      <c r="AI376" s="592" t="s">
        <v>2016</v>
      </c>
      <c r="AJ376" s="591">
        <v>704025</v>
      </c>
      <c r="AK376" s="627"/>
      <c r="AL376" s="763">
        <v>201001</v>
      </c>
      <c r="AM376" s="763" t="s">
        <v>3617</v>
      </c>
      <c r="AN376" s="763">
        <v>1</v>
      </c>
      <c r="AO376" s="606"/>
      <c r="AQ376" s="589"/>
      <c r="AR376" s="590"/>
    </row>
    <row r="377" spans="34:44" ht="15" customHeight="1" x14ac:dyDescent="0.15">
      <c r="AH377" s="591" t="s">
        <v>1881</v>
      </c>
      <c r="AI377" s="592" t="s">
        <v>2017</v>
      </c>
      <c r="AJ377" s="591">
        <v>704025</v>
      </c>
      <c r="AK377" s="627"/>
      <c r="AL377" s="763">
        <v>201002</v>
      </c>
      <c r="AM377" s="763">
        <v>1</v>
      </c>
      <c r="AN377" s="763" t="s">
        <v>3617</v>
      </c>
      <c r="AO377" s="606"/>
      <c r="AQ377" s="589"/>
      <c r="AR377" s="590"/>
    </row>
    <row r="378" spans="34:44" ht="15" customHeight="1" x14ac:dyDescent="0.15">
      <c r="AH378" s="591" t="s">
        <v>1896</v>
      </c>
      <c r="AI378" s="592" t="s">
        <v>1606</v>
      </c>
      <c r="AJ378" s="591">
        <v>705004</v>
      </c>
      <c r="AK378" s="627"/>
      <c r="AL378" s="763">
        <v>201003</v>
      </c>
      <c r="AM378" s="763">
        <v>1</v>
      </c>
      <c r="AN378" s="763" t="s">
        <v>3617</v>
      </c>
      <c r="AO378" s="606"/>
      <c r="AQ378" s="589"/>
      <c r="AR378" s="590"/>
    </row>
    <row r="379" spans="34:44" ht="15" customHeight="1" x14ac:dyDescent="0.15">
      <c r="AH379" s="591" t="s">
        <v>1896</v>
      </c>
      <c r="AI379" s="592" t="s">
        <v>3589</v>
      </c>
      <c r="AJ379" s="591">
        <v>705004</v>
      </c>
      <c r="AK379" s="627"/>
      <c r="AL379" s="763">
        <v>201004</v>
      </c>
      <c r="AM379" s="763" t="s">
        <v>3617</v>
      </c>
      <c r="AN379" s="763">
        <v>1</v>
      </c>
      <c r="AO379" s="606"/>
      <c r="AQ379" s="589"/>
      <c r="AR379" s="590"/>
    </row>
    <row r="380" spans="34:44" ht="15" customHeight="1" x14ac:dyDescent="0.15">
      <c r="AH380" s="591" t="s">
        <v>1902</v>
      </c>
      <c r="AI380" s="592" t="s">
        <v>1908</v>
      </c>
      <c r="AJ380" s="591">
        <v>802991</v>
      </c>
      <c r="AK380" s="627"/>
      <c r="AL380" s="763">
        <v>201005</v>
      </c>
      <c r="AM380" s="763">
        <v>1</v>
      </c>
      <c r="AN380" s="763" t="s">
        <v>3617</v>
      </c>
      <c r="AO380" s="606"/>
      <c r="AQ380" s="589"/>
      <c r="AR380" s="590"/>
    </row>
    <row r="381" spans="34:44" ht="15" customHeight="1" x14ac:dyDescent="0.15">
      <c r="AH381" s="591" t="s">
        <v>1902</v>
      </c>
      <c r="AI381" s="592" t="s">
        <v>2078</v>
      </c>
      <c r="AJ381" s="591">
        <v>802991</v>
      </c>
      <c r="AK381" s="628"/>
      <c r="AL381" s="763">
        <v>201006</v>
      </c>
      <c r="AM381" s="763">
        <v>1</v>
      </c>
      <c r="AN381" s="763" t="s">
        <v>3617</v>
      </c>
      <c r="AO381" s="606"/>
      <c r="AQ381" s="589"/>
      <c r="AR381" s="590"/>
    </row>
    <row r="382" spans="34:44" ht="15" customHeight="1" x14ac:dyDescent="0.15">
      <c r="AH382" s="591" t="s">
        <v>2079</v>
      </c>
      <c r="AI382" s="592" t="s">
        <v>2018</v>
      </c>
      <c r="AJ382" s="591">
        <v>901034</v>
      </c>
      <c r="AK382" s="628"/>
      <c r="AL382" s="763">
        <v>201007</v>
      </c>
      <c r="AM382" s="763" t="s">
        <v>3617</v>
      </c>
      <c r="AN382" s="763">
        <v>1</v>
      </c>
      <c r="AO382" s="606"/>
      <c r="AQ382" s="589"/>
      <c r="AR382" s="590"/>
    </row>
    <row r="383" spans="34:44" ht="15" customHeight="1" x14ac:dyDescent="0.15">
      <c r="AH383" s="591" t="s">
        <v>1919</v>
      </c>
      <c r="AI383" s="592" t="s">
        <v>2019</v>
      </c>
      <c r="AJ383" s="591">
        <v>901034</v>
      </c>
      <c r="AK383" s="628"/>
      <c r="AL383" s="763">
        <v>201008</v>
      </c>
      <c r="AM383" s="763" t="s">
        <v>3617</v>
      </c>
      <c r="AN383" s="763">
        <v>1</v>
      </c>
      <c r="AO383" s="606"/>
      <c r="AQ383" s="589"/>
      <c r="AR383" s="590"/>
    </row>
    <row r="384" spans="34:44" ht="15" customHeight="1" x14ac:dyDescent="0.15">
      <c r="AH384" s="598" t="s">
        <v>1919</v>
      </c>
      <c r="AI384" s="598" t="s">
        <v>1691</v>
      </c>
      <c r="AJ384" s="594">
        <v>901036</v>
      </c>
      <c r="AK384" s="628"/>
      <c r="AL384" s="763">
        <v>201009</v>
      </c>
      <c r="AM384" s="763">
        <v>1</v>
      </c>
      <c r="AN384" s="763" t="s">
        <v>3617</v>
      </c>
      <c r="AO384" s="606"/>
      <c r="AQ384" s="589"/>
      <c r="AR384" s="590"/>
    </row>
    <row r="385" spans="34:44" ht="15" customHeight="1" x14ac:dyDescent="0.15">
      <c r="AH385" s="598" t="s">
        <v>1919</v>
      </c>
      <c r="AI385" s="598" t="s">
        <v>3590</v>
      </c>
      <c r="AJ385" s="594">
        <v>901036</v>
      </c>
      <c r="AK385" s="628"/>
      <c r="AL385" s="763">
        <v>201010</v>
      </c>
      <c r="AM385" s="763">
        <v>1</v>
      </c>
      <c r="AN385" s="763" t="s">
        <v>3617</v>
      </c>
      <c r="AO385" s="606"/>
      <c r="AQ385" s="589"/>
      <c r="AR385" s="590"/>
    </row>
    <row r="386" spans="34:44" ht="15" customHeight="1" x14ac:dyDescent="0.15">
      <c r="AH386" s="598" t="s">
        <v>1941</v>
      </c>
      <c r="AI386" s="598" t="s">
        <v>3591</v>
      </c>
      <c r="AJ386" s="594">
        <v>905014</v>
      </c>
      <c r="AK386" s="628"/>
      <c r="AL386" s="763">
        <v>201011</v>
      </c>
      <c r="AM386" s="763">
        <v>1</v>
      </c>
      <c r="AN386" s="763" t="s">
        <v>3617</v>
      </c>
      <c r="AO386" s="606"/>
      <c r="AQ386" s="589"/>
      <c r="AR386" s="590"/>
    </row>
    <row r="387" spans="34:44" ht="15" customHeight="1" x14ac:dyDescent="0.15">
      <c r="AH387" s="598" t="s">
        <v>1941</v>
      </c>
      <c r="AI387" s="598" t="s">
        <v>307</v>
      </c>
      <c r="AJ387" s="594">
        <v>905014</v>
      </c>
      <c r="AK387" s="627"/>
      <c r="AL387" s="764">
        <v>201012</v>
      </c>
      <c r="AM387" s="764" t="s">
        <v>3617</v>
      </c>
      <c r="AN387" s="764">
        <v>1</v>
      </c>
      <c r="AO387" s="627"/>
      <c r="AQ387" s="589"/>
      <c r="AR387" s="590"/>
    </row>
    <row r="388" spans="34:44" ht="15" customHeight="1" x14ac:dyDescent="0.15">
      <c r="AH388" s="598" t="s">
        <v>1954</v>
      </c>
      <c r="AI388" s="598" t="s">
        <v>1957</v>
      </c>
      <c r="AJ388" s="594">
        <v>908994</v>
      </c>
      <c r="AK388" s="627"/>
      <c r="AL388" s="764">
        <v>201013</v>
      </c>
      <c r="AM388" s="764" t="s">
        <v>3617</v>
      </c>
      <c r="AN388" s="764">
        <v>1</v>
      </c>
      <c r="AO388" s="627"/>
      <c r="AQ388" s="589"/>
      <c r="AR388" s="590"/>
    </row>
    <row r="389" spans="34:44" ht="15" customHeight="1" x14ac:dyDescent="0.15">
      <c r="AH389" s="598" t="s">
        <v>1954</v>
      </c>
      <c r="AI389" s="598" t="s">
        <v>2080</v>
      </c>
      <c r="AJ389" s="594">
        <v>908994</v>
      </c>
      <c r="AK389" s="627"/>
      <c r="AL389" s="764">
        <v>201014</v>
      </c>
      <c r="AM389" s="764" t="s">
        <v>3617</v>
      </c>
      <c r="AN389" s="764">
        <v>1</v>
      </c>
      <c r="AO389" s="627"/>
      <c r="AQ389" s="589"/>
      <c r="AR389" s="590"/>
    </row>
    <row r="390" spans="34:44" ht="15" customHeight="1" x14ac:dyDescent="0.15">
      <c r="AH390" s="598" t="s">
        <v>1954</v>
      </c>
      <c r="AI390" s="598" t="s">
        <v>2081</v>
      </c>
      <c r="AJ390" s="594">
        <v>908992</v>
      </c>
      <c r="AK390" s="627"/>
      <c r="AL390" s="764">
        <v>201015</v>
      </c>
      <c r="AM390" s="764">
        <v>1</v>
      </c>
      <c r="AN390" s="764" t="s">
        <v>3617</v>
      </c>
      <c r="AO390" s="627"/>
      <c r="AQ390" s="589"/>
      <c r="AR390" s="590"/>
    </row>
    <row r="391" spans="34:44" ht="15" customHeight="1" x14ac:dyDescent="0.15">
      <c r="AH391" s="598" t="s">
        <v>1954</v>
      </c>
      <c r="AI391" s="598" t="s">
        <v>1955</v>
      </c>
      <c r="AJ391" s="594">
        <v>908992</v>
      </c>
      <c r="AK391" s="627"/>
      <c r="AL391" s="764">
        <v>201016</v>
      </c>
      <c r="AM391" s="764" t="s">
        <v>3617</v>
      </c>
      <c r="AN391" s="764">
        <v>1</v>
      </c>
      <c r="AO391" s="627"/>
      <c r="AQ391" s="589"/>
      <c r="AR391" s="590"/>
    </row>
    <row r="392" spans="34:44" ht="15" customHeight="1" x14ac:dyDescent="0.15">
      <c r="AH392" s="619"/>
      <c r="AI392" s="620"/>
      <c r="AJ392" s="621"/>
      <c r="AK392" s="627"/>
      <c r="AL392" s="764">
        <v>201017</v>
      </c>
      <c r="AM392" s="764" t="s">
        <v>3617</v>
      </c>
      <c r="AN392" s="764">
        <v>1</v>
      </c>
      <c r="AO392" s="627"/>
      <c r="AQ392" s="589"/>
      <c r="AR392" s="590"/>
    </row>
    <row r="393" spans="34:44" ht="15" customHeight="1" x14ac:dyDescent="0.15">
      <c r="AH393" s="619"/>
      <c r="AI393" s="620"/>
      <c r="AJ393" s="621"/>
      <c r="AK393" s="627"/>
      <c r="AL393" s="764">
        <v>202001</v>
      </c>
      <c r="AM393" s="764" t="s">
        <v>3617</v>
      </c>
      <c r="AN393" s="764">
        <v>1</v>
      </c>
      <c r="AO393" s="627"/>
      <c r="AQ393" s="589"/>
      <c r="AR393" s="590"/>
    </row>
    <row r="394" spans="34:44" ht="15" customHeight="1" x14ac:dyDescent="0.15">
      <c r="AH394" s="626" t="s">
        <v>517</v>
      </c>
      <c r="AI394" s="620"/>
      <c r="AJ394" s="621"/>
      <c r="AK394" s="627"/>
      <c r="AL394" s="764">
        <v>202002</v>
      </c>
      <c r="AM394" s="764" t="s">
        <v>3617</v>
      </c>
      <c r="AN394" s="764">
        <v>1</v>
      </c>
      <c r="AO394" s="627"/>
      <c r="AQ394" s="589"/>
      <c r="AR394" s="590"/>
    </row>
    <row r="395" spans="34:44" ht="15" customHeight="1" x14ac:dyDescent="0.15">
      <c r="AH395" s="768" t="s">
        <v>519</v>
      </c>
      <c r="AI395" s="768"/>
      <c r="AJ395" s="768"/>
      <c r="AK395" s="627"/>
      <c r="AL395" s="764">
        <v>202003</v>
      </c>
      <c r="AM395" s="764" t="s">
        <v>3617</v>
      </c>
      <c r="AN395" s="764">
        <v>1</v>
      </c>
      <c r="AO395" s="627"/>
      <c r="AQ395" s="589"/>
      <c r="AR395" s="590"/>
    </row>
    <row r="396" spans="34:44" ht="15" customHeight="1" x14ac:dyDescent="0.15">
      <c r="AH396" s="584" t="s">
        <v>506</v>
      </c>
      <c r="AI396" s="585" t="s">
        <v>507</v>
      </c>
      <c r="AJ396" s="758" t="s">
        <v>508</v>
      </c>
      <c r="AK396" s="627"/>
      <c r="AL396" s="764">
        <v>202005</v>
      </c>
      <c r="AM396" s="764">
        <v>1</v>
      </c>
      <c r="AN396" s="764" t="s">
        <v>3617</v>
      </c>
      <c r="AO396" s="627"/>
      <c r="AQ396" s="589"/>
      <c r="AR396" s="590"/>
    </row>
    <row r="397" spans="34:44" ht="15" customHeight="1" x14ac:dyDescent="0.15">
      <c r="AH397" s="591" t="s">
        <v>372</v>
      </c>
      <c r="AI397" s="592" t="s">
        <v>522</v>
      </c>
      <c r="AJ397" s="591">
        <v>100001</v>
      </c>
      <c r="AK397" s="627"/>
      <c r="AL397" s="764">
        <v>202006</v>
      </c>
      <c r="AM397" s="764" t="s">
        <v>3617</v>
      </c>
      <c r="AN397" s="764">
        <v>1</v>
      </c>
      <c r="AO397" s="627"/>
      <c r="AQ397" s="589"/>
      <c r="AR397" s="590"/>
    </row>
    <row r="398" spans="34:44" ht="15" customHeight="1" x14ac:dyDescent="0.15">
      <c r="AH398" s="591" t="s">
        <v>372</v>
      </c>
      <c r="AI398" s="592" t="s">
        <v>523</v>
      </c>
      <c r="AJ398" s="591">
        <v>100002</v>
      </c>
      <c r="AK398" s="627"/>
      <c r="AL398" s="764">
        <v>202007</v>
      </c>
      <c r="AM398" s="764">
        <v>1</v>
      </c>
      <c r="AN398" s="764" t="s">
        <v>3617</v>
      </c>
      <c r="AO398" s="627"/>
      <c r="AQ398" s="589"/>
      <c r="AR398" s="590"/>
    </row>
    <row r="399" spans="34:44" ht="15" customHeight="1" x14ac:dyDescent="0.15">
      <c r="AH399" s="591" t="s">
        <v>372</v>
      </c>
      <c r="AI399" s="592" t="s">
        <v>514</v>
      </c>
      <c r="AJ399" s="591">
        <v>100003</v>
      </c>
      <c r="AK399" s="627"/>
      <c r="AL399" s="764">
        <v>202010</v>
      </c>
      <c r="AM399" s="764">
        <v>1</v>
      </c>
      <c r="AN399" s="764" t="s">
        <v>3617</v>
      </c>
      <c r="AO399" s="627"/>
      <c r="AQ399" s="589"/>
      <c r="AR399" s="590"/>
    </row>
    <row r="400" spans="34:44" ht="15" customHeight="1" x14ac:dyDescent="0.15">
      <c r="AH400" s="591" t="s">
        <v>372</v>
      </c>
      <c r="AI400" s="592" t="s">
        <v>515</v>
      </c>
      <c r="AJ400" s="591">
        <v>100004</v>
      </c>
      <c r="AK400" s="627"/>
      <c r="AL400" s="764">
        <v>202011</v>
      </c>
      <c r="AM400" s="764" t="s">
        <v>3617</v>
      </c>
      <c r="AN400" s="764">
        <v>1</v>
      </c>
      <c r="AO400" s="627"/>
      <c r="AQ400" s="589"/>
      <c r="AR400" s="590"/>
    </row>
    <row r="401" spans="34:44" ht="15" customHeight="1" x14ac:dyDescent="0.15">
      <c r="AH401" s="591" t="s">
        <v>372</v>
      </c>
      <c r="AI401" s="592" t="s">
        <v>516</v>
      </c>
      <c r="AJ401" s="591">
        <v>100005</v>
      </c>
      <c r="AK401" s="627"/>
      <c r="AL401" s="764">
        <v>202012</v>
      </c>
      <c r="AM401" s="764" t="s">
        <v>3617</v>
      </c>
      <c r="AN401" s="764">
        <v>1</v>
      </c>
      <c r="AO401" s="627"/>
      <c r="AQ401" s="589"/>
      <c r="AR401" s="590"/>
    </row>
    <row r="402" spans="34:44" ht="15" customHeight="1" x14ac:dyDescent="0.15">
      <c r="AH402" s="591" t="s">
        <v>372</v>
      </c>
      <c r="AI402" s="592" t="s">
        <v>527</v>
      </c>
      <c r="AJ402" s="591">
        <v>100006</v>
      </c>
      <c r="AK402" s="627"/>
      <c r="AL402" s="764">
        <v>202013</v>
      </c>
      <c r="AM402" s="764">
        <v>1</v>
      </c>
      <c r="AN402" s="764" t="s">
        <v>3617</v>
      </c>
      <c r="AO402" s="627"/>
      <c r="AQ402" s="589"/>
      <c r="AR402" s="590"/>
    </row>
    <row r="403" spans="34:44" ht="15" customHeight="1" x14ac:dyDescent="0.15">
      <c r="AH403" s="591" t="s">
        <v>372</v>
      </c>
      <c r="AI403" s="592" t="s">
        <v>518</v>
      </c>
      <c r="AJ403" s="591">
        <v>100007</v>
      </c>
      <c r="AK403" s="627"/>
      <c r="AL403" s="764">
        <v>202014</v>
      </c>
      <c r="AM403" s="764" t="s">
        <v>3617</v>
      </c>
      <c r="AN403" s="764">
        <v>1</v>
      </c>
      <c r="AO403" s="627"/>
      <c r="AQ403" s="589"/>
      <c r="AR403" s="590"/>
    </row>
    <row r="404" spans="34:44" ht="15" customHeight="1" x14ac:dyDescent="0.15">
      <c r="AH404" s="591" t="s">
        <v>372</v>
      </c>
      <c r="AI404" s="592" t="s">
        <v>520</v>
      </c>
      <c r="AJ404" s="591">
        <v>100008</v>
      </c>
      <c r="AK404" s="627"/>
      <c r="AL404" s="764">
        <v>202015</v>
      </c>
      <c r="AM404" s="764" t="s">
        <v>3617</v>
      </c>
      <c r="AN404" s="764">
        <v>1</v>
      </c>
      <c r="AO404" s="627"/>
      <c r="AQ404" s="589"/>
      <c r="AR404" s="590"/>
    </row>
    <row r="405" spans="34:44" ht="15" customHeight="1" x14ac:dyDescent="0.15">
      <c r="AH405" s="591" t="s">
        <v>372</v>
      </c>
      <c r="AI405" s="592" t="s">
        <v>521</v>
      </c>
      <c r="AJ405" s="591">
        <v>100009</v>
      </c>
      <c r="AK405" s="627"/>
      <c r="AL405" s="764">
        <v>202016</v>
      </c>
      <c r="AM405" s="764" t="s">
        <v>3617</v>
      </c>
      <c r="AN405" s="764">
        <v>1</v>
      </c>
      <c r="AO405" s="627"/>
      <c r="AQ405" s="589"/>
      <c r="AR405" s="590"/>
    </row>
    <row r="406" spans="34:44" ht="15" customHeight="1" x14ac:dyDescent="0.15">
      <c r="AH406" s="591" t="s">
        <v>372</v>
      </c>
      <c r="AI406" s="592" t="s">
        <v>531</v>
      </c>
      <c r="AJ406" s="591">
        <v>100010</v>
      </c>
      <c r="AK406" s="627"/>
      <c r="AL406" s="764">
        <v>202990</v>
      </c>
      <c r="AM406" s="764" t="s">
        <v>3617</v>
      </c>
      <c r="AN406" s="764">
        <v>1</v>
      </c>
      <c r="AO406" s="627"/>
      <c r="AQ406" s="589"/>
      <c r="AR406" s="590"/>
    </row>
    <row r="407" spans="34:44" ht="15" customHeight="1" x14ac:dyDescent="0.15">
      <c r="AH407" s="591" t="s">
        <v>372</v>
      </c>
      <c r="AI407" s="592" t="s">
        <v>524</v>
      </c>
      <c r="AJ407" s="591">
        <v>100011</v>
      </c>
      <c r="AK407" s="627"/>
      <c r="AL407" s="764">
        <v>203001</v>
      </c>
      <c r="AM407" s="764">
        <v>1</v>
      </c>
      <c r="AN407" s="764" t="s">
        <v>3617</v>
      </c>
      <c r="AO407" s="627"/>
      <c r="AQ407" s="589"/>
      <c r="AR407" s="590"/>
    </row>
    <row r="408" spans="34:44" ht="15" customHeight="1" x14ac:dyDescent="0.15">
      <c r="AH408" s="591" t="s">
        <v>372</v>
      </c>
      <c r="AI408" s="592" t="s">
        <v>534</v>
      </c>
      <c r="AJ408" s="591">
        <v>100012</v>
      </c>
      <c r="AK408" s="627"/>
      <c r="AL408" s="764">
        <v>203002</v>
      </c>
      <c r="AM408" s="764">
        <v>1</v>
      </c>
      <c r="AN408" s="764" t="s">
        <v>3617</v>
      </c>
      <c r="AO408" s="627"/>
      <c r="AQ408" s="589"/>
      <c r="AR408" s="590"/>
    </row>
    <row r="409" spans="34:44" ht="15" customHeight="1" x14ac:dyDescent="0.15">
      <c r="AH409" s="591" t="s">
        <v>372</v>
      </c>
      <c r="AI409" s="592" t="s">
        <v>525</v>
      </c>
      <c r="AJ409" s="591">
        <v>100013</v>
      </c>
      <c r="AK409" s="627"/>
      <c r="AL409" s="764">
        <v>203003</v>
      </c>
      <c r="AM409" s="764" t="s">
        <v>3617</v>
      </c>
      <c r="AN409" s="764">
        <v>1</v>
      </c>
      <c r="AO409" s="627"/>
      <c r="AQ409" s="589"/>
      <c r="AR409" s="590"/>
    </row>
    <row r="410" spans="34:44" ht="15" customHeight="1" x14ac:dyDescent="0.15">
      <c r="AH410" s="591" t="s">
        <v>372</v>
      </c>
      <c r="AI410" s="592" t="s">
        <v>537</v>
      </c>
      <c r="AJ410" s="591">
        <v>100014</v>
      </c>
      <c r="AK410" s="627"/>
      <c r="AL410" s="764">
        <v>203004</v>
      </c>
      <c r="AM410" s="764">
        <v>1</v>
      </c>
      <c r="AN410" s="764" t="s">
        <v>3617</v>
      </c>
      <c r="AO410" s="627"/>
      <c r="AQ410" s="589"/>
      <c r="AR410" s="590"/>
    </row>
    <row r="411" spans="34:44" ht="15" customHeight="1" x14ac:dyDescent="0.15">
      <c r="AH411" s="591" t="s">
        <v>372</v>
      </c>
      <c r="AI411" s="592" t="s">
        <v>526</v>
      </c>
      <c r="AJ411" s="591">
        <v>100015</v>
      </c>
      <c r="AK411" s="627"/>
      <c r="AL411" s="764">
        <v>203005</v>
      </c>
      <c r="AM411" s="764">
        <v>1</v>
      </c>
      <c r="AN411" s="764" t="s">
        <v>3617</v>
      </c>
      <c r="AO411" s="627"/>
      <c r="AQ411" s="589"/>
      <c r="AR411" s="590"/>
    </row>
    <row r="412" spans="34:44" ht="15" customHeight="1" x14ac:dyDescent="0.15">
      <c r="AH412" s="591" t="s">
        <v>372</v>
      </c>
      <c r="AI412" s="592" t="s">
        <v>540</v>
      </c>
      <c r="AJ412" s="591">
        <v>100016</v>
      </c>
      <c r="AK412" s="627"/>
      <c r="AL412" s="764">
        <v>203006</v>
      </c>
      <c r="AM412" s="764" t="s">
        <v>3617</v>
      </c>
      <c r="AN412" s="764">
        <v>1</v>
      </c>
      <c r="AO412" s="627"/>
      <c r="AQ412" s="589"/>
      <c r="AR412" s="590"/>
    </row>
    <row r="413" spans="34:44" ht="15" customHeight="1" x14ac:dyDescent="0.15">
      <c r="AH413" s="591" t="s">
        <v>372</v>
      </c>
      <c r="AI413" s="592" t="s">
        <v>528</v>
      </c>
      <c r="AJ413" s="591">
        <v>100017</v>
      </c>
      <c r="AK413" s="627"/>
      <c r="AL413" s="764">
        <v>203007</v>
      </c>
      <c r="AM413" s="764" t="s">
        <v>3617</v>
      </c>
      <c r="AN413" s="764">
        <v>1</v>
      </c>
      <c r="AO413" s="627"/>
      <c r="AQ413" s="589"/>
      <c r="AR413" s="590"/>
    </row>
    <row r="414" spans="34:44" ht="15" customHeight="1" x14ac:dyDescent="0.15">
      <c r="AH414" s="591" t="s">
        <v>372</v>
      </c>
      <c r="AI414" s="592" t="s">
        <v>529</v>
      </c>
      <c r="AJ414" s="591">
        <v>100018</v>
      </c>
      <c r="AK414" s="627"/>
      <c r="AL414" s="764">
        <v>203008</v>
      </c>
      <c r="AM414" s="764">
        <v>1</v>
      </c>
      <c r="AN414" s="764" t="s">
        <v>3617</v>
      </c>
      <c r="AO414" s="627"/>
      <c r="AQ414" s="589"/>
      <c r="AR414" s="590"/>
    </row>
    <row r="415" spans="34:44" ht="15" customHeight="1" x14ac:dyDescent="0.15">
      <c r="AH415" s="591" t="s">
        <v>372</v>
      </c>
      <c r="AI415" s="592" t="s">
        <v>530</v>
      </c>
      <c r="AJ415" s="591">
        <v>100019</v>
      </c>
      <c r="AK415" s="627"/>
      <c r="AL415" s="764">
        <v>203009</v>
      </c>
      <c r="AM415" s="764">
        <v>1</v>
      </c>
      <c r="AN415" s="764" t="s">
        <v>3617</v>
      </c>
      <c r="AO415" s="627"/>
      <c r="AQ415" s="589"/>
      <c r="AR415" s="590"/>
    </row>
    <row r="416" spans="34:44" ht="15" customHeight="1" x14ac:dyDescent="0.15">
      <c r="AH416" s="591" t="s">
        <v>372</v>
      </c>
      <c r="AI416" s="592" t="s">
        <v>532</v>
      </c>
      <c r="AJ416" s="591">
        <v>100020</v>
      </c>
      <c r="AK416" s="627"/>
      <c r="AL416" s="764">
        <v>203010</v>
      </c>
      <c r="AM416" s="764">
        <v>1</v>
      </c>
      <c r="AN416" s="764" t="s">
        <v>3617</v>
      </c>
      <c r="AO416" s="627"/>
      <c r="AQ416" s="589"/>
      <c r="AR416" s="590"/>
    </row>
    <row r="417" spans="34:44" ht="15" customHeight="1" x14ac:dyDescent="0.15">
      <c r="AH417" s="591" t="s">
        <v>372</v>
      </c>
      <c r="AI417" s="592" t="s">
        <v>533</v>
      </c>
      <c r="AJ417" s="591">
        <v>100021</v>
      </c>
      <c r="AK417" s="624"/>
      <c r="AL417" s="764">
        <v>203011</v>
      </c>
      <c r="AM417" s="764" t="s">
        <v>3617</v>
      </c>
      <c r="AN417" s="764">
        <v>1</v>
      </c>
      <c r="AO417" s="624"/>
      <c r="AQ417" s="589"/>
      <c r="AR417" s="590"/>
    </row>
    <row r="418" spans="34:44" ht="15" customHeight="1" x14ac:dyDescent="0.15">
      <c r="AH418" s="591" t="s">
        <v>372</v>
      </c>
      <c r="AI418" s="592" t="s">
        <v>544</v>
      </c>
      <c r="AJ418" s="591">
        <v>100022</v>
      </c>
      <c r="AK418" s="624"/>
      <c r="AL418" s="764">
        <v>203012</v>
      </c>
      <c r="AM418" s="764">
        <v>1</v>
      </c>
      <c r="AN418" s="764" t="s">
        <v>3617</v>
      </c>
      <c r="AO418" s="624"/>
      <c r="AQ418" s="589"/>
      <c r="AR418" s="590"/>
    </row>
    <row r="419" spans="34:44" ht="15" customHeight="1" x14ac:dyDescent="0.15">
      <c r="AH419" s="591" t="s">
        <v>372</v>
      </c>
      <c r="AI419" s="592" t="s">
        <v>535</v>
      </c>
      <c r="AJ419" s="591">
        <v>100023</v>
      </c>
      <c r="AK419" s="624"/>
      <c r="AL419" s="764">
        <v>203013</v>
      </c>
      <c r="AM419" s="764" t="s">
        <v>3617</v>
      </c>
      <c r="AN419" s="764">
        <v>1</v>
      </c>
      <c r="AO419" s="624"/>
      <c r="AQ419" s="589"/>
      <c r="AR419" s="590"/>
    </row>
    <row r="420" spans="34:44" ht="15" customHeight="1" x14ac:dyDescent="0.15">
      <c r="AH420" s="591" t="s">
        <v>372</v>
      </c>
      <c r="AI420" s="592" t="s">
        <v>546</v>
      </c>
      <c r="AJ420" s="591">
        <v>100024</v>
      </c>
      <c r="AK420" s="624"/>
      <c r="AL420" s="764">
        <v>203014</v>
      </c>
      <c r="AM420" s="764" t="s">
        <v>3617</v>
      </c>
      <c r="AN420" s="764">
        <v>1</v>
      </c>
      <c r="AO420" s="624"/>
      <c r="AQ420" s="589"/>
      <c r="AR420" s="590"/>
    </row>
    <row r="421" spans="34:44" ht="15" customHeight="1" x14ac:dyDescent="0.15">
      <c r="AH421" s="591" t="s">
        <v>372</v>
      </c>
      <c r="AI421" s="592" t="s">
        <v>536</v>
      </c>
      <c r="AJ421" s="591">
        <v>100025</v>
      </c>
      <c r="AK421" s="624"/>
      <c r="AL421" s="764">
        <v>203015</v>
      </c>
      <c r="AM421" s="764" t="s">
        <v>3617</v>
      </c>
      <c r="AN421" s="764">
        <v>1</v>
      </c>
      <c r="AO421" s="624"/>
      <c r="AQ421" s="589"/>
      <c r="AR421" s="590"/>
    </row>
    <row r="422" spans="34:44" ht="15" customHeight="1" x14ac:dyDescent="0.15">
      <c r="AH422" s="591" t="s">
        <v>372</v>
      </c>
      <c r="AI422" s="592" t="s">
        <v>538</v>
      </c>
      <c r="AJ422" s="591">
        <v>100026</v>
      </c>
      <c r="AK422" s="624"/>
      <c r="AL422" s="764">
        <v>203017</v>
      </c>
      <c r="AM422" s="764">
        <v>1</v>
      </c>
      <c r="AN422" s="764" t="s">
        <v>3617</v>
      </c>
      <c r="AO422" s="624"/>
      <c r="AQ422" s="589"/>
      <c r="AR422" s="590"/>
    </row>
    <row r="423" spans="34:44" ht="15" customHeight="1" x14ac:dyDescent="0.15">
      <c r="AH423" s="591" t="s">
        <v>372</v>
      </c>
      <c r="AI423" s="592" t="s">
        <v>539</v>
      </c>
      <c r="AJ423" s="591">
        <v>100027</v>
      </c>
      <c r="AK423" s="624"/>
      <c r="AL423" s="764">
        <v>203018</v>
      </c>
      <c r="AM423" s="764" t="s">
        <v>3617</v>
      </c>
      <c r="AN423" s="764">
        <v>1</v>
      </c>
      <c r="AO423" s="624"/>
      <c r="AQ423" s="589"/>
      <c r="AR423" s="590"/>
    </row>
    <row r="424" spans="34:44" ht="15" customHeight="1" x14ac:dyDescent="0.15">
      <c r="AH424" s="591" t="s">
        <v>372</v>
      </c>
      <c r="AI424" s="592" t="s">
        <v>551</v>
      </c>
      <c r="AJ424" s="591">
        <v>100028</v>
      </c>
      <c r="AK424" s="624"/>
      <c r="AL424" s="764">
        <v>203019</v>
      </c>
      <c r="AM424" s="764" t="s">
        <v>3617</v>
      </c>
      <c r="AN424" s="764">
        <v>1</v>
      </c>
      <c r="AO424" s="624"/>
      <c r="AQ424" s="589"/>
      <c r="AR424" s="590"/>
    </row>
    <row r="425" spans="34:44" ht="15" customHeight="1" x14ac:dyDescent="0.15">
      <c r="AH425" s="591" t="s">
        <v>372</v>
      </c>
      <c r="AI425" s="592" t="s">
        <v>553</v>
      </c>
      <c r="AJ425" s="591">
        <v>100029</v>
      </c>
      <c r="AK425" s="624"/>
      <c r="AL425" s="764">
        <v>203021</v>
      </c>
      <c r="AM425" s="764">
        <v>1</v>
      </c>
      <c r="AN425" s="764" t="s">
        <v>3617</v>
      </c>
      <c r="AO425" s="624"/>
      <c r="AQ425" s="589"/>
      <c r="AR425" s="590"/>
    </row>
    <row r="426" spans="34:44" ht="15" customHeight="1" x14ac:dyDescent="0.15">
      <c r="AH426" s="591" t="s">
        <v>372</v>
      </c>
      <c r="AI426" s="592" t="s">
        <v>555</v>
      </c>
      <c r="AJ426" s="591">
        <v>100030</v>
      </c>
      <c r="AK426" s="624"/>
      <c r="AL426" s="764">
        <v>203990</v>
      </c>
      <c r="AM426" s="764" t="s">
        <v>3617</v>
      </c>
      <c r="AN426" s="764">
        <v>1</v>
      </c>
      <c r="AO426" s="624"/>
      <c r="AQ426" s="589"/>
      <c r="AR426" s="590"/>
    </row>
    <row r="427" spans="34:44" ht="15" customHeight="1" x14ac:dyDescent="0.15">
      <c r="AH427" s="591" t="s">
        <v>372</v>
      </c>
      <c r="AI427" s="592" t="s">
        <v>541</v>
      </c>
      <c r="AJ427" s="591">
        <v>100031</v>
      </c>
      <c r="AK427" s="624"/>
      <c r="AL427" s="764">
        <v>203991</v>
      </c>
      <c r="AM427" s="764">
        <v>1</v>
      </c>
      <c r="AN427" s="764" t="s">
        <v>3617</v>
      </c>
      <c r="AO427" s="624"/>
      <c r="AQ427" s="589"/>
      <c r="AR427" s="590"/>
    </row>
    <row r="428" spans="34:44" ht="15" customHeight="1" x14ac:dyDescent="0.15">
      <c r="AH428" s="591" t="s">
        <v>372</v>
      </c>
      <c r="AI428" s="592" t="s">
        <v>542</v>
      </c>
      <c r="AJ428" s="591">
        <v>100032</v>
      </c>
      <c r="AK428" s="624"/>
      <c r="AL428" s="764">
        <v>203992</v>
      </c>
      <c r="AM428" s="764">
        <v>1</v>
      </c>
      <c r="AN428" s="764" t="s">
        <v>3617</v>
      </c>
      <c r="AO428" s="624"/>
      <c r="AQ428" s="589"/>
      <c r="AR428" s="590"/>
    </row>
    <row r="429" spans="34:44" ht="15" customHeight="1" x14ac:dyDescent="0.15">
      <c r="AH429" s="591" t="s">
        <v>372</v>
      </c>
      <c r="AI429" s="592" t="s">
        <v>543</v>
      </c>
      <c r="AJ429" s="591">
        <v>100033</v>
      </c>
      <c r="AK429" s="624"/>
      <c r="AL429" s="764">
        <v>204001</v>
      </c>
      <c r="AM429" s="764">
        <v>1</v>
      </c>
      <c r="AN429" s="764" t="s">
        <v>3617</v>
      </c>
      <c r="AO429" s="624"/>
      <c r="AQ429" s="589"/>
      <c r="AR429" s="590"/>
    </row>
    <row r="430" spans="34:44" ht="15" customHeight="1" x14ac:dyDescent="0.15">
      <c r="AH430" s="591" t="s">
        <v>372</v>
      </c>
      <c r="AI430" s="592" t="s">
        <v>545</v>
      </c>
      <c r="AJ430" s="591">
        <v>100034</v>
      </c>
      <c r="AK430" s="624"/>
      <c r="AL430" s="764">
        <v>204002</v>
      </c>
      <c r="AM430" s="764" t="s">
        <v>3617</v>
      </c>
      <c r="AN430" s="764">
        <v>1</v>
      </c>
      <c r="AO430" s="624"/>
      <c r="AQ430" s="589"/>
      <c r="AR430" s="590"/>
    </row>
    <row r="431" spans="34:44" ht="15" customHeight="1" x14ac:dyDescent="0.15">
      <c r="AH431" s="591" t="s">
        <v>372</v>
      </c>
      <c r="AI431" s="592" t="s">
        <v>561</v>
      </c>
      <c r="AJ431" s="591">
        <v>100035</v>
      </c>
      <c r="AK431" s="624"/>
      <c r="AL431" s="764">
        <v>204003</v>
      </c>
      <c r="AM431" s="764" t="s">
        <v>3617</v>
      </c>
      <c r="AN431" s="764">
        <v>1</v>
      </c>
      <c r="AO431" s="624"/>
      <c r="AQ431" s="589"/>
      <c r="AR431" s="590"/>
    </row>
    <row r="432" spans="34:44" ht="15" customHeight="1" x14ac:dyDescent="0.15">
      <c r="AH432" s="591" t="s">
        <v>372</v>
      </c>
      <c r="AI432" s="592" t="s">
        <v>547</v>
      </c>
      <c r="AJ432" s="591">
        <v>100038</v>
      </c>
      <c r="AK432" s="624"/>
      <c r="AL432" s="764">
        <v>204004</v>
      </c>
      <c r="AM432" s="764">
        <v>1</v>
      </c>
      <c r="AN432" s="764" t="s">
        <v>3617</v>
      </c>
      <c r="AO432" s="624"/>
      <c r="AQ432" s="589"/>
      <c r="AR432" s="590"/>
    </row>
    <row r="433" spans="34:44" ht="15" customHeight="1" x14ac:dyDescent="0.15">
      <c r="AH433" s="591" t="s">
        <v>372</v>
      </c>
      <c r="AI433" s="592" t="s">
        <v>564</v>
      </c>
      <c r="AJ433" s="591">
        <v>100039</v>
      </c>
      <c r="AK433" s="624"/>
      <c r="AL433" s="764">
        <v>204005</v>
      </c>
      <c r="AM433" s="764" t="s">
        <v>3617</v>
      </c>
      <c r="AN433" s="764">
        <v>1</v>
      </c>
      <c r="AO433" s="624"/>
      <c r="AQ433" s="589"/>
      <c r="AR433" s="590"/>
    </row>
    <row r="434" spans="34:44" ht="15" customHeight="1" x14ac:dyDescent="0.15">
      <c r="AH434" s="591" t="s">
        <v>372</v>
      </c>
      <c r="AI434" s="592" t="s">
        <v>548</v>
      </c>
      <c r="AJ434" s="591">
        <v>100040</v>
      </c>
      <c r="AK434" s="624"/>
      <c r="AL434" s="764">
        <v>205001</v>
      </c>
      <c r="AM434" s="764">
        <v>1</v>
      </c>
      <c r="AN434" s="764" t="s">
        <v>3617</v>
      </c>
      <c r="AO434" s="624"/>
      <c r="AQ434" s="589"/>
      <c r="AR434" s="590"/>
    </row>
    <row r="435" spans="34:44" ht="15" customHeight="1" x14ac:dyDescent="0.15">
      <c r="AH435" s="591" t="s">
        <v>372</v>
      </c>
      <c r="AI435" s="592" t="s">
        <v>549</v>
      </c>
      <c r="AJ435" s="591">
        <v>100042</v>
      </c>
      <c r="AK435" s="624"/>
      <c r="AL435" s="764">
        <v>205002</v>
      </c>
      <c r="AM435" s="764" t="s">
        <v>3617</v>
      </c>
      <c r="AN435" s="764">
        <v>1</v>
      </c>
      <c r="AO435" s="624"/>
      <c r="AQ435" s="589"/>
      <c r="AR435" s="590"/>
    </row>
    <row r="436" spans="34:44" ht="15" customHeight="1" x14ac:dyDescent="0.15">
      <c r="AH436" s="591" t="s">
        <v>372</v>
      </c>
      <c r="AI436" s="592" t="s">
        <v>550</v>
      </c>
      <c r="AJ436" s="591">
        <v>100043</v>
      </c>
      <c r="AK436" s="624"/>
      <c r="AL436" s="764">
        <v>205003</v>
      </c>
      <c r="AM436" s="764">
        <v>1</v>
      </c>
      <c r="AN436" s="764" t="s">
        <v>3617</v>
      </c>
      <c r="AO436" s="624"/>
      <c r="AQ436" s="589"/>
      <c r="AR436" s="590"/>
    </row>
    <row r="437" spans="34:44" ht="15" customHeight="1" x14ac:dyDescent="0.15">
      <c r="AH437" s="591" t="s">
        <v>372</v>
      </c>
      <c r="AI437" s="592" t="s">
        <v>566</v>
      </c>
      <c r="AJ437" s="591">
        <v>100045</v>
      </c>
      <c r="AK437" s="624"/>
      <c r="AL437" s="764">
        <v>205004</v>
      </c>
      <c r="AM437" s="764" t="s">
        <v>3617</v>
      </c>
      <c r="AN437" s="764">
        <v>1</v>
      </c>
      <c r="AO437" s="624"/>
      <c r="AQ437" s="589"/>
      <c r="AR437" s="590"/>
    </row>
    <row r="438" spans="34:44" ht="15" customHeight="1" x14ac:dyDescent="0.15">
      <c r="AH438" s="591" t="s">
        <v>372</v>
      </c>
      <c r="AI438" s="592" t="s">
        <v>552</v>
      </c>
      <c r="AJ438" s="591">
        <v>100046</v>
      </c>
      <c r="AK438" s="624"/>
      <c r="AL438" s="764">
        <v>205005</v>
      </c>
      <c r="AM438" s="764" t="s">
        <v>3617</v>
      </c>
      <c r="AN438" s="764">
        <v>1</v>
      </c>
      <c r="AO438" s="624"/>
      <c r="AQ438" s="589"/>
      <c r="AR438" s="590"/>
    </row>
    <row r="439" spans="34:44" ht="15" customHeight="1" x14ac:dyDescent="0.15">
      <c r="AH439" s="591" t="s">
        <v>372</v>
      </c>
      <c r="AI439" s="592" t="s">
        <v>569</v>
      </c>
      <c r="AJ439" s="591">
        <v>100047</v>
      </c>
      <c r="AK439" s="624"/>
      <c r="AL439" s="764">
        <v>205006</v>
      </c>
      <c r="AM439" s="764" t="s">
        <v>3617</v>
      </c>
      <c r="AN439" s="764">
        <v>1</v>
      </c>
      <c r="AO439" s="624"/>
      <c r="AQ439" s="589"/>
      <c r="AR439" s="590"/>
    </row>
    <row r="440" spans="34:44" ht="15" customHeight="1" x14ac:dyDescent="0.15">
      <c r="AH440" s="591" t="s">
        <v>372</v>
      </c>
      <c r="AI440" s="592" t="s">
        <v>554</v>
      </c>
      <c r="AJ440" s="591">
        <v>100049</v>
      </c>
      <c r="AK440" s="624"/>
      <c r="AL440" s="764">
        <v>205007</v>
      </c>
      <c r="AM440" s="764" t="s">
        <v>3617</v>
      </c>
      <c r="AN440" s="764">
        <v>1</v>
      </c>
      <c r="AO440" s="624"/>
      <c r="AQ440" s="589"/>
      <c r="AR440" s="590"/>
    </row>
    <row r="441" spans="34:44" ht="15" customHeight="1" x14ac:dyDescent="0.15">
      <c r="AH441" s="591" t="s">
        <v>372</v>
      </c>
      <c r="AI441" s="592" t="s">
        <v>556</v>
      </c>
      <c r="AJ441" s="591">
        <v>100050</v>
      </c>
      <c r="AK441" s="624"/>
      <c r="AL441" s="764">
        <v>205008</v>
      </c>
      <c r="AM441" s="764" t="s">
        <v>3617</v>
      </c>
      <c r="AN441" s="764">
        <v>1</v>
      </c>
      <c r="AO441" s="624"/>
      <c r="AQ441" s="589"/>
      <c r="AR441" s="590"/>
    </row>
    <row r="442" spans="34:44" ht="15" customHeight="1" x14ac:dyDescent="0.15">
      <c r="AH442" s="591" t="s">
        <v>372</v>
      </c>
      <c r="AI442" s="592" t="s">
        <v>573</v>
      </c>
      <c r="AJ442" s="591">
        <v>100051</v>
      </c>
      <c r="AK442" s="624"/>
      <c r="AL442" s="764">
        <v>205011</v>
      </c>
      <c r="AM442" s="764" t="s">
        <v>3617</v>
      </c>
      <c r="AN442" s="764">
        <v>1</v>
      </c>
      <c r="AO442" s="624"/>
      <c r="AQ442" s="589"/>
      <c r="AR442" s="590"/>
    </row>
    <row r="443" spans="34:44" ht="15" customHeight="1" x14ac:dyDescent="0.15">
      <c r="AH443" s="591" t="s">
        <v>372</v>
      </c>
      <c r="AI443" s="592" t="s">
        <v>575</v>
      </c>
      <c r="AJ443" s="591">
        <v>100052</v>
      </c>
      <c r="AK443" s="624"/>
      <c r="AL443" s="764">
        <v>205012</v>
      </c>
      <c r="AM443" s="764" t="s">
        <v>3617</v>
      </c>
      <c r="AN443" s="764">
        <v>1</v>
      </c>
      <c r="AO443" s="624"/>
      <c r="AQ443" s="589"/>
      <c r="AR443" s="590"/>
    </row>
    <row r="444" spans="34:44" ht="15" customHeight="1" x14ac:dyDescent="0.15">
      <c r="AH444" s="591" t="s">
        <v>372</v>
      </c>
      <c r="AI444" s="592" t="s">
        <v>557</v>
      </c>
      <c r="AJ444" s="591">
        <v>100053</v>
      </c>
      <c r="AK444" s="624"/>
      <c r="AL444" s="764">
        <v>205013</v>
      </c>
      <c r="AM444" s="764" t="s">
        <v>3617</v>
      </c>
      <c r="AN444" s="764">
        <v>1</v>
      </c>
      <c r="AO444" s="624"/>
      <c r="AQ444" s="589"/>
      <c r="AR444" s="590"/>
    </row>
    <row r="445" spans="34:44" ht="15" customHeight="1" x14ac:dyDescent="0.15">
      <c r="AH445" s="591" t="s">
        <v>372</v>
      </c>
      <c r="AI445" s="592" t="s">
        <v>577</v>
      </c>
      <c r="AJ445" s="591">
        <v>100054</v>
      </c>
      <c r="AK445" s="624"/>
      <c r="AL445" s="764">
        <v>205014</v>
      </c>
      <c r="AM445" s="764" t="s">
        <v>3617</v>
      </c>
      <c r="AN445" s="764">
        <v>1</v>
      </c>
      <c r="AO445" s="624"/>
      <c r="AQ445" s="589"/>
      <c r="AR445" s="590"/>
    </row>
    <row r="446" spans="34:44" ht="15" customHeight="1" x14ac:dyDescent="0.15">
      <c r="AH446" s="591" t="s">
        <v>372</v>
      </c>
      <c r="AI446" s="592" t="s">
        <v>558</v>
      </c>
      <c r="AJ446" s="591">
        <v>100055</v>
      </c>
      <c r="AK446" s="624"/>
      <c r="AL446" s="764">
        <v>205015</v>
      </c>
      <c r="AM446" s="764" t="s">
        <v>3617</v>
      </c>
      <c r="AN446" s="764">
        <v>1</v>
      </c>
      <c r="AO446" s="624"/>
      <c r="AQ446" s="589"/>
      <c r="AR446" s="590"/>
    </row>
    <row r="447" spans="34:44" ht="15" customHeight="1" x14ac:dyDescent="0.15">
      <c r="AH447" s="591" t="s">
        <v>372</v>
      </c>
      <c r="AI447" s="592" t="s">
        <v>580</v>
      </c>
      <c r="AJ447" s="591">
        <v>100056</v>
      </c>
      <c r="AK447" s="624"/>
      <c r="AL447" s="764">
        <v>205016</v>
      </c>
      <c r="AM447" s="764" t="s">
        <v>3617</v>
      </c>
      <c r="AN447" s="764">
        <v>1</v>
      </c>
      <c r="AO447" s="624"/>
      <c r="AQ447" s="589"/>
      <c r="AR447" s="590"/>
    </row>
    <row r="448" spans="34:44" ht="15" customHeight="1" x14ac:dyDescent="0.15">
      <c r="AH448" s="591" t="s">
        <v>372</v>
      </c>
      <c r="AI448" s="592" t="s">
        <v>582</v>
      </c>
      <c r="AJ448" s="591">
        <v>100057</v>
      </c>
      <c r="AK448" s="624"/>
      <c r="AL448" s="764">
        <v>205017</v>
      </c>
      <c r="AM448" s="764" t="s">
        <v>3617</v>
      </c>
      <c r="AN448" s="764">
        <v>1</v>
      </c>
      <c r="AO448" s="624"/>
      <c r="AQ448" s="589"/>
      <c r="AR448" s="590"/>
    </row>
    <row r="449" spans="34:44" ht="15" customHeight="1" x14ac:dyDescent="0.15">
      <c r="AH449" s="591" t="s">
        <v>372</v>
      </c>
      <c r="AI449" s="592" t="s">
        <v>583</v>
      </c>
      <c r="AJ449" s="591">
        <v>100058</v>
      </c>
      <c r="AK449" s="624"/>
      <c r="AL449" s="764">
        <v>206001</v>
      </c>
      <c r="AM449" s="764">
        <v>1</v>
      </c>
      <c r="AN449" s="764" t="s">
        <v>3617</v>
      </c>
      <c r="AO449" s="624"/>
      <c r="AQ449" s="589"/>
      <c r="AR449" s="590"/>
    </row>
    <row r="450" spans="34:44" ht="15" customHeight="1" x14ac:dyDescent="0.15">
      <c r="AH450" s="591" t="s">
        <v>372</v>
      </c>
      <c r="AI450" s="592" t="s">
        <v>585</v>
      </c>
      <c r="AJ450" s="591">
        <v>100059</v>
      </c>
      <c r="AK450" s="624"/>
      <c r="AL450" s="764">
        <v>206002</v>
      </c>
      <c r="AM450" s="764" t="s">
        <v>3617</v>
      </c>
      <c r="AN450" s="764">
        <v>1</v>
      </c>
      <c r="AO450" s="624"/>
      <c r="AQ450" s="589"/>
      <c r="AR450" s="590"/>
    </row>
    <row r="451" spans="34:44" ht="15" customHeight="1" x14ac:dyDescent="0.15">
      <c r="AH451" s="591" t="s">
        <v>372</v>
      </c>
      <c r="AI451" s="592"/>
      <c r="AJ451" s="591">
        <v>100993</v>
      </c>
      <c r="AK451" s="629"/>
      <c r="AL451" s="764">
        <v>206004</v>
      </c>
      <c r="AM451" s="764" t="s">
        <v>3617</v>
      </c>
      <c r="AN451" s="764">
        <v>1</v>
      </c>
      <c r="AO451" s="629"/>
      <c r="AQ451" s="589"/>
      <c r="AR451" s="590"/>
    </row>
    <row r="452" spans="34:44" ht="15" customHeight="1" x14ac:dyDescent="0.15">
      <c r="AH452" s="591" t="s">
        <v>588</v>
      </c>
      <c r="AI452" s="592" t="s">
        <v>589</v>
      </c>
      <c r="AJ452" s="591">
        <v>100994</v>
      </c>
      <c r="AK452" s="629"/>
      <c r="AL452" s="764">
        <v>206005</v>
      </c>
      <c r="AM452" s="764" t="s">
        <v>3617</v>
      </c>
      <c r="AN452" s="764">
        <v>1</v>
      </c>
      <c r="AO452" s="629"/>
      <c r="AQ452" s="589"/>
      <c r="AR452" s="590"/>
    </row>
    <row r="453" spans="34:44" ht="15" customHeight="1" x14ac:dyDescent="0.15">
      <c r="AH453" s="591" t="s">
        <v>591</v>
      </c>
      <c r="AI453" s="592" t="s">
        <v>559</v>
      </c>
      <c r="AJ453" s="591">
        <v>201001</v>
      </c>
      <c r="AK453" s="624"/>
      <c r="AL453" s="764">
        <v>206006</v>
      </c>
      <c r="AM453" s="764" t="s">
        <v>3617</v>
      </c>
      <c r="AN453" s="764">
        <v>1</v>
      </c>
      <c r="AO453" s="624"/>
      <c r="AQ453" s="589"/>
      <c r="AR453" s="590"/>
    </row>
    <row r="454" spans="34:44" ht="15" customHeight="1" x14ac:dyDescent="0.15">
      <c r="AH454" s="591" t="s">
        <v>591</v>
      </c>
      <c r="AI454" s="592" t="s">
        <v>560</v>
      </c>
      <c r="AJ454" s="591">
        <v>201002</v>
      </c>
      <c r="AK454" s="624"/>
      <c r="AL454" s="764">
        <v>206007</v>
      </c>
      <c r="AM454" s="764" t="s">
        <v>3617</v>
      </c>
      <c r="AN454" s="764">
        <v>1</v>
      </c>
      <c r="AO454" s="624"/>
      <c r="AQ454" s="589"/>
      <c r="AR454" s="590"/>
    </row>
    <row r="455" spans="34:44" ht="15" customHeight="1" x14ac:dyDescent="0.15">
      <c r="AH455" s="591" t="s">
        <v>591</v>
      </c>
      <c r="AI455" s="592" t="s">
        <v>593</v>
      </c>
      <c r="AJ455" s="591">
        <v>201003</v>
      </c>
      <c r="AK455" s="624"/>
      <c r="AL455" s="764">
        <v>206008</v>
      </c>
      <c r="AM455" s="764">
        <v>1</v>
      </c>
      <c r="AN455" s="764" t="s">
        <v>3617</v>
      </c>
      <c r="AO455" s="624"/>
      <c r="AQ455" s="589"/>
      <c r="AR455" s="590"/>
    </row>
    <row r="456" spans="34:44" ht="15" customHeight="1" x14ac:dyDescent="0.15">
      <c r="AH456" s="591" t="s">
        <v>591</v>
      </c>
      <c r="AI456" s="592" t="s">
        <v>562</v>
      </c>
      <c r="AJ456" s="591">
        <v>201004</v>
      </c>
      <c r="AK456" s="624"/>
      <c r="AL456" s="764">
        <v>206010</v>
      </c>
      <c r="AM456" s="764" t="s">
        <v>3617</v>
      </c>
      <c r="AN456" s="764">
        <v>1</v>
      </c>
      <c r="AO456" s="624"/>
      <c r="AQ456" s="589"/>
      <c r="AR456" s="590"/>
    </row>
    <row r="457" spans="34:44" ht="15" customHeight="1" x14ac:dyDescent="0.15">
      <c r="AH457" s="591" t="s">
        <v>591</v>
      </c>
      <c r="AI457" s="592" t="s">
        <v>563</v>
      </c>
      <c r="AJ457" s="591">
        <v>201005</v>
      </c>
      <c r="AK457" s="624"/>
      <c r="AL457" s="764">
        <v>206011</v>
      </c>
      <c r="AM457" s="764" t="s">
        <v>3617</v>
      </c>
      <c r="AN457" s="764">
        <v>1</v>
      </c>
      <c r="AO457" s="624"/>
      <c r="AQ457" s="589"/>
      <c r="AR457" s="590"/>
    </row>
    <row r="458" spans="34:44" ht="15" customHeight="1" x14ac:dyDescent="0.15">
      <c r="AH458" s="591" t="s">
        <v>591</v>
      </c>
      <c r="AI458" s="592" t="s">
        <v>597</v>
      </c>
      <c r="AJ458" s="591">
        <v>201006</v>
      </c>
      <c r="AK458" s="624"/>
      <c r="AL458" s="764">
        <v>206012</v>
      </c>
      <c r="AM458" s="764" t="s">
        <v>3617</v>
      </c>
      <c r="AN458" s="764">
        <v>1</v>
      </c>
      <c r="AO458" s="624"/>
      <c r="AQ458" s="589"/>
      <c r="AR458" s="590"/>
    </row>
    <row r="459" spans="34:44" ht="15" customHeight="1" x14ac:dyDescent="0.15">
      <c r="AH459" s="591" t="s">
        <v>591</v>
      </c>
      <c r="AI459" s="592" t="s">
        <v>273</v>
      </c>
      <c r="AJ459" s="591">
        <v>201007</v>
      </c>
      <c r="AK459" s="624"/>
      <c r="AL459" s="764">
        <v>206013</v>
      </c>
      <c r="AM459" s="764" t="s">
        <v>3617</v>
      </c>
      <c r="AN459" s="764">
        <v>1</v>
      </c>
      <c r="AO459" s="624"/>
      <c r="AQ459" s="589"/>
      <c r="AR459" s="590"/>
    </row>
    <row r="460" spans="34:44" ht="15" customHeight="1" x14ac:dyDescent="0.15">
      <c r="AH460" s="591" t="s">
        <v>591</v>
      </c>
      <c r="AI460" s="592" t="s">
        <v>565</v>
      </c>
      <c r="AJ460" s="591">
        <v>201008</v>
      </c>
      <c r="AK460" s="624"/>
      <c r="AL460" s="764">
        <v>206014</v>
      </c>
      <c r="AM460" s="764" t="s">
        <v>3617</v>
      </c>
      <c r="AN460" s="764">
        <v>1</v>
      </c>
      <c r="AO460" s="624"/>
      <c r="AQ460" s="589"/>
      <c r="AR460" s="590"/>
    </row>
    <row r="461" spans="34:44" ht="15" customHeight="1" x14ac:dyDescent="0.15">
      <c r="AH461" s="591" t="s">
        <v>591</v>
      </c>
      <c r="AI461" s="592" t="s">
        <v>600</v>
      </c>
      <c r="AJ461" s="591">
        <v>201009</v>
      </c>
      <c r="AK461" s="624"/>
      <c r="AL461" s="764">
        <v>206015</v>
      </c>
      <c r="AM461" s="764" t="s">
        <v>3617</v>
      </c>
      <c r="AN461" s="764">
        <v>1</v>
      </c>
      <c r="AO461" s="624"/>
      <c r="AQ461" s="589"/>
      <c r="AR461" s="590"/>
    </row>
    <row r="462" spans="34:44" ht="15" customHeight="1" x14ac:dyDescent="0.15">
      <c r="AH462" s="591" t="s">
        <v>591</v>
      </c>
      <c r="AI462" s="592" t="s">
        <v>567</v>
      </c>
      <c r="AJ462" s="591">
        <v>201010</v>
      </c>
      <c r="AK462" s="624"/>
      <c r="AL462" s="764">
        <v>206016</v>
      </c>
      <c r="AM462" s="764">
        <v>1</v>
      </c>
      <c r="AN462" s="764" t="s">
        <v>3617</v>
      </c>
      <c r="AO462" s="624"/>
      <c r="AQ462" s="589"/>
      <c r="AR462" s="590"/>
    </row>
    <row r="463" spans="34:44" ht="15" customHeight="1" x14ac:dyDescent="0.15">
      <c r="AH463" s="591" t="s">
        <v>591</v>
      </c>
      <c r="AI463" s="592" t="s">
        <v>603</v>
      </c>
      <c r="AJ463" s="591">
        <v>201011</v>
      </c>
      <c r="AK463" s="624"/>
      <c r="AL463" s="764">
        <v>206017</v>
      </c>
      <c r="AM463" s="764" t="s">
        <v>3617</v>
      </c>
      <c r="AN463" s="764">
        <v>1</v>
      </c>
      <c r="AO463" s="624"/>
      <c r="AQ463" s="589"/>
      <c r="AR463" s="590"/>
    </row>
    <row r="464" spans="34:44" ht="15" customHeight="1" x14ac:dyDescent="0.15">
      <c r="AH464" s="591" t="s">
        <v>591</v>
      </c>
      <c r="AI464" s="592" t="s">
        <v>568</v>
      </c>
      <c r="AJ464" s="591">
        <v>201012</v>
      </c>
      <c r="AK464" s="624"/>
      <c r="AL464" s="764">
        <v>206018</v>
      </c>
      <c r="AM464" s="764" t="s">
        <v>3617</v>
      </c>
      <c r="AN464" s="764">
        <v>1</v>
      </c>
      <c r="AO464" s="624"/>
      <c r="AQ464" s="589"/>
      <c r="AR464" s="590"/>
    </row>
    <row r="465" spans="34:44" ht="15" customHeight="1" x14ac:dyDescent="0.15">
      <c r="AH465" s="591" t="s">
        <v>591</v>
      </c>
      <c r="AI465" s="592" t="s">
        <v>570</v>
      </c>
      <c r="AJ465" s="591">
        <v>201013</v>
      </c>
      <c r="AK465" s="624"/>
      <c r="AL465" s="764">
        <v>206019</v>
      </c>
      <c r="AM465" s="764">
        <v>1</v>
      </c>
      <c r="AN465" s="764" t="s">
        <v>3617</v>
      </c>
      <c r="AO465" s="624"/>
      <c r="AQ465" s="589"/>
      <c r="AR465" s="590"/>
    </row>
    <row r="466" spans="34:44" ht="15" customHeight="1" x14ac:dyDescent="0.15">
      <c r="AH466" s="591" t="s">
        <v>591</v>
      </c>
      <c r="AI466" s="592" t="s">
        <v>571</v>
      </c>
      <c r="AJ466" s="591">
        <v>201014</v>
      </c>
      <c r="AK466" s="624"/>
      <c r="AL466" s="764">
        <v>206020</v>
      </c>
      <c r="AM466" s="764" t="s">
        <v>3617</v>
      </c>
      <c r="AN466" s="764">
        <v>1</v>
      </c>
      <c r="AO466" s="624"/>
      <c r="AQ466" s="589"/>
      <c r="AR466" s="590"/>
    </row>
    <row r="467" spans="34:44" ht="15" customHeight="1" x14ac:dyDescent="0.15">
      <c r="AH467" s="591" t="s">
        <v>591</v>
      </c>
      <c r="AI467" s="592" t="s">
        <v>607</v>
      </c>
      <c r="AJ467" s="591">
        <v>201015</v>
      </c>
      <c r="AK467" s="624"/>
      <c r="AL467" s="764">
        <v>206990</v>
      </c>
      <c r="AM467" s="764" t="s">
        <v>3617</v>
      </c>
      <c r="AN467" s="764">
        <v>1</v>
      </c>
      <c r="AO467" s="624"/>
      <c r="AQ467" s="589"/>
      <c r="AR467" s="590"/>
    </row>
    <row r="468" spans="34:44" ht="15" customHeight="1" x14ac:dyDescent="0.15">
      <c r="AH468" s="591" t="s">
        <v>591</v>
      </c>
      <c r="AI468" s="592" t="s">
        <v>572</v>
      </c>
      <c r="AJ468" s="591">
        <v>201016</v>
      </c>
      <c r="AK468" s="628"/>
      <c r="AL468" s="764">
        <v>207001</v>
      </c>
      <c r="AM468" s="764">
        <v>1</v>
      </c>
      <c r="AN468" s="764" t="s">
        <v>3617</v>
      </c>
      <c r="AO468" s="628"/>
      <c r="AQ468" s="589"/>
      <c r="AR468" s="590"/>
    </row>
    <row r="469" spans="34:44" ht="15" customHeight="1" x14ac:dyDescent="0.15">
      <c r="AH469" s="591" t="s">
        <v>591</v>
      </c>
      <c r="AI469" s="592" t="s">
        <v>610</v>
      </c>
      <c r="AJ469" s="591">
        <v>201017</v>
      </c>
      <c r="AK469" s="628"/>
      <c r="AL469" s="764">
        <v>207002</v>
      </c>
      <c r="AM469" s="764" t="s">
        <v>3617</v>
      </c>
      <c r="AN469" s="764">
        <v>1</v>
      </c>
      <c r="AO469" s="628"/>
      <c r="AQ469" s="589"/>
      <c r="AR469" s="590"/>
    </row>
    <row r="470" spans="34:44" ht="15" customHeight="1" x14ac:dyDescent="0.15">
      <c r="AH470" s="591" t="s">
        <v>612</v>
      </c>
      <c r="AI470" s="592" t="s">
        <v>574</v>
      </c>
      <c r="AJ470" s="591">
        <v>202001</v>
      </c>
      <c r="AK470" s="630"/>
      <c r="AL470" s="765">
        <v>207003</v>
      </c>
      <c r="AM470" s="765" t="s">
        <v>3617</v>
      </c>
      <c r="AN470" s="765">
        <v>1</v>
      </c>
      <c r="AO470" s="630"/>
      <c r="AQ470" s="589"/>
      <c r="AR470" s="590"/>
    </row>
    <row r="471" spans="34:44" ht="15" customHeight="1" x14ac:dyDescent="0.15">
      <c r="AH471" s="591" t="s">
        <v>612</v>
      </c>
      <c r="AI471" s="592" t="s">
        <v>274</v>
      </c>
      <c r="AJ471" s="591">
        <v>202002</v>
      </c>
      <c r="AK471" s="630"/>
      <c r="AL471" s="765">
        <v>207004</v>
      </c>
      <c r="AM471" s="765" t="s">
        <v>3617</v>
      </c>
      <c r="AN471" s="765">
        <v>1</v>
      </c>
      <c r="AO471" s="630"/>
      <c r="AQ471" s="589"/>
      <c r="AR471" s="590"/>
    </row>
    <row r="472" spans="34:44" ht="15" customHeight="1" x14ac:dyDescent="0.15">
      <c r="AH472" s="591" t="s">
        <v>612</v>
      </c>
      <c r="AI472" s="592" t="s">
        <v>576</v>
      </c>
      <c r="AJ472" s="591">
        <v>202003</v>
      </c>
      <c r="AK472" s="624"/>
      <c r="AL472" s="764">
        <v>207005</v>
      </c>
      <c r="AM472" s="764" t="s">
        <v>3617</v>
      </c>
      <c r="AN472" s="764">
        <v>1</v>
      </c>
      <c r="AO472" s="624"/>
      <c r="AQ472" s="589"/>
      <c r="AR472" s="590"/>
    </row>
    <row r="473" spans="34:44" ht="15" customHeight="1" x14ac:dyDescent="0.15">
      <c r="AH473" s="591" t="s">
        <v>612</v>
      </c>
      <c r="AI473" s="592" t="s">
        <v>578</v>
      </c>
      <c r="AJ473" s="591">
        <v>202005</v>
      </c>
      <c r="AK473" s="624"/>
      <c r="AL473" s="764">
        <v>207006</v>
      </c>
      <c r="AM473" s="764" t="s">
        <v>3617</v>
      </c>
      <c r="AN473" s="764">
        <v>1</v>
      </c>
      <c r="AO473" s="624"/>
      <c r="AQ473" s="589"/>
      <c r="AR473" s="590"/>
    </row>
    <row r="474" spans="34:44" ht="15" customHeight="1" x14ac:dyDescent="0.15">
      <c r="AH474" s="591" t="s">
        <v>612</v>
      </c>
      <c r="AI474" s="592" t="s">
        <v>579</v>
      </c>
      <c r="AJ474" s="591">
        <v>202006</v>
      </c>
      <c r="AK474" s="624"/>
      <c r="AL474" s="764">
        <v>207007</v>
      </c>
      <c r="AM474" s="764">
        <v>1</v>
      </c>
      <c r="AN474" s="764" t="s">
        <v>3617</v>
      </c>
      <c r="AO474" s="624"/>
      <c r="AQ474" s="589"/>
      <c r="AR474" s="590"/>
    </row>
    <row r="475" spans="34:44" ht="15" customHeight="1" x14ac:dyDescent="0.15">
      <c r="AH475" s="591" t="s">
        <v>612</v>
      </c>
      <c r="AI475" s="592" t="s">
        <v>615</v>
      </c>
      <c r="AJ475" s="591">
        <v>202007</v>
      </c>
      <c r="AK475" s="624"/>
      <c r="AL475" s="764">
        <v>207008</v>
      </c>
      <c r="AM475" s="764" t="s">
        <v>3617</v>
      </c>
      <c r="AN475" s="764">
        <v>1</v>
      </c>
      <c r="AO475" s="624"/>
      <c r="AQ475" s="589"/>
      <c r="AR475" s="590"/>
    </row>
    <row r="476" spans="34:44" ht="15" customHeight="1" x14ac:dyDescent="0.15">
      <c r="AH476" s="591" t="s">
        <v>612</v>
      </c>
      <c r="AI476" s="592" t="s">
        <v>581</v>
      </c>
      <c r="AJ476" s="591">
        <v>202010</v>
      </c>
      <c r="AK476" s="624"/>
      <c r="AL476" s="764">
        <v>207009</v>
      </c>
      <c r="AM476" s="764">
        <v>1</v>
      </c>
      <c r="AN476" s="764" t="s">
        <v>3617</v>
      </c>
      <c r="AO476" s="624"/>
      <c r="AQ476" s="589"/>
      <c r="AR476" s="590"/>
    </row>
    <row r="477" spans="34:44" ht="15" customHeight="1" x14ac:dyDescent="0.15">
      <c r="AH477" s="591" t="s">
        <v>612</v>
      </c>
      <c r="AI477" s="592" t="s">
        <v>258</v>
      </c>
      <c r="AJ477" s="591">
        <v>202011</v>
      </c>
      <c r="AK477" s="624"/>
      <c r="AL477" s="764">
        <v>207010</v>
      </c>
      <c r="AM477" s="764">
        <v>1</v>
      </c>
      <c r="AN477" s="764" t="s">
        <v>3617</v>
      </c>
      <c r="AO477" s="624"/>
      <c r="AQ477" s="589"/>
      <c r="AR477" s="590"/>
    </row>
    <row r="478" spans="34:44" ht="15" customHeight="1" x14ac:dyDescent="0.15">
      <c r="AH478" s="591" t="s">
        <v>612</v>
      </c>
      <c r="AI478" s="592" t="s">
        <v>584</v>
      </c>
      <c r="AJ478" s="591">
        <v>202012</v>
      </c>
      <c r="AK478" s="624"/>
      <c r="AL478" s="764">
        <v>207011</v>
      </c>
      <c r="AM478" s="764" t="s">
        <v>3617</v>
      </c>
      <c r="AN478" s="764">
        <v>1</v>
      </c>
      <c r="AO478" s="624"/>
      <c r="AQ478" s="589"/>
      <c r="AR478" s="590"/>
    </row>
    <row r="479" spans="34:44" ht="15" customHeight="1" x14ac:dyDescent="0.15">
      <c r="AH479" s="591" t="s">
        <v>612</v>
      </c>
      <c r="AI479" s="592" t="s">
        <v>586</v>
      </c>
      <c r="AJ479" s="591">
        <v>202013</v>
      </c>
      <c r="AK479" s="624"/>
      <c r="AL479" s="764">
        <v>207012</v>
      </c>
      <c r="AM479" s="764">
        <v>1</v>
      </c>
      <c r="AN479" s="764" t="s">
        <v>3617</v>
      </c>
      <c r="AO479" s="624"/>
      <c r="AQ479" s="589"/>
      <c r="AR479" s="590"/>
    </row>
    <row r="480" spans="34:44" ht="15" customHeight="1" x14ac:dyDescent="0.15">
      <c r="AH480" s="591" t="s">
        <v>612</v>
      </c>
      <c r="AI480" s="592" t="s">
        <v>587</v>
      </c>
      <c r="AJ480" s="591">
        <v>202014</v>
      </c>
      <c r="AK480" s="624"/>
      <c r="AL480" s="764">
        <v>207013</v>
      </c>
      <c r="AM480" s="764" t="s">
        <v>3617</v>
      </c>
      <c r="AN480" s="764">
        <v>1</v>
      </c>
      <c r="AO480" s="624"/>
      <c r="AQ480" s="589"/>
      <c r="AR480" s="590"/>
    </row>
    <row r="481" spans="34:44" ht="15" customHeight="1" x14ac:dyDescent="0.15">
      <c r="AH481" s="591" t="s">
        <v>612</v>
      </c>
      <c r="AI481" s="592" t="s">
        <v>590</v>
      </c>
      <c r="AJ481" s="591">
        <v>202015</v>
      </c>
      <c r="AK481" s="624"/>
      <c r="AL481" s="764">
        <v>207014</v>
      </c>
      <c r="AM481" s="764" t="s">
        <v>3617</v>
      </c>
      <c r="AN481" s="764">
        <v>1</v>
      </c>
      <c r="AO481" s="624"/>
      <c r="AQ481" s="589"/>
      <c r="AR481" s="590"/>
    </row>
    <row r="482" spans="34:44" ht="15" customHeight="1" x14ac:dyDescent="0.15">
      <c r="AH482" s="591" t="s">
        <v>612</v>
      </c>
      <c r="AI482" s="592" t="s">
        <v>619</v>
      </c>
      <c r="AJ482" s="591">
        <v>202016</v>
      </c>
      <c r="AK482" s="624"/>
      <c r="AL482" s="764">
        <v>207015</v>
      </c>
      <c r="AM482" s="764" t="s">
        <v>3617</v>
      </c>
      <c r="AN482" s="764">
        <v>1</v>
      </c>
      <c r="AO482" s="624"/>
      <c r="AQ482" s="589"/>
      <c r="AR482" s="590"/>
    </row>
    <row r="483" spans="34:44" ht="15" customHeight="1" x14ac:dyDescent="0.15">
      <c r="AH483" s="591" t="s">
        <v>612</v>
      </c>
      <c r="AI483" s="592" t="s">
        <v>621</v>
      </c>
      <c r="AJ483" s="591">
        <v>202990</v>
      </c>
      <c r="AK483" s="624"/>
      <c r="AL483" s="764">
        <v>207016</v>
      </c>
      <c r="AM483" s="764" t="s">
        <v>3617</v>
      </c>
      <c r="AN483" s="764">
        <v>1</v>
      </c>
      <c r="AO483" s="624"/>
      <c r="AQ483" s="589"/>
      <c r="AR483" s="590"/>
    </row>
    <row r="484" spans="34:44" ht="15" customHeight="1" x14ac:dyDescent="0.15">
      <c r="AH484" s="591" t="s">
        <v>623</v>
      </c>
      <c r="AI484" s="592" t="s">
        <v>592</v>
      </c>
      <c r="AJ484" s="591">
        <v>203001</v>
      </c>
      <c r="AK484" s="624"/>
      <c r="AL484" s="764">
        <v>207017</v>
      </c>
      <c r="AM484" s="764" t="s">
        <v>3617</v>
      </c>
      <c r="AN484" s="764">
        <v>1</v>
      </c>
      <c r="AO484" s="624"/>
      <c r="AQ484" s="589"/>
      <c r="AR484" s="590"/>
    </row>
    <row r="485" spans="34:44" ht="15" customHeight="1" x14ac:dyDescent="0.15">
      <c r="AH485" s="591" t="s">
        <v>623</v>
      </c>
      <c r="AI485" s="592" t="s">
        <v>594</v>
      </c>
      <c r="AJ485" s="591">
        <v>203002</v>
      </c>
      <c r="AK485" s="624"/>
      <c r="AL485" s="764">
        <v>207018</v>
      </c>
      <c r="AM485" s="764" t="s">
        <v>3617</v>
      </c>
      <c r="AN485" s="764">
        <v>1</v>
      </c>
      <c r="AO485" s="624"/>
      <c r="AQ485" s="589"/>
      <c r="AR485" s="590"/>
    </row>
    <row r="486" spans="34:44" ht="15" customHeight="1" x14ac:dyDescent="0.15">
      <c r="AH486" s="591" t="s">
        <v>623</v>
      </c>
      <c r="AI486" s="592" t="s">
        <v>595</v>
      </c>
      <c r="AJ486" s="591">
        <v>203003</v>
      </c>
      <c r="AK486" s="624"/>
      <c r="AL486" s="764">
        <v>207019</v>
      </c>
      <c r="AM486" s="764" t="s">
        <v>3617</v>
      </c>
      <c r="AN486" s="764">
        <v>1</v>
      </c>
      <c r="AO486" s="624"/>
      <c r="AQ486" s="589"/>
      <c r="AR486" s="590"/>
    </row>
    <row r="487" spans="34:44" ht="15" customHeight="1" x14ac:dyDescent="0.15">
      <c r="AH487" s="591" t="s">
        <v>623</v>
      </c>
      <c r="AI487" s="592" t="s">
        <v>627</v>
      </c>
      <c r="AJ487" s="591">
        <v>203004</v>
      </c>
      <c r="AK487" s="624"/>
      <c r="AL487" s="764">
        <v>301001</v>
      </c>
      <c r="AM487" s="764" t="s">
        <v>3617</v>
      </c>
      <c r="AN487" s="764">
        <v>1</v>
      </c>
      <c r="AO487" s="624"/>
      <c r="AQ487" s="589"/>
      <c r="AR487" s="590"/>
    </row>
    <row r="488" spans="34:44" ht="15" customHeight="1" x14ac:dyDescent="0.15">
      <c r="AH488" s="591" t="s">
        <v>623</v>
      </c>
      <c r="AI488" s="592" t="s">
        <v>596</v>
      </c>
      <c r="AJ488" s="591">
        <v>203005</v>
      </c>
      <c r="AK488" s="624"/>
      <c r="AL488" s="764">
        <v>301002</v>
      </c>
      <c r="AM488" s="764">
        <v>1</v>
      </c>
      <c r="AN488" s="764" t="s">
        <v>3617</v>
      </c>
      <c r="AO488" s="624"/>
      <c r="AQ488" s="589"/>
      <c r="AR488" s="590"/>
    </row>
    <row r="489" spans="34:44" ht="15" customHeight="1" x14ac:dyDescent="0.15">
      <c r="AH489" s="591" t="s">
        <v>623</v>
      </c>
      <c r="AI489" s="592" t="s">
        <v>598</v>
      </c>
      <c r="AJ489" s="591">
        <v>203006</v>
      </c>
      <c r="AK489" s="624"/>
      <c r="AL489" s="764">
        <v>301003</v>
      </c>
      <c r="AM489" s="764">
        <v>1</v>
      </c>
      <c r="AN489" s="764" t="s">
        <v>3617</v>
      </c>
      <c r="AO489" s="624"/>
      <c r="AQ489" s="589"/>
      <c r="AR489" s="590"/>
    </row>
    <row r="490" spans="34:44" ht="15" customHeight="1" x14ac:dyDescent="0.15">
      <c r="AH490" s="591" t="s">
        <v>623</v>
      </c>
      <c r="AI490" s="592" t="s">
        <v>599</v>
      </c>
      <c r="AJ490" s="591">
        <v>203007</v>
      </c>
      <c r="AK490" s="624"/>
      <c r="AL490" s="764">
        <v>301004</v>
      </c>
      <c r="AM490" s="764" t="s">
        <v>3617</v>
      </c>
      <c r="AN490" s="764">
        <v>1</v>
      </c>
      <c r="AO490" s="624"/>
      <c r="AQ490" s="589"/>
      <c r="AR490" s="590"/>
    </row>
    <row r="491" spans="34:44" ht="15" customHeight="1" x14ac:dyDescent="0.15">
      <c r="AH491" s="591" t="s">
        <v>623</v>
      </c>
      <c r="AI491" s="592" t="s">
        <v>632</v>
      </c>
      <c r="AJ491" s="591">
        <v>203008</v>
      </c>
      <c r="AK491" s="624"/>
      <c r="AL491" s="764">
        <v>301005</v>
      </c>
      <c r="AM491" s="764" t="s">
        <v>3617</v>
      </c>
      <c r="AN491" s="764">
        <v>1</v>
      </c>
      <c r="AO491" s="624"/>
      <c r="AQ491" s="589"/>
      <c r="AR491" s="590"/>
    </row>
    <row r="492" spans="34:44" ht="15" customHeight="1" x14ac:dyDescent="0.15">
      <c r="AH492" s="591" t="s">
        <v>623</v>
      </c>
      <c r="AI492" s="592" t="s">
        <v>601</v>
      </c>
      <c r="AJ492" s="591">
        <v>203009</v>
      </c>
      <c r="AK492" s="624"/>
      <c r="AL492" s="764">
        <v>301006</v>
      </c>
      <c r="AM492" s="764">
        <v>1</v>
      </c>
      <c r="AN492" s="764" t="s">
        <v>3617</v>
      </c>
      <c r="AO492" s="624"/>
      <c r="AQ492" s="589"/>
      <c r="AR492" s="590"/>
    </row>
    <row r="493" spans="34:44" ht="15" customHeight="1" x14ac:dyDescent="0.15">
      <c r="AH493" s="591" t="s">
        <v>623</v>
      </c>
      <c r="AI493" s="592" t="s">
        <v>602</v>
      </c>
      <c r="AJ493" s="591">
        <v>203010</v>
      </c>
      <c r="AK493" s="628"/>
      <c r="AL493" s="764">
        <v>301007</v>
      </c>
      <c r="AM493" s="764" t="s">
        <v>3617</v>
      </c>
      <c r="AN493" s="764">
        <v>1</v>
      </c>
      <c r="AO493" s="628"/>
      <c r="AQ493" s="589"/>
      <c r="AR493" s="590"/>
    </row>
    <row r="494" spans="34:44" ht="15" customHeight="1" x14ac:dyDescent="0.15">
      <c r="AH494" s="591" t="s">
        <v>623</v>
      </c>
      <c r="AI494" s="592" t="s">
        <v>604</v>
      </c>
      <c r="AJ494" s="591">
        <v>203011</v>
      </c>
      <c r="AK494" s="628"/>
      <c r="AL494" s="764">
        <v>301008</v>
      </c>
      <c r="AM494" s="764">
        <v>1</v>
      </c>
      <c r="AN494" s="764" t="s">
        <v>3617</v>
      </c>
      <c r="AO494" s="628"/>
      <c r="AQ494" s="589"/>
      <c r="AR494" s="590"/>
    </row>
    <row r="495" spans="34:44" ht="15" customHeight="1" x14ac:dyDescent="0.15">
      <c r="AH495" s="591" t="s">
        <v>623</v>
      </c>
      <c r="AI495" s="592" t="s">
        <v>636</v>
      </c>
      <c r="AJ495" s="591">
        <v>203012</v>
      </c>
      <c r="AK495" s="628"/>
      <c r="AL495" s="764">
        <v>301009</v>
      </c>
      <c r="AM495" s="764">
        <v>1</v>
      </c>
      <c r="AN495" s="764" t="s">
        <v>3617</v>
      </c>
      <c r="AO495" s="628"/>
      <c r="AQ495" s="589"/>
      <c r="AR495" s="590"/>
    </row>
    <row r="496" spans="34:44" ht="15" customHeight="1" x14ac:dyDescent="0.15">
      <c r="AH496" s="591" t="s">
        <v>623</v>
      </c>
      <c r="AI496" s="592" t="s">
        <v>605</v>
      </c>
      <c r="AJ496" s="591">
        <v>203013</v>
      </c>
      <c r="AK496" s="628"/>
      <c r="AL496" s="764">
        <v>301010</v>
      </c>
      <c r="AM496" s="764" t="s">
        <v>3617</v>
      </c>
      <c r="AN496" s="764">
        <v>1</v>
      </c>
      <c r="AO496" s="628"/>
      <c r="AQ496" s="589"/>
      <c r="AR496" s="590"/>
    </row>
    <row r="497" spans="34:44" ht="15" customHeight="1" x14ac:dyDescent="0.15">
      <c r="AH497" s="591" t="s">
        <v>623</v>
      </c>
      <c r="AI497" s="592" t="s">
        <v>606</v>
      </c>
      <c r="AJ497" s="591">
        <v>203014</v>
      </c>
      <c r="AK497" s="628"/>
      <c r="AL497" s="764">
        <v>301011</v>
      </c>
      <c r="AM497" s="764" t="s">
        <v>3617</v>
      </c>
      <c r="AN497" s="764">
        <v>1</v>
      </c>
      <c r="AO497" s="628"/>
      <c r="AQ497" s="589"/>
      <c r="AR497" s="590"/>
    </row>
    <row r="498" spans="34:44" ht="15" customHeight="1" x14ac:dyDescent="0.15">
      <c r="AH498" s="591" t="s">
        <v>623</v>
      </c>
      <c r="AI498" s="592" t="s">
        <v>608</v>
      </c>
      <c r="AJ498" s="591">
        <v>203015</v>
      </c>
      <c r="AK498" s="624"/>
      <c r="AL498" s="764">
        <v>301012</v>
      </c>
      <c r="AM498" s="764">
        <v>1</v>
      </c>
      <c r="AN498" s="764" t="s">
        <v>3617</v>
      </c>
      <c r="AO498" s="624"/>
      <c r="AQ498" s="589"/>
      <c r="AR498" s="590"/>
    </row>
    <row r="499" spans="34:44" ht="15" customHeight="1" x14ac:dyDescent="0.15">
      <c r="AH499" s="591" t="s">
        <v>623</v>
      </c>
      <c r="AI499" s="592" t="s">
        <v>641</v>
      </c>
      <c r="AJ499" s="591">
        <v>203017</v>
      </c>
      <c r="AK499" s="624"/>
      <c r="AL499" s="764">
        <v>301013</v>
      </c>
      <c r="AM499" s="764">
        <v>1</v>
      </c>
      <c r="AN499" s="764" t="s">
        <v>3617</v>
      </c>
      <c r="AO499" s="624"/>
      <c r="AQ499" s="589"/>
      <c r="AR499" s="590"/>
    </row>
    <row r="500" spans="34:44" ht="15" customHeight="1" x14ac:dyDescent="0.15">
      <c r="AH500" s="591" t="s">
        <v>623</v>
      </c>
      <c r="AI500" s="592" t="s">
        <v>609</v>
      </c>
      <c r="AJ500" s="591">
        <v>203018</v>
      </c>
      <c r="AK500" s="624"/>
      <c r="AL500" s="764">
        <v>301014</v>
      </c>
      <c r="AM500" s="764" t="s">
        <v>3617</v>
      </c>
      <c r="AN500" s="764">
        <v>1</v>
      </c>
      <c r="AO500" s="624"/>
      <c r="AQ500" s="589"/>
      <c r="AR500" s="590"/>
    </row>
    <row r="501" spans="34:44" ht="15" customHeight="1" x14ac:dyDescent="0.15">
      <c r="AH501" s="591" t="s">
        <v>623</v>
      </c>
      <c r="AI501" s="592" t="s">
        <v>611</v>
      </c>
      <c r="AJ501" s="591">
        <v>203019</v>
      </c>
      <c r="AK501" s="624"/>
      <c r="AL501" s="764">
        <v>301015</v>
      </c>
      <c r="AM501" s="764">
        <v>1</v>
      </c>
      <c r="AN501" s="764" t="s">
        <v>3617</v>
      </c>
      <c r="AO501" s="624"/>
      <c r="AQ501" s="589"/>
      <c r="AR501" s="590"/>
    </row>
    <row r="502" spans="34:44" ht="15" customHeight="1" x14ac:dyDescent="0.15">
      <c r="AH502" s="591" t="s">
        <v>623</v>
      </c>
      <c r="AI502" s="592" t="s">
        <v>644</v>
      </c>
      <c r="AJ502" s="591">
        <v>203021</v>
      </c>
      <c r="AK502" s="624"/>
      <c r="AL502" s="764">
        <v>301016</v>
      </c>
      <c r="AM502" s="764" t="s">
        <v>3617</v>
      </c>
      <c r="AN502" s="764">
        <v>1</v>
      </c>
      <c r="AO502" s="624"/>
      <c r="AQ502" s="589"/>
      <c r="AR502" s="590"/>
    </row>
    <row r="503" spans="34:44" ht="15" customHeight="1" x14ac:dyDescent="0.15">
      <c r="AH503" s="591" t="s">
        <v>623</v>
      </c>
      <c r="AI503" s="592" t="s">
        <v>646</v>
      </c>
      <c r="AJ503" s="591">
        <v>203990</v>
      </c>
      <c r="AK503" s="624"/>
      <c r="AL503" s="764">
        <v>301017</v>
      </c>
      <c r="AM503" s="764" t="s">
        <v>3617</v>
      </c>
      <c r="AN503" s="764">
        <v>1</v>
      </c>
      <c r="AO503" s="624"/>
      <c r="AQ503" s="589"/>
      <c r="AR503" s="590"/>
    </row>
    <row r="504" spans="34:44" ht="15" customHeight="1" x14ac:dyDescent="0.15">
      <c r="AH504" s="591" t="s">
        <v>648</v>
      </c>
      <c r="AI504" s="592" t="s">
        <v>649</v>
      </c>
      <c r="AJ504" s="591">
        <v>203991</v>
      </c>
      <c r="AK504" s="624"/>
      <c r="AL504" s="764">
        <v>301018</v>
      </c>
      <c r="AM504" s="764">
        <v>1</v>
      </c>
      <c r="AN504" s="764" t="s">
        <v>3617</v>
      </c>
      <c r="AO504" s="624"/>
      <c r="AQ504" s="589"/>
      <c r="AR504" s="590"/>
    </row>
    <row r="505" spans="34:44" ht="15" customHeight="1" x14ac:dyDescent="0.15">
      <c r="AH505" s="591" t="s">
        <v>623</v>
      </c>
      <c r="AI505" s="592" t="s">
        <v>651</v>
      </c>
      <c r="AJ505" s="591">
        <v>203992</v>
      </c>
      <c r="AK505" s="624"/>
      <c r="AL505" s="764">
        <v>301019</v>
      </c>
      <c r="AM505" s="764" t="s">
        <v>3617</v>
      </c>
      <c r="AN505" s="764">
        <v>1</v>
      </c>
      <c r="AO505" s="624"/>
      <c r="AQ505" s="589"/>
      <c r="AR505" s="590"/>
    </row>
    <row r="506" spans="34:44" ht="15" customHeight="1" x14ac:dyDescent="0.15">
      <c r="AH506" s="591" t="s">
        <v>653</v>
      </c>
      <c r="AI506" s="592" t="s">
        <v>654</v>
      </c>
      <c r="AJ506" s="591">
        <v>204001</v>
      </c>
      <c r="AK506" s="624"/>
      <c r="AL506" s="764">
        <v>301020</v>
      </c>
      <c r="AM506" s="764" t="s">
        <v>3617</v>
      </c>
      <c r="AN506" s="764">
        <v>1</v>
      </c>
      <c r="AO506" s="624"/>
      <c r="AQ506" s="589"/>
      <c r="AR506" s="590"/>
    </row>
    <row r="507" spans="34:44" ht="15" customHeight="1" x14ac:dyDescent="0.15">
      <c r="AH507" s="591" t="s">
        <v>653</v>
      </c>
      <c r="AI507" s="592" t="s">
        <v>656</v>
      </c>
      <c r="AJ507" s="591">
        <v>204002</v>
      </c>
      <c r="AK507" s="624"/>
      <c r="AL507" s="764">
        <v>301022</v>
      </c>
      <c r="AM507" s="764" t="s">
        <v>3617</v>
      </c>
      <c r="AN507" s="764">
        <v>1</v>
      </c>
      <c r="AO507" s="624"/>
      <c r="AQ507" s="589"/>
      <c r="AR507" s="590"/>
    </row>
    <row r="508" spans="34:44" ht="15" customHeight="1" x14ac:dyDescent="0.15">
      <c r="AH508" s="591" t="s">
        <v>653</v>
      </c>
      <c r="AI508" s="592" t="s">
        <v>613</v>
      </c>
      <c r="AJ508" s="591">
        <v>204003</v>
      </c>
      <c r="AK508" s="624"/>
      <c r="AL508" s="764">
        <v>301023</v>
      </c>
      <c r="AM508" s="764" t="s">
        <v>3617</v>
      </c>
      <c r="AN508" s="764">
        <v>1</v>
      </c>
      <c r="AO508" s="624"/>
      <c r="AQ508" s="589"/>
      <c r="AR508" s="590"/>
    </row>
    <row r="509" spans="34:44" ht="15" customHeight="1" x14ac:dyDescent="0.15">
      <c r="AH509" s="591" t="s">
        <v>653</v>
      </c>
      <c r="AI509" s="592" t="s">
        <v>614</v>
      </c>
      <c r="AJ509" s="591">
        <v>204004</v>
      </c>
      <c r="AK509" s="624"/>
      <c r="AL509" s="764">
        <v>301024</v>
      </c>
      <c r="AM509" s="764">
        <v>1</v>
      </c>
      <c r="AN509" s="764" t="s">
        <v>3617</v>
      </c>
      <c r="AO509" s="624"/>
      <c r="AQ509" s="589"/>
      <c r="AR509" s="590"/>
    </row>
    <row r="510" spans="34:44" ht="15" customHeight="1" x14ac:dyDescent="0.15">
      <c r="AH510" s="591" t="s">
        <v>653</v>
      </c>
      <c r="AI510" s="592" t="s">
        <v>616</v>
      </c>
      <c r="AJ510" s="591">
        <v>204005</v>
      </c>
      <c r="AK510" s="624"/>
      <c r="AL510" s="764">
        <v>301025</v>
      </c>
      <c r="AM510" s="764" t="s">
        <v>3617</v>
      </c>
      <c r="AN510" s="764">
        <v>1</v>
      </c>
      <c r="AO510" s="624"/>
      <c r="AQ510" s="589"/>
      <c r="AR510" s="590"/>
    </row>
    <row r="511" spans="34:44" ht="15" customHeight="1" x14ac:dyDescent="0.15">
      <c r="AH511" s="591" t="s">
        <v>661</v>
      </c>
      <c r="AI511" s="592" t="s">
        <v>662</v>
      </c>
      <c r="AJ511" s="591">
        <v>205001</v>
      </c>
      <c r="AK511" s="624"/>
      <c r="AL511" s="764">
        <v>301026</v>
      </c>
      <c r="AM511" s="764" t="s">
        <v>3617</v>
      </c>
      <c r="AN511" s="764">
        <v>1</v>
      </c>
      <c r="AO511" s="624"/>
      <c r="AQ511" s="589"/>
      <c r="AR511" s="590"/>
    </row>
    <row r="512" spans="34:44" ht="15" customHeight="1" x14ac:dyDescent="0.15">
      <c r="AH512" s="591" t="s">
        <v>661</v>
      </c>
      <c r="AI512" s="592" t="s">
        <v>617</v>
      </c>
      <c r="AJ512" s="591">
        <v>205002</v>
      </c>
      <c r="AK512" s="624"/>
      <c r="AL512" s="764">
        <v>301027</v>
      </c>
      <c r="AM512" s="764" t="s">
        <v>3617</v>
      </c>
      <c r="AN512" s="764">
        <v>1</v>
      </c>
      <c r="AO512" s="624"/>
      <c r="AQ512" s="589"/>
      <c r="AR512" s="590"/>
    </row>
    <row r="513" spans="34:44" ht="15" customHeight="1" x14ac:dyDescent="0.15">
      <c r="AH513" s="591" t="s">
        <v>661</v>
      </c>
      <c r="AI513" s="592" t="s">
        <v>665</v>
      </c>
      <c r="AJ513" s="591">
        <v>205003</v>
      </c>
      <c r="AK513" s="624"/>
      <c r="AL513" s="764">
        <v>301028</v>
      </c>
      <c r="AM513" s="764" t="s">
        <v>3617</v>
      </c>
      <c r="AN513" s="764">
        <v>1</v>
      </c>
      <c r="AO513" s="624"/>
      <c r="AQ513" s="589"/>
      <c r="AR513" s="590"/>
    </row>
    <row r="514" spans="34:44" ht="15" customHeight="1" x14ac:dyDescent="0.15">
      <c r="AH514" s="591" t="s">
        <v>661</v>
      </c>
      <c r="AI514" s="592" t="s">
        <v>275</v>
      </c>
      <c r="AJ514" s="591">
        <v>205004</v>
      </c>
      <c r="AK514" s="624"/>
      <c r="AL514" s="764">
        <v>301029</v>
      </c>
      <c r="AM514" s="764">
        <v>1</v>
      </c>
      <c r="AN514" s="764" t="s">
        <v>3617</v>
      </c>
      <c r="AO514" s="624"/>
      <c r="AQ514" s="589"/>
      <c r="AR514" s="590"/>
    </row>
    <row r="515" spans="34:44" ht="15" customHeight="1" x14ac:dyDescent="0.15">
      <c r="AH515" s="591" t="s">
        <v>661</v>
      </c>
      <c r="AI515" s="592" t="s">
        <v>667</v>
      </c>
      <c r="AJ515" s="591">
        <v>205005</v>
      </c>
      <c r="AK515" s="624"/>
      <c r="AL515" s="764">
        <v>301030</v>
      </c>
      <c r="AM515" s="764">
        <v>1</v>
      </c>
      <c r="AN515" s="764" t="s">
        <v>3617</v>
      </c>
      <c r="AO515" s="624"/>
      <c r="AQ515" s="589"/>
      <c r="AR515" s="590"/>
    </row>
    <row r="516" spans="34:44" ht="15" customHeight="1" x14ac:dyDescent="0.15">
      <c r="AH516" s="591" t="s">
        <v>661</v>
      </c>
      <c r="AI516" s="592" t="s">
        <v>669</v>
      </c>
      <c r="AJ516" s="591">
        <v>205006</v>
      </c>
      <c r="AK516" s="624"/>
      <c r="AL516" s="764">
        <v>301031</v>
      </c>
      <c r="AM516" s="764">
        <v>1</v>
      </c>
      <c r="AN516" s="764" t="s">
        <v>3617</v>
      </c>
      <c r="AO516" s="624"/>
      <c r="AQ516" s="589"/>
      <c r="AR516" s="590"/>
    </row>
    <row r="517" spans="34:44" ht="15" customHeight="1" x14ac:dyDescent="0.15">
      <c r="AH517" s="591" t="s">
        <v>661</v>
      </c>
      <c r="AI517" s="592" t="s">
        <v>618</v>
      </c>
      <c r="AJ517" s="591">
        <v>205007</v>
      </c>
      <c r="AK517" s="624"/>
      <c r="AL517" s="764">
        <v>301033</v>
      </c>
      <c r="AM517" s="764" t="s">
        <v>3617</v>
      </c>
      <c r="AN517" s="764">
        <v>1</v>
      </c>
      <c r="AO517" s="624"/>
      <c r="AQ517" s="589"/>
      <c r="AR517" s="590"/>
    </row>
    <row r="518" spans="34:44" ht="15" customHeight="1" x14ac:dyDescent="0.15">
      <c r="AH518" s="591" t="s">
        <v>661</v>
      </c>
      <c r="AI518" s="592" t="s">
        <v>620</v>
      </c>
      <c r="AJ518" s="591">
        <v>205008</v>
      </c>
      <c r="AK518" s="624"/>
      <c r="AL518" s="764">
        <v>301034</v>
      </c>
      <c r="AM518" s="764" t="s">
        <v>3617</v>
      </c>
      <c r="AN518" s="764">
        <v>1</v>
      </c>
      <c r="AO518" s="624"/>
      <c r="AQ518" s="589"/>
      <c r="AR518" s="590"/>
    </row>
    <row r="519" spans="34:44" ht="15" customHeight="1" x14ac:dyDescent="0.15">
      <c r="AH519" s="591" t="s">
        <v>661</v>
      </c>
      <c r="AI519" s="592" t="s">
        <v>622</v>
      </c>
      <c r="AJ519" s="591">
        <v>205011</v>
      </c>
      <c r="AK519" s="624"/>
      <c r="AL519" s="764">
        <v>301035</v>
      </c>
      <c r="AM519" s="764">
        <v>1</v>
      </c>
      <c r="AN519" s="764" t="s">
        <v>3617</v>
      </c>
      <c r="AO519" s="624"/>
      <c r="AQ519" s="589"/>
      <c r="AR519" s="590"/>
    </row>
    <row r="520" spans="34:44" ht="15" customHeight="1" x14ac:dyDescent="0.15">
      <c r="AH520" s="591" t="s">
        <v>661</v>
      </c>
      <c r="AI520" s="592" t="s">
        <v>624</v>
      </c>
      <c r="AJ520" s="591">
        <v>205012</v>
      </c>
      <c r="AK520" s="624"/>
      <c r="AL520" s="764">
        <v>301036</v>
      </c>
      <c r="AM520" s="764" t="s">
        <v>3617</v>
      </c>
      <c r="AN520" s="764">
        <v>1</v>
      </c>
      <c r="AO520" s="624"/>
      <c r="AQ520" s="589"/>
      <c r="AR520" s="590"/>
    </row>
    <row r="521" spans="34:44" ht="15" customHeight="1" x14ac:dyDescent="0.15">
      <c r="AH521" s="591" t="s">
        <v>661</v>
      </c>
      <c r="AI521" s="592" t="s">
        <v>625</v>
      </c>
      <c r="AJ521" s="591">
        <v>205013</v>
      </c>
      <c r="AK521" s="624"/>
      <c r="AL521" s="764">
        <v>301990</v>
      </c>
      <c r="AM521" s="764" t="s">
        <v>3617</v>
      </c>
      <c r="AN521" s="764">
        <v>1</v>
      </c>
      <c r="AO521" s="624"/>
      <c r="AQ521" s="589"/>
      <c r="AR521" s="590"/>
    </row>
    <row r="522" spans="34:44" ht="15" customHeight="1" x14ac:dyDescent="0.15">
      <c r="AH522" s="591" t="s">
        <v>661</v>
      </c>
      <c r="AI522" s="592" t="s">
        <v>626</v>
      </c>
      <c r="AJ522" s="591">
        <v>205014</v>
      </c>
      <c r="AK522" s="624"/>
      <c r="AL522" s="764">
        <v>301991</v>
      </c>
      <c r="AM522" s="764">
        <v>1</v>
      </c>
      <c r="AN522" s="764" t="s">
        <v>3617</v>
      </c>
      <c r="AO522" s="624"/>
      <c r="AQ522" s="589"/>
      <c r="AR522" s="590"/>
    </row>
    <row r="523" spans="34:44" ht="15" customHeight="1" x14ac:dyDescent="0.15">
      <c r="AH523" s="591" t="s">
        <v>661</v>
      </c>
      <c r="AI523" s="592" t="s">
        <v>628</v>
      </c>
      <c r="AJ523" s="591">
        <v>205015</v>
      </c>
      <c r="AK523" s="624"/>
      <c r="AL523" s="764">
        <v>302001</v>
      </c>
      <c r="AM523" s="764">
        <v>1</v>
      </c>
      <c r="AN523" s="764" t="s">
        <v>3617</v>
      </c>
      <c r="AO523" s="624"/>
      <c r="AQ523" s="589"/>
      <c r="AR523" s="590"/>
    </row>
    <row r="524" spans="34:44" ht="15" customHeight="1" x14ac:dyDescent="0.15">
      <c r="AH524" s="591" t="s">
        <v>661</v>
      </c>
      <c r="AI524" s="592" t="s">
        <v>675</v>
      </c>
      <c r="AJ524" s="591">
        <v>205016</v>
      </c>
      <c r="AK524" s="624"/>
      <c r="AL524" s="764">
        <v>302003</v>
      </c>
      <c r="AM524" s="764">
        <v>1</v>
      </c>
      <c r="AN524" s="764" t="s">
        <v>3617</v>
      </c>
      <c r="AO524" s="624"/>
      <c r="AQ524" s="589"/>
      <c r="AR524" s="590"/>
    </row>
    <row r="525" spans="34:44" ht="15" customHeight="1" x14ac:dyDescent="0.15">
      <c r="AH525" s="591" t="s">
        <v>661</v>
      </c>
      <c r="AI525" s="592" t="s">
        <v>629</v>
      </c>
      <c r="AJ525" s="591">
        <v>205017</v>
      </c>
      <c r="AK525" s="624"/>
      <c r="AL525" s="764">
        <v>302004</v>
      </c>
      <c r="AM525" s="764">
        <v>1</v>
      </c>
      <c r="AN525" s="764" t="s">
        <v>3617</v>
      </c>
      <c r="AO525" s="624"/>
      <c r="AQ525" s="589"/>
      <c r="AR525" s="590"/>
    </row>
    <row r="526" spans="34:44" ht="15" customHeight="1" x14ac:dyDescent="0.15">
      <c r="AH526" s="591" t="s">
        <v>678</v>
      </c>
      <c r="AI526" s="592" t="s">
        <v>630</v>
      </c>
      <c r="AJ526" s="591">
        <v>206001</v>
      </c>
      <c r="AK526" s="624"/>
      <c r="AL526" s="764">
        <v>302005</v>
      </c>
      <c r="AM526" s="764">
        <v>1</v>
      </c>
      <c r="AN526" s="764" t="s">
        <v>3617</v>
      </c>
      <c r="AO526" s="624"/>
      <c r="AQ526" s="589"/>
      <c r="AR526" s="590"/>
    </row>
    <row r="527" spans="34:44" ht="15" customHeight="1" x14ac:dyDescent="0.15">
      <c r="AH527" s="591" t="s">
        <v>678</v>
      </c>
      <c r="AI527" s="592" t="s">
        <v>631</v>
      </c>
      <c r="AJ527" s="591">
        <v>206002</v>
      </c>
      <c r="AK527" s="624"/>
      <c r="AL527" s="764">
        <v>302006</v>
      </c>
      <c r="AM527" s="764" t="s">
        <v>3617</v>
      </c>
      <c r="AN527" s="764">
        <v>1</v>
      </c>
      <c r="AO527" s="624"/>
      <c r="AQ527" s="589"/>
      <c r="AR527" s="590"/>
    </row>
    <row r="528" spans="34:44" ht="15" customHeight="1" x14ac:dyDescent="0.15">
      <c r="AH528" s="591" t="s">
        <v>678</v>
      </c>
      <c r="AI528" s="592" t="s">
        <v>633</v>
      </c>
      <c r="AJ528" s="591">
        <v>206004</v>
      </c>
      <c r="AK528" s="624"/>
      <c r="AL528" s="764">
        <v>302007</v>
      </c>
      <c r="AM528" s="764" t="s">
        <v>3617</v>
      </c>
      <c r="AN528" s="764">
        <v>1</v>
      </c>
      <c r="AO528" s="624"/>
      <c r="AQ528" s="589"/>
      <c r="AR528" s="590"/>
    </row>
    <row r="529" spans="34:44" ht="15" customHeight="1" x14ac:dyDescent="0.15">
      <c r="AH529" s="591" t="s">
        <v>678</v>
      </c>
      <c r="AI529" s="592" t="s">
        <v>634</v>
      </c>
      <c r="AJ529" s="591">
        <v>206005</v>
      </c>
      <c r="AK529" s="624"/>
      <c r="AL529" s="764">
        <v>302008</v>
      </c>
      <c r="AM529" s="764">
        <v>1</v>
      </c>
      <c r="AN529" s="764" t="s">
        <v>3617</v>
      </c>
      <c r="AO529" s="624"/>
      <c r="AQ529" s="589"/>
      <c r="AR529" s="590"/>
    </row>
    <row r="530" spans="34:44" ht="15" customHeight="1" x14ac:dyDescent="0.15">
      <c r="AH530" s="591" t="s">
        <v>678</v>
      </c>
      <c r="AI530" s="592" t="s">
        <v>635</v>
      </c>
      <c r="AJ530" s="591">
        <v>206006</v>
      </c>
      <c r="AK530" s="624"/>
      <c r="AL530" s="764">
        <v>302009</v>
      </c>
      <c r="AM530" s="764" t="s">
        <v>3617</v>
      </c>
      <c r="AN530" s="764">
        <v>1</v>
      </c>
      <c r="AO530" s="624"/>
      <c r="AQ530" s="589"/>
      <c r="AR530" s="590"/>
    </row>
    <row r="531" spans="34:44" ht="15" customHeight="1" x14ac:dyDescent="0.15">
      <c r="AH531" s="591" t="s">
        <v>678</v>
      </c>
      <c r="AI531" s="592" t="s">
        <v>684</v>
      </c>
      <c r="AJ531" s="591">
        <v>206007</v>
      </c>
      <c r="AK531" s="624"/>
      <c r="AL531" s="764">
        <v>302010</v>
      </c>
      <c r="AM531" s="764" t="s">
        <v>3617</v>
      </c>
      <c r="AN531" s="764">
        <v>1</v>
      </c>
      <c r="AO531" s="624"/>
      <c r="AQ531" s="589"/>
      <c r="AR531" s="590"/>
    </row>
    <row r="532" spans="34:44" ht="15" customHeight="1" x14ac:dyDescent="0.15">
      <c r="AH532" s="591" t="s">
        <v>678</v>
      </c>
      <c r="AI532" s="592" t="s">
        <v>637</v>
      </c>
      <c r="AJ532" s="591">
        <v>206008</v>
      </c>
      <c r="AK532" s="624"/>
      <c r="AL532" s="764">
        <v>302011</v>
      </c>
      <c r="AM532" s="764">
        <v>1</v>
      </c>
      <c r="AN532" s="764" t="s">
        <v>3617</v>
      </c>
      <c r="AO532" s="624"/>
      <c r="AQ532" s="589"/>
      <c r="AR532" s="590"/>
    </row>
    <row r="533" spans="34:44" ht="15" customHeight="1" x14ac:dyDescent="0.15">
      <c r="AH533" s="591" t="s">
        <v>678</v>
      </c>
      <c r="AI533" s="592" t="s">
        <v>687</v>
      </c>
      <c r="AJ533" s="591">
        <v>206010</v>
      </c>
      <c r="AK533" s="624"/>
      <c r="AL533" s="764">
        <v>302012</v>
      </c>
      <c r="AM533" s="764" t="s">
        <v>3617</v>
      </c>
      <c r="AN533" s="764">
        <v>1</v>
      </c>
      <c r="AO533" s="624"/>
      <c r="AQ533" s="589"/>
      <c r="AR533" s="590"/>
    </row>
    <row r="534" spans="34:44" ht="15" customHeight="1" x14ac:dyDescent="0.15">
      <c r="AH534" s="591" t="s">
        <v>678</v>
      </c>
      <c r="AI534" s="592" t="s">
        <v>638</v>
      </c>
      <c r="AJ534" s="591">
        <v>206011</v>
      </c>
      <c r="AK534" s="624"/>
      <c r="AL534" s="764">
        <v>302013</v>
      </c>
      <c r="AM534" s="764">
        <v>1</v>
      </c>
      <c r="AN534" s="764" t="s">
        <v>3617</v>
      </c>
      <c r="AO534" s="624"/>
      <c r="AQ534" s="589"/>
      <c r="AR534" s="590"/>
    </row>
    <row r="535" spans="34:44" ht="15" customHeight="1" x14ac:dyDescent="0.15">
      <c r="AH535" s="591" t="s">
        <v>678</v>
      </c>
      <c r="AI535" s="592" t="s">
        <v>639</v>
      </c>
      <c r="AJ535" s="591">
        <v>206012</v>
      </c>
      <c r="AK535" s="624"/>
      <c r="AL535" s="764">
        <v>302014</v>
      </c>
      <c r="AM535" s="764">
        <v>1</v>
      </c>
      <c r="AN535" s="764" t="s">
        <v>3617</v>
      </c>
      <c r="AO535" s="624"/>
      <c r="AQ535" s="589"/>
      <c r="AR535" s="590"/>
    </row>
    <row r="536" spans="34:44" ht="15" customHeight="1" x14ac:dyDescent="0.15">
      <c r="AH536" s="591" t="s">
        <v>678</v>
      </c>
      <c r="AI536" s="592" t="s">
        <v>640</v>
      </c>
      <c r="AJ536" s="591">
        <v>206013</v>
      </c>
      <c r="AK536" s="628"/>
      <c r="AL536" s="764">
        <v>302016</v>
      </c>
      <c r="AM536" s="764">
        <v>1</v>
      </c>
      <c r="AN536" s="764" t="s">
        <v>3617</v>
      </c>
      <c r="AO536" s="628"/>
      <c r="AQ536" s="589"/>
      <c r="AR536" s="590"/>
    </row>
    <row r="537" spans="34:44" ht="15" customHeight="1" x14ac:dyDescent="0.15">
      <c r="AH537" s="591" t="s">
        <v>678</v>
      </c>
      <c r="AI537" s="592" t="s">
        <v>642</v>
      </c>
      <c r="AJ537" s="591">
        <v>206014</v>
      </c>
      <c r="AK537" s="628"/>
      <c r="AL537" s="764">
        <v>302017</v>
      </c>
      <c r="AM537" s="764" t="s">
        <v>3617</v>
      </c>
      <c r="AN537" s="764">
        <v>1</v>
      </c>
      <c r="AO537" s="628"/>
      <c r="AQ537" s="589"/>
      <c r="AR537" s="590"/>
    </row>
    <row r="538" spans="34:44" ht="15" customHeight="1" x14ac:dyDescent="0.15">
      <c r="AH538" s="591" t="s">
        <v>678</v>
      </c>
      <c r="AI538" s="592" t="s">
        <v>643</v>
      </c>
      <c r="AJ538" s="591">
        <v>206015</v>
      </c>
      <c r="AK538" s="628"/>
      <c r="AL538" s="764">
        <v>302990</v>
      </c>
      <c r="AM538" s="764" t="s">
        <v>3617</v>
      </c>
      <c r="AN538" s="764">
        <v>1</v>
      </c>
      <c r="AO538" s="628"/>
      <c r="AQ538" s="589"/>
      <c r="AR538" s="590"/>
    </row>
    <row r="539" spans="34:44" ht="15" customHeight="1" x14ac:dyDescent="0.15">
      <c r="AH539" s="591" t="s">
        <v>678</v>
      </c>
      <c r="AI539" s="592" t="s">
        <v>693</v>
      </c>
      <c r="AJ539" s="591">
        <v>206016</v>
      </c>
      <c r="AK539" s="624"/>
      <c r="AL539" s="764">
        <v>303001</v>
      </c>
      <c r="AM539" s="764">
        <v>1</v>
      </c>
      <c r="AN539" s="764" t="s">
        <v>3617</v>
      </c>
      <c r="AO539" s="624"/>
      <c r="AQ539" s="589"/>
      <c r="AR539" s="590"/>
    </row>
    <row r="540" spans="34:44" ht="15" customHeight="1" x14ac:dyDescent="0.15">
      <c r="AH540" s="591" t="s">
        <v>678</v>
      </c>
      <c r="AI540" s="592" t="s">
        <v>276</v>
      </c>
      <c r="AJ540" s="591">
        <v>206017</v>
      </c>
      <c r="AK540" s="624"/>
      <c r="AL540" s="764">
        <v>303003</v>
      </c>
      <c r="AM540" s="764">
        <v>1</v>
      </c>
      <c r="AN540" s="764" t="s">
        <v>3617</v>
      </c>
      <c r="AO540" s="624"/>
      <c r="AQ540" s="589"/>
      <c r="AR540" s="590"/>
    </row>
    <row r="541" spans="34:44" ht="15" customHeight="1" x14ac:dyDescent="0.15">
      <c r="AH541" s="591" t="s">
        <v>678</v>
      </c>
      <c r="AI541" s="592"/>
      <c r="AJ541" s="591">
        <v>206018</v>
      </c>
      <c r="AK541" s="624"/>
      <c r="AL541" s="764">
        <v>303004</v>
      </c>
      <c r="AM541" s="764">
        <v>1</v>
      </c>
      <c r="AN541" s="764" t="s">
        <v>3617</v>
      </c>
      <c r="AO541" s="624"/>
      <c r="AQ541" s="589"/>
      <c r="AR541" s="590"/>
    </row>
    <row r="542" spans="34:44" ht="15" customHeight="1" x14ac:dyDescent="0.15">
      <c r="AH542" s="591" t="s">
        <v>678</v>
      </c>
      <c r="AI542" s="592" t="s">
        <v>645</v>
      </c>
      <c r="AJ542" s="591">
        <v>206019</v>
      </c>
      <c r="AK542" s="624"/>
      <c r="AL542" s="764">
        <v>303005</v>
      </c>
      <c r="AM542" s="764" t="s">
        <v>3617</v>
      </c>
      <c r="AN542" s="764">
        <v>1</v>
      </c>
      <c r="AO542" s="624"/>
      <c r="AQ542" s="589"/>
      <c r="AR542" s="590"/>
    </row>
    <row r="543" spans="34:44" ht="15" customHeight="1" x14ac:dyDescent="0.15">
      <c r="AH543" s="591" t="s">
        <v>678</v>
      </c>
      <c r="AI543" s="592" t="s">
        <v>647</v>
      </c>
      <c r="AJ543" s="591">
        <v>206020</v>
      </c>
      <c r="AK543" s="624"/>
      <c r="AL543" s="764">
        <v>303006</v>
      </c>
      <c r="AM543" s="764">
        <v>1</v>
      </c>
      <c r="AN543" s="764" t="s">
        <v>3617</v>
      </c>
      <c r="AO543" s="624"/>
      <c r="AQ543" s="589"/>
      <c r="AR543" s="590"/>
    </row>
    <row r="544" spans="34:44" ht="15" customHeight="1" x14ac:dyDescent="0.15">
      <c r="AH544" s="591" t="s">
        <v>678</v>
      </c>
      <c r="AI544" s="592" t="s">
        <v>698</v>
      </c>
      <c r="AJ544" s="591">
        <v>206990</v>
      </c>
      <c r="AK544" s="624"/>
      <c r="AL544" s="764">
        <v>303007</v>
      </c>
      <c r="AM544" s="764">
        <v>1</v>
      </c>
      <c r="AN544" s="764" t="s">
        <v>3617</v>
      </c>
      <c r="AO544" s="624"/>
      <c r="AQ544" s="589"/>
      <c r="AR544" s="590"/>
    </row>
    <row r="545" spans="34:44" ht="15" customHeight="1" x14ac:dyDescent="0.15">
      <c r="AH545" s="591" t="s">
        <v>700</v>
      </c>
      <c r="AI545" s="592" t="s">
        <v>650</v>
      </c>
      <c r="AJ545" s="591">
        <v>207001</v>
      </c>
      <c r="AK545" s="624"/>
      <c r="AL545" s="764">
        <v>303008</v>
      </c>
      <c r="AM545" s="764" t="s">
        <v>3617</v>
      </c>
      <c r="AN545" s="764">
        <v>1</v>
      </c>
      <c r="AO545" s="624"/>
      <c r="AQ545" s="589"/>
      <c r="AR545" s="590"/>
    </row>
    <row r="546" spans="34:44" ht="15" customHeight="1" x14ac:dyDescent="0.15">
      <c r="AH546" s="591" t="s">
        <v>700</v>
      </c>
      <c r="AI546" s="592" t="s">
        <v>652</v>
      </c>
      <c r="AJ546" s="591">
        <v>207002</v>
      </c>
      <c r="AK546" s="624"/>
      <c r="AL546" s="764">
        <v>303009</v>
      </c>
      <c r="AM546" s="764">
        <v>1</v>
      </c>
      <c r="AN546" s="764" t="s">
        <v>3617</v>
      </c>
      <c r="AO546" s="624"/>
      <c r="AQ546" s="589"/>
      <c r="AR546" s="590"/>
    </row>
    <row r="547" spans="34:44" ht="15" customHeight="1" x14ac:dyDescent="0.15">
      <c r="AH547" s="591" t="s">
        <v>700</v>
      </c>
      <c r="AI547" s="592" t="s">
        <v>655</v>
      </c>
      <c r="AJ547" s="591">
        <v>207003</v>
      </c>
      <c r="AK547" s="624"/>
      <c r="AL547" s="764">
        <v>303010</v>
      </c>
      <c r="AM547" s="764">
        <v>1</v>
      </c>
      <c r="AN547" s="764" t="s">
        <v>3617</v>
      </c>
      <c r="AO547" s="624"/>
      <c r="AQ547" s="589"/>
      <c r="AR547" s="590"/>
    </row>
    <row r="548" spans="34:44" ht="15" customHeight="1" x14ac:dyDescent="0.15">
      <c r="AH548" s="591" t="s">
        <v>700</v>
      </c>
      <c r="AI548" s="592" t="s">
        <v>657</v>
      </c>
      <c r="AJ548" s="591">
        <v>207004</v>
      </c>
      <c r="AK548" s="624"/>
      <c r="AL548" s="764">
        <v>303011</v>
      </c>
      <c r="AM548" s="764">
        <v>1</v>
      </c>
      <c r="AN548" s="764" t="s">
        <v>3617</v>
      </c>
      <c r="AO548" s="624"/>
      <c r="AQ548" s="589"/>
      <c r="AR548" s="590"/>
    </row>
    <row r="549" spans="34:44" ht="15" customHeight="1" x14ac:dyDescent="0.15">
      <c r="AH549" s="591" t="s">
        <v>700</v>
      </c>
      <c r="AI549" s="592" t="s">
        <v>658</v>
      </c>
      <c r="AJ549" s="591">
        <v>207005</v>
      </c>
      <c r="AK549" s="624"/>
      <c r="AL549" s="764">
        <v>303012</v>
      </c>
      <c r="AM549" s="764" t="s">
        <v>3617</v>
      </c>
      <c r="AN549" s="764">
        <v>1</v>
      </c>
      <c r="AO549" s="624"/>
      <c r="AQ549" s="589"/>
      <c r="AR549" s="590"/>
    </row>
    <row r="550" spans="34:44" ht="15" customHeight="1" x14ac:dyDescent="0.15">
      <c r="AH550" s="591" t="s">
        <v>700</v>
      </c>
      <c r="AI550" s="592" t="s">
        <v>659</v>
      </c>
      <c r="AJ550" s="591">
        <v>207006</v>
      </c>
      <c r="AK550" s="624"/>
      <c r="AL550" s="764">
        <v>303013</v>
      </c>
      <c r="AM550" s="764" t="s">
        <v>3617</v>
      </c>
      <c r="AN550" s="764">
        <v>1</v>
      </c>
      <c r="AO550" s="624"/>
      <c r="AQ550" s="589"/>
      <c r="AR550" s="590"/>
    </row>
    <row r="551" spans="34:44" ht="15" customHeight="1" x14ac:dyDescent="0.15">
      <c r="AH551" s="591" t="s">
        <v>700</v>
      </c>
      <c r="AI551" s="592" t="s">
        <v>660</v>
      </c>
      <c r="AJ551" s="591">
        <v>207007</v>
      </c>
      <c r="AK551" s="624"/>
      <c r="AL551" s="764">
        <v>303991</v>
      </c>
      <c r="AM551" s="764" t="s">
        <v>3617</v>
      </c>
      <c r="AN551" s="764">
        <v>1</v>
      </c>
      <c r="AO551" s="624"/>
      <c r="AQ551" s="589"/>
      <c r="AR551" s="590"/>
    </row>
    <row r="552" spans="34:44" ht="15" customHeight="1" x14ac:dyDescent="0.15">
      <c r="AH552" s="591" t="s">
        <v>700</v>
      </c>
      <c r="AI552" s="592" t="s">
        <v>663</v>
      </c>
      <c r="AJ552" s="591">
        <v>207008</v>
      </c>
      <c r="AK552" s="624"/>
      <c r="AL552" s="764">
        <v>303992</v>
      </c>
      <c r="AM552" s="764" t="s">
        <v>3617</v>
      </c>
      <c r="AN552" s="764">
        <v>1</v>
      </c>
      <c r="AO552" s="624"/>
      <c r="AQ552" s="589"/>
      <c r="AR552" s="590"/>
    </row>
    <row r="553" spans="34:44" ht="15" customHeight="1" x14ac:dyDescent="0.15">
      <c r="AH553" s="591" t="s">
        <v>700</v>
      </c>
      <c r="AI553" s="592" t="s">
        <v>664</v>
      </c>
      <c r="AJ553" s="591">
        <v>207009</v>
      </c>
      <c r="AK553" s="624"/>
      <c r="AL553" s="764">
        <v>304001</v>
      </c>
      <c r="AM553" s="764" t="s">
        <v>3617</v>
      </c>
      <c r="AN553" s="764">
        <v>1</v>
      </c>
      <c r="AO553" s="624"/>
      <c r="AQ553" s="589"/>
      <c r="AR553" s="590"/>
    </row>
    <row r="554" spans="34:44" ht="15" customHeight="1" x14ac:dyDescent="0.15">
      <c r="AH554" s="591" t="s">
        <v>700</v>
      </c>
      <c r="AI554" s="592" t="s">
        <v>277</v>
      </c>
      <c r="AJ554" s="591">
        <v>207010</v>
      </c>
      <c r="AK554" s="624"/>
      <c r="AL554" s="764">
        <v>304002</v>
      </c>
      <c r="AM554" s="764" t="s">
        <v>3617</v>
      </c>
      <c r="AN554" s="764">
        <v>1</v>
      </c>
      <c r="AO554" s="624"/>
      <c r="AQ554" s="589"/>
      <c r="AR554" s="590"/>
    </row>
    <row r="555" spans="34:44" ht="15" customHeight="1" x14ac:dyDescent="0.15">
      <c r="AH555" s="591" t="s">
        <v>700</v>
      </c>
      <c r="AI555" s="592" t="s">
        <v>666</v>
      </c>
      <c r="AJ555" s="591">
        <v>207011</v>
      </c>
      <c r="AK555" s="628"/>
      <c r="AL555" s="764">
        <v>304003</v>
      </c>
      <c r="AM555" s="764">
        <v>1</v>
      </c>
      <c r="AN555" s="764" t="s">
        <v>3617</v>
      </c>
      <c r="AO555" s="628"/>
      <c r="AQ555" s="589"/>
      <c r="AR555" s="590"/>
    </row>
    <row r="556" spans="34:44" ht="15" customHeight="1" x14ac:dyDescent="0.15">
      <c r="AH556" s="591" t="s">
        <v>700</v>
      </c>
      <c r="AI556" s="592" t="s">
        <v>668</v>
      </c>
      <c r="AJ556" s="591">
        <v>207012</v>
      </c>
      <c r="AK556" s="624"/>
      <c r="AL556" s="764">
        <v>304004</v>
      </c>
      <c r="AM556" s="764">
        <v>1</v>
      </c>
      <c r="AN556" s="764" t="s">
        <v>3617</v>
      </c>
      <c r="AO556" s="624"/>
      <c r="AQ556" s="589"/>
      <c r="AR556" s="590"/>
    </row>
    <row r="557" spans="34:44" ht="15" customHeight="1" x14ac:dyDescent="0.15">
      <c r="AH557" s="591" t="s">
        <v>700</v>
      </c>
      <c r="AI557" s="592" t="s">
        <v>670</v>
      </c>
      <c r="AJ557" s="591">
        <v>207013</v>
      </c>
      <c r="AK557" s="606"/>
      <c r="AL557" s="763">
        <v>304005</v>
      </c>
      <c r="AM557" s="763" t="s">
        <v>3617</v>
      </c>
      <c r="AN557" s="763">
        <v>1</v>
      </c>
      <c r="AO557" s="606"/>
      <c r="AQ557" s="589"/>
      <c r="AR557" s="590"/>
    </row>
    <row r="558" spans="34:44" ht="15" customHeight="1" x14ac:dyDescent="0.15">
      <c r="AH558" s="591" t="s">
        <v>700</v>
      </c>
      <c r="AI558" s="592" t="s">
        <v>714</v>
      </c>
      <c r="AJ558" s="591">
        <v>207014</v>
      </c>
      <c r="AK558" s="624"/>
      <c r="AL558" s="764">
        <v>304006</v>
      </c>
      <c r="AM558" s="764">
        <v>1</v>
      </c>
      <c r="AN558" s="764" t="s">
        <v>3617</v>
      </c>
      <c r="AO558" s="624"/>
      <c r="AQ558" s="589"/>
      <c r="AR558" s="590"/>
    </row>
    <row r="559" spans="34:44" ht="15" customHeight="1" x14ac:dyDescent="0.15">
      <c r="AH559" s="591" t="s">
        <v>700</v>
      </c>
      <c r="AI559" s="592" t="s">
        <v>671</v>
      </c>
      <c r="AJ559" s="591">
        <v>207015</v>
      </c>
      <c r="AK559" s="624"/>
      <c r="AL559" s="764">
        <v>304007</v>
      </c>
      <c r="AM559" s="764">
        <v>1</v>
      </c>
      <c r="AN559" s="764" t="s">
        <v>3617</v>
      </c>
      <c r="AO559" s="624"/>
      <c r="AQ559" s="589"/>
      <c r="AR559" s="590"/>
    </row>
    <row r="560" spans="34:44" ht="15" customHeight="1" x14ac:dyDescent="0.15">
      <c r="AH560" s="591" t="s">
        <v>700</v>
      </c>
      <c r="AI560" s="592" t="s">
        <v>717</v>
      </c>
      <c r="AJ560" s="591">
        <v>207016</v>
      </c>
      <c r="AK560" s="624"/>
      <c r="AL560" s="764">
        <v>304008</v>
      </c>
      <c r="AM560" s="764">
        <v>1</v>
      </c>
      <c r="AN560" s="764" t="s">
        <v>3617</v>
      </c>
      <c r="AO560" s="624"/>
      <c r="AQ560" s="589"/>
      <c r="AR560" s="590"/>
    </row>
    <row r="561" spans="34:44" ht="15" customHeight="1" x14ac:dyDescent="0.15">
      <c r="AH561" s="591" t="s">
        <v>700</v>
      </c>
      <c r="AI561" s="592" t="s">
        <v>718</v>
      </c>
      <c r="AJ561" s="591">
        <v>207017</v>
      </c>
      <c r="AK561" s="624"/>
      <c r="AL561" s="764">
        <v>304009</v>
      </c>
      <c r="AM561" s="764">
        <v>1</v>
      </c>
      <c r="AN561" s="764" t="s">
        <v>3617</v>
      </c>
      <c r="AO561" s="624"/>
      <c r="AQ561" s="589"/>
      <c r="AR561" s="590"/>
    </row>
    <row r="562" spans="34:44" ht="15" customHeight="1" x14ac:dyDescent="0.15">
      <c r="AH562" s="591" t="s">
        <v>700</v>
      </c>
      <c r="AI562" s="592" t="s">
        <v>720</v>
      </c>
      <c r="AJ562" s="591">
        <v>207018</v>
      </c>
      <c r="AK562" s="624"/>
      <c r="AL562" s="764">
        <v>304010</v>
      </c>
      <c r="AM562" s="764" t="s">
        <v>3617</v>
      </c>
      <c r="AN562" s="764">
        <v>1</v>
      </c>
      <c r="AO562" s="624"/>
      <c r="AQ562" s="589"/>
      <c r="AR562" s="590"/>
    </row>
    <row r="563" spans="34:44" ht="15" customHeight="1" x14ac:dyDescent="0.15">
      <c r="AH563" s="591" t="s">
        <v>700</v>
      </c>
      <c r="AI563" s="592" t="s">
        <v>721</v>
      </c>
      <c r="AJ563" s="591">
        <v>207019</v>
      </c>
      <c r="AK563" s="624"/>
      <c r="AL563" s="764">
        <v>304011</v>
      </c>
      <c r="AM563" s="764" t="s">
        <v>3617</v>
      </c>
      <c r="AN563" s="764">
        <v>1</v>
      </c>
      <c r="AO563" s="624"/>
      <c r="AQ563" s="589"/>
      <c r="AR563" s="590"/>
    </row>
    <row r="564" spans="34:44" ht="15" customHeight="1" x14ac:dyDescent="0.15">
      <c r="AH564" s="591" t="s">
        <v>723</v>
      </c>
      <c r="AI564" s="592" t="s">
        <v>672</v>
      </c>
      <c r="AJ564" s="591">
        <v>301001</v>
      </c>
      <c r="AK564" s="624"/>
      <c r="AL564" s="764">
        <v>304012</v>
      </c>
      <c r="AM564" s="764" t="s">
        <v>3617</v>
      </c>
      <c r="AN564" s="764">
        <v>1</v>
      </c>
      <c r="AO564" s="624"/>
      <c r="AQ564" s="589"/>
      <c r="AR564" s="590"/>
    </row>
    <row r="565" spans="34:44" ht="15" customHeight="1" x14ac:dyDescent="0.15">
      <c r="AH565" s="591" t="s">
        <v>723</v>
      </c>
      <c r="AI565" s="592" t="s">
        <v>278</v>
      </c>
      <c r="AJ565" s="591">
        <v>301002</v>
      </c>
      <c r="AK565" s="624"/>
      <c r="AL565" s="764">
        <v>304013</v>
      </c>
      <c r="AM565" s="764" t="s">
        <v>3617</v>
      </c>
      <c r="AN565" s="764">
        <v>1</v>
      </c>
      <c r="AO565" s="624"/>
      <c r="AQ565" s="589"/>
      <c r="AR565" s="590"/>
    </row>
    <row r="566" spans="34:44" ht="15" customHeight="1" x14ac:dyDescent="0.15">
      <c r="AH566" s="591" t="s">
        <v>723</v>
      </c>
      <c r="AI566" s="592" t="s">
        <v>673</v>
      </c>
      <c r="AJ566" s="591">
        <v>301003</v>
      </c>
      <c r="AK566" s="624"/>
      <c r="AL566" s="764">
        <v>304014</v>
      </c>
      <c r="AM566" s="764">
        <v>1</v>
      </c>
      <c r="AN566" s="764" t="s">
        <v>3617</v>
      </c>
      <c r="AO566" s="624"/>
      <c r="AQ566" s="589"/>
      <c r="AR566" s="590"/>
    </row>
    <row r="567" spans="34:44" ht="15" customHeight="1" x14ac:dyDescent="0.15">
      <c r="AH567" s="591" t="s">
        <v>723</v>
      </c>
      <c r="AI567" s="592" t="s">
        <v>674</v>
      </c>
      <c r="AJ567" s="591">
        <v>301004</v>
      </c>
      <c r="AK567" s="624"/>
      <c r="AL567" s="764">
        <v>304016</v>
      </c>
      <c r="AM567" s="764" t="s">
        <v>3617</v>
      </c>
      <c r="AN567" s="764">
        <v>1</v>
      </c>
      <c r="AO567" s="624"/>
      <c r="AQ567" s="589"/>
      <c r="AR567" s="590"/>
    </row>
    <row r="568" spans="34:44" ht="15" customHeight="1" x14ac:dyDescent="0.15">
      <c r="AH568" s="591" t="s">
        <v>723</v>
      </c>
      <c r="AI568" s="592" t="s">
        <v>728</v>
      </c>
      <c r="AJ568" s="591">
        <v>301005</v>
      </c>
      <c r="AK568" s="624"/>
      <c r="AL568" s="764">
        <v>304017</v>
      </c>
      <c r="AM568" s="764" t="s">
        <v>3617</v>
      </c>
      <c r="AN568" s="764">
        <v>1</v>
      </c>
      <c r="AO568" s="624"/>
      <c r="AQ568" s="589"/>
      <c r="AR568" s="590"/>
    </row>
    <row r="569" spans="34:44" ht="15" customHeight="1" x14ac:dyDescent="0.15">
      <c r="AH569" s="591" t="s">
        <v>723</v>
      </c>
      <c r="AI569" s="592" t="s">
        <v>676</v>
      </c>
      <c r="AJ569" s="591">
        <v>301006</v>
      </c>
      <c r="AK569" s="624"/>
      <c r="AL569" s="764">
        <v>304018</v>
      </c>
      <c r="AM569" s="764">
        <v>1</v>
      </c>
      <c r="AN569" s="764" t="s">
        <v>3617</v>
      </c>
      <c r="AO569" s="624"/>
      <c r="AQ569" s="589"/>
      <c r="AR569" s="590"/>
    </row>
    <row r="570" spans="34:44" ht="15" customHeight="1" x14ac:dyDescent="0.15">
      <c r="AH570" s="591" t="s">
        <v>723</v>
      </c>
      <c r="AI570" s="592" t="s">
        <v>677</v>
      </c>
      <c r="AJ570" s="591">
        <v>301007</v>
      </c>
      <c r="AK570" s="624"/>
      <c r="AL570" s="764">
        <v>304019</v>
      </c>
      <c r="AM570" s="764">
        <v>1</v>
      </c>
      <c r="AN570" s="764" t="s">
        <v>3617</v>
      </c>
      <c r="AO570" s="624"/>
      <c r="AQ570" s="589"/>
      <c r="AR570" s="590"/>
    </row>
    <row r="571" spans="34:44" ht="15" customHeight="1" x14ac:dyDescent="0.15">
      <c r="AH571" s="591" t="s">
        <v>723</v>
      </c>
      <c r="AI571" s="592" t="s">
        <v>679</v>
      </c>
      <c r="AJ571" s="591">
        <v>301008</v>
      </c>
      <c r="AK571" s="624"/>
      <c r="AL571" s="764">
        <v>304020</v>
      </c>
      <c r="AM571" s="764" t="s">
        <v>3617</v>
      </c>
      <c r="AN571" s="764">
        <v>1</v>
      </c>
      <c r="AO571" s="624"/>
      <c r="AQ571" s="589"/>
      <c r="AR571" s="590"/>
    </row>
    <row r="572" spans="34:44" ht="15" customHeight="1" x14ac:dyDescent="0.15">
      <c r="AH572" s="591" t="s">
        <v>723</v>
      </c>
      <c r="AI572" s="592" t="s">
        <v>680</v>
      </c>
      <c r="AJ572" s="591">
        <v>301009</v>
      </c>
      <c r="AK572" s="624"/>
      <c r="AL572" s="764">
        <v>304021</v>
      </c>
      <c r="AM572" s="764">
        <v>1</v>
      </c>
      <c r="AN572" s="764" t="s">
        <v>3617</v>
      </c>
      <c r="AO572" s="624"/>
      <c r="AQ572" s="589"/>
      <c r="AR572" s="590"/>
    </row>
    <row r="573" spans="34:44" ht="15" customHeight="1" x14ac:dyDescent="0.15">
      <c r="AH573" s="591" t="s">
        <v>723</v>
      </c>
      <c r="AI573" s="592" t="s">
        <v>681</v>
      </c>
      <c r="AJ573" s="591">
        <v>301010</v>
      </c>
      <c r="AK573" s="624"/>
      <c r="AL573" s="764">
        <v>304022</v>
      </c>
      <c r="AM573" s="764" t="s">
        <v>3617</v>
      </c>
      <c r="AN573" s="764">
        <v>1</v>
      </c>
      <c r="AO573" s="624"/>
      <c r="AQ573" s="589"/>
      <c r="AR573" s="590"/>
    </row>
    <row r="574" spans="34:44" ht="15" customHeight="1" x14ac:dyDescent="0.15">
      <c r="AH574" s="591" t="s">
        <v>723</v>
      </c>
      <c r="AI574" s="592" t="s">
        <v>682</v>
      </c>
      <c r="AJ574" s="591">
        <v>301011</v>
      </c>
      <c r="AK574" s="624"/>
      <c r="AL574" s="764">
        <v>304023</v>
      </c>
      <c r="AM574" s="764">
        <v>1</v>
      </c>
      <c r="AN574" s="764" t="s">
        <v>3617</v>
      </c>
      <c r="AO574" s="624"/>
      <c r="AQ574" s="589"/>
      <c r="AR574" s="590"/>
    </row>
    <row r="575" spans="34:44" ht="15" customHeight="1" x14ac:dyDescent="0.15">
      <c r="AH575" s="591" t="s">
        <v>723</v>
      </c>
      <c r="AI575" s="592" t="s">
        <v>736</v>
      </c>
      <c r="AJ575" s="591">
        <v>301012</v>
      </c>
      <c r="AK575" s="624"/>
      <c r="AL575" s="764">
        <v>304024</v>
      </c>
      <c r="AM575" s="764">
        <v>1</v>
      </c>
      <c r="AN575" s="764" t="s">
        <v>3617</v>
      </c>
      <c r="AO575" s="624"/>
      <c r="AQ575" s="589"/>
      <c r="AR575" s="590"/>
    </row>
    <row r="576" spans="34:44" ht="15" customHeight="1" x14ac:dyDescent="0.15">
      <c r="AH576" s="591" t="s">
        <v>723</v>
      </c>
      <c r="AI576" s="592" t="s">
        <v>738</v>
      </c>
      <c r="AJ576" s="591">
        <v>301013</v>
      </c>
      <c r="AK576" s="624"/>
      <c r="AL576" s="764">
        <v>304025</v>
      </c>
      <c r="AM576" s="764" t="s">
        <v>3617</v>
      </c>
      <c r="AN576" s="764">
        <v>1</v>
      </c>
      <c r="AO576" s="624"/>
      <c r="AQ576" s="589"/>
      <c r="AR576" s="590"/>
    </row>
    <row r="577" spans="34:44" ht="15" customHeight="1" x14ac:dyDescent="0.15">
      <c r="AH577" s="591" t="s">
        <v>723</v>
      </c>
      <c r="AI577" s="592" t="s">
        <v>683</v>
      </c>
      <c r="AJ577" s="591">
        <v>301014</v>
      </c>
      <c r="AK577" s="624"/>
      <c r="AL577" s="764">
        <v>304026</v>
      </c>
      <c r="AM577" s="764">
        <v>1</v>
      </c>
      <c r="AN577" s="764" t="s">
        <v>3617</v>
      </c>
      <c r="AO577" s="624"/>
      <c r="AQ577" s="589"/>
      <c r="AR577" s="590"/>
    </row>
    <row r="578" spans="34:44" ht="15" customHeight="1" x14ac:dyDescent="0.15">
      <c r="AH578" s="591" t="s">
        <v>723</v>
      </c>
      <c r="AI578" s="592" t="s">
        <v>741</v>
      </c>
      <c r="AJ578" s="591">
        <v>301015</v>
      </c>
      <c r="AK578" s="624"/>
      <c r="AL578" s="764">
        <v>304027</v>
      </c>
      <c r="AM578" s="764">
        <v>1</v>
      </c>
      <c r="AN578" s="764" t="s">
        <v>3617</v>
      </c>
      <c r="AO578" s="624"/>
      <c r="AQ578" s="589"/>
      <c r="AR578" s="590"/>
    </row>
    <row r="579" spans="34:44" ht="15" customHeight="1" x14ac:dyDescent="0.15">
      <c r="AH579" s="591" t="s">
        <v>723</v>
      </c>
      <c r="AI579" s="592" t="s">
        <v>685</v>
      </c>
      <c r="AJ579" s="591">
        <v>301016</v>
      </c>
      <c r="AK579" s="624"/>
      <c r="AL579" s="764">
        <v>304028</v>
      </c>
      <c r="AM579" s="764" t="s">
        <v>3617</v>
      </c>
      <c r="AN579" s="764">
        <v>1</v>
      </c>
      <c r="AO579" s="624"/>
      <c r="AQ579" s="589"/>
      <c r="AR579" s="590"/>
    </row>
    <row r="580" spans="34:44" ht="15" customHeight="1" x14ac:dyDescent="0.15">
      <c r="AH580" s="591" t="s">
        <v>723</v>
      </c>
      <c r="AI580" s="592" t="s">
        <v>686</v>
      </c>
      <c r="AJ580" s="591">
        <v>301017</v>
      </c>
      <c r="AK580" s="624"/>
      <c r="AL580" s="764">
        <v>304029</v>
      </c>
      <c r="AM580" s="764">
        <v>1</v>
      </c>
      <c r="AN580" s="764" t="s">
        <v>3617</v>
      </c>
      <c r="AO580" s="624"/>
      <c r="AQ580" s="589"/>
      <c r="AR580" s="590"/>
    </row>
    <row r="581" spans="34:44" ht="15" customHeight="1" x14ac:dyDescent="0.15">
      <c r="AH581" s="591" t="s">
        <v>723</v>
      </c>
      <c r="AI581" s="592" t="s">
        <v>745</v>
      </c>
      <c r="AJ581" s="591">
        <v>301018</v>
      </c>
      <c r="AK581" s="624"/>
      <c r="AL581" s="764">
        <v>304030</v>
      </c>
      <c r="AM581" s="764">
        <v>1</v>
      </c>
      <c r="AN581" s="764" t="s">
        <v>3617</v>
      </c>
      <c r="AO581" s="624"/>
      <c r="AQ581" s="589"/>
      <c r="AR581" s="590"/>
    </row>
    <row r="582" spans="34:44" ht="15" customHeight="1" x14ac:dyDescent="0.15">
      <c r="AH582" s="591" t="s">
        <v>723</v>
      </c>
      <c r="AI582" s="592" t="s">
        <v>747</v>
      </c>
      <c r="AJ582" s="591">
        <v>301019</v>
      </c>
      <c r="AK582" s="624"/>
      <c r="AL582" s="764">
        <v>304031</v>
      </c>
      <c r="AM582" s="764" t="s">
        <v>3617</v>
      </c>
      <c r="AN582" s="764">
        <v>1</v>
      </c>
      <c r="AO582" s="624"/>
      <c r="AQ582" s="589"/>
      <c r="AR582" s="590"/>
    </row>
    <row r="583" spans="34:44" ht="15" customHeight="1" x14ac:dyDescent="0.15">
      <c r="AH583" s="591" t="s">
        <v>723</v>
      </c>
      <c r="AI583" s="592" t="s">
        <v>688</v>
      </c>
      <c r="AJ583" s="591">
        <v>301020</v>
      </c>
      <c r="AK583" s="624"/>
      <c r="AL583" s="764">
        <v>304032</v>
      </c>
      <c r="AM583" s="764">
        <v>1</v>
      </c>
      <c r="AN583" s="764" t="s">
        <v>3617</v>
      </c>
      <c r="AO583" s="624"/>
      <c r="AQ583" s="589"/>
      <c r="AR583" s="590"/>
    </row>
    <row r="584" spans="34:44" ht="15" customHeight="1" x14ac:dyDescent="0.15">
      <c r="AH584" s="591" t="s">
        <v>723</v>
      </c>
      <c r="AI584" s="592" t="s">
        <v>689</v>
      </c>
      <c r="AJ584" s="591">
        <v>301022</v>
      </c>
      <c r="AK584" s="624"/>
      <c r="AL584" s="764">
        <v>304033</v>
      </c>
      <c r="AM584" s="764">
        <v>1</v>
      </c>
      <c r="AN584" s="764" t="s">
        <v>3617</v>
      </c>
      <c r="AO584" s="624"/>
      <c r="AQ584" s="589"/>
      <c r="AR584" s="590"/>
    </row>
    <row r="585" spans="34:44" ht="15" customHeight="1" x14ac:dyDescent="0.15">
      <c r="AH585" s="591" t="s">
        <v>723</v>
      </c>
      <c r="AI585" s="592" t="s">
        <v>751</v>
      </c>
      <c r="AJ585" s="591">
        <v>301023</v>
      </c>
      <c r="AK585" s="624"/>
      <c r="AL585" s="764">
        <v>304034</v>
      </c>
      <c r="AM585" s="764" t="s">
        <v>3617</v>
      </c>
      <c r="AN585" s="764">
        <v>1</v>
      </c>
      <c r="AO585" s="624"/>
      <c r="AQ585" s="589"/>
      <c r="AR585" s="590"/>
    </row>
    <row r="586" spans="34:44" ht="15" customHeight="1" x14ac:dyDescent="0.15">
      <c r="AH586" s="591" t="s">
        <v>723</v>
      </c>
      <c r="AI586" s="592" t="s">
        <v>753</v>
      </c>
      <c r="AJ586" s="591">
        <v>301024</v>
      </c>
      <c r="AK586" s="624"/>
      <c r="AL586" s="764">
        <v>304035</v>
      </c>
      <c r="AM586" s="764" t="s">
        <v>3617</v>
      </c>
      <c r="AN586" s="764">
        <v>1</v>
      </c>
      <c r="AO586" s="624"/>
      <c r="AQ586" s="589"/>
      <c r="AR586" s="590"/>
    </row>
    <row r="587" spans="34:44" ht="15" customHeight="1" x14ac:dyDescent="0.15">
      <c r="AH587" s="591" t="s">
        <v>723</v>
      </c>
      <c r="AI587" s="592"/>
      <c r="AJ587" s="591">
        <v>301025</v>
      </c>
      <c r="AK587" s="624"/>
      <c r="AL587" s="764">
        <v>304036</v>
      </c>
      <c r="AM587" s="764">
        <v>1</v>
      </c>
      <c r="AN587" s="764" t="s">
        <v>3617</v>
      </c>
      <c r="AO587" s="624"/>
      <c r="AQ587" s="589"/>
      <c r="AR587" s="590"/>
    </row>
    <row r="588" spans="34:44" ht="15" customHeight="1" x14ac:dyDescent="0.15">
      <c r="AH588" s="591" t="s">
        <v>723</v>
      </c>
      <c r="AI588" s="593" t="s">
        <v>756</v>
      </c>
      <c r="AJ588" s="591">
        <v>301026</v>
      </c>
      <c r="AK588" s="624"/>
      <c r="AL588" s="764">
        <v>304037</v>
      </c>
      <c r="AM588" s="764">
        <v>1</v>
      </c>
      <c r="AN588" s="764" t="s">
        <v>3617</v>
      </c>
      <c r="AO588" s="624"/>
      <c r="AQ588" s="589"/>
      <c r="AR588" s="590"/>
    </row>
    <row r="589" spans="34:44" ht="15" customHeight="1" x14ac:dyDescent="0.15">
      <c r="AH589" s="591" t="s">
        <v>723</v>
      </c>
      <c r="AI589" s="592" t="s">
        <v>758</v>
      </c>
      <c r="AJ589" s="591">
        <v>301027</v>
      </c>
      <c r="AK589" s="624"/>
      <c r="AL589" s="764">
        <v>304038</v>
      </c>
      <c r="AM589" s="764">
        <v>1</v>
      </c>
      <c r="AN589" s="764" t="s">
        <v>3617</v>
      </c>
      <c r="AO589" s="624"/>
      <c r="AQ589" s="589"/>
      <c r="AR589" s="590"/>
    </row>
    <row r="590" spans="34:44" ht="15" customHeight="1" x14ac:dyDescent="0.15">
      <c r="AH590" s="591" t="s">
        <v>723</v>
      </c>
      <c r="AI590" s="592" t="s">
        <v>760</v>
      </c>
      <c r="AJ590" s="591">
        <v>301028</v>
      </c>
      <c r="AK590" s="624"/>
      <c r="AL590" s="764">
        <v>304039</v>
      </c>
      <c r="AM590" s="764">
        <v>1</v>
      </c>
      <c r="AN590" s="764" t="s">
        <v>3617</v>
      </c>
      <c r="AO590" s="624"/>
      <c r="AQ590" s="589"/>
      <c r="AR590" s="590"/>
    </row>
    <row r="591" spans="34:44" ht="15" customHeight="1" x14ac:dyDescent="0.15">
      <c r="AH591" s="591" t="s">
        <v>723</v>
      </c>
      <c r="AI591" s="592" t="s">
        <v>762</v>
      </c>
      <c r="AJ591" s="591">
        <v>301029</v>
      </c>
      <c r="AK591" s="624"/>
      <c r="AL591" s="764">
        <v>304040</v>
      </c>
      <c r="AM591" s="764">
        <v>1</v>
      </c>
      <c r="AN591" s="764" t="s">
        <v>3617</v>
      </c>
      <c r="AO591" s="624"/>
      <c r="AQ591" s="589"/>
      <c r="AR591" s="590"/>
    </row>
    <row r="592" spans="34:44" ht="15" customHeight="1" x14ac:dyDescent="0.15">
      <c r="AH592" s="591" t="s">
        <v>723</v>
      </c>
      <c r="AI592" s="592" t="s">
        <v>764</v>
      </c>
      <c r="AJ592" s="591">
        <v>301030</v>
      </c>
      <c r="AK592" s="624"/>
      <c r="AL592" s="764">
        <v>304041</v>
      </c>
      <c r="AM592" s="764">
        <v>1</v>
      </c>
      <c r="AN592" s="764" t="s">
        <v>3617</v>
      </c>
      <c r="AO592" s="624"/>
      <c r="AQ592" s="589"/>
      <c r="AR592" s="590"/>
    </row>
    <row r="593" spans="34:44" ht="15" customHeight="1" x14ac:dyDescent="0.15">
      <c r="AH593" s="591" t="s">
        <v>723</v>
      </c>
      <c r="AI593" s="592" t="s">
        <v>766</v>
      </c>
      <c r="AJ593" s="591">
        <v>301031</v>
      </c>
      <c r="AK593" s="624"/>
      <c r="AL593" s="764">
        <v>304042</v>
      </c>
      <c r="AM593" s="764" t="s">
        <v>3617</v>
      </c>
      <c r="AN593" s="764">
        <v>1</v>
      </c>
      <c r="AO593" s="624"/>
      <c r="AQ593" s="589"/>
      <c r="AR593" s="590"/>
    </row>
    <row r="594" spans="34:44" ht="15" customHeight="1" x14ac:dyDescent="0.15">
      <c r="AH594" s="591" t="s">
        <v>723</v>
      </c>
      <c r="AI594" s="592" t="s">
        <v>768</v>
      </c>
      <c r="AJ594" s="591">
        <v>301033</v>
      </c>
      <c r="AK594" s="624"/>
      <c r="AL594" s="764">
        <v>304043</v>
      </c>
      <c r="AM594" s="764" t="s">
        <v>3617</v>
      </c>
      <c r="AN594" s="764">
        <v>1</v>
      </c>
      <c r="AO594" s="624"/>
      <c r="AQ594" s="589"/>
      <c r="AR594" s="590"/>
    </row>
    <row r="595" spans="34:44" ht="15" customHeight="1" x14ac:dyDescent="0.15">
      <c r="AH595" s="591" t="s">
        <v>770</v>
      </c>
      <c r="AI595" s="592"/>
      <c r="AJ595" s="591">
        <v>301034</v>
      </c>
      <c r="AK595" s="624"/>
      <c r="AL595" s="764">
        <v>304044</v>
      </c>
      <c r="AM595" s="764" t="s">
        <v>3617</v>
      </c>
      <c r="AN595" s="764">
        <v>1</v>
      </c>
      <c r="AO595" s="624"/>
      <c r="AQ595" s="589"/>
      <c r="AR595" s="590"/>
    </row>
    <row r="596" spans="34:44" ht="15" customHeight="1" x14ac:dyDescent="0.15">
      <c r="AH596" s="591" t="s">
        <v>770</v>
      </c>
      <c r="AI596" s="592" t="s">
        <v>772</v>
      </c>
      <c r="AJ596" s="591">
        <v>301035</v>
      </c>
      <c r="AK596" s="624"/>
      <c r="AL596" s="764">
        <v>304045</v>
      </c>
      <c r="AM596" s="764">
        <v>1</v>
      </c>
      <c r="AN596" s="764" t="s">
        <v>3617</v>
      </c>
      <c r="AO596" s="624"/>
      <c r="AQ596" s="589"/>
      <c r="AR596" s="590"/>
    </row>
    <row r="597" spans="34:44" ht="15" customHeight="1" x14ac:dyDescent="0.15">
      <c r="AH597" s="591" t="s">
        <v>723</v>
      </c>
      <c r="AI597" s="592" t="s">
        <v>774</v>
      </c>
      <c r="AJ597" s="591">
        <v>301036</v>
      </c>
      <c r="AK597" s="624"/>
      <c r="AL597" s="764">
        <v>304046</v>
      </c>
      <c r="AM597" s="764" t="s">
        <v>3617</v>
      </c>
      <c r="AN597" s="764">
        <v>1</v>
      </c>
      <c r="AO597" s="624"/>
      <c r="AQ597" s="589"/>
      <c r="AR597" s="590"/>
    </row>
    <row r="598" spans="34:44" ht="15" customHeight="1" x14ac:dyDescent="0.15">
      <c r="AH598" s="591" t="s">
        <v>770</v>
      </c>
      <c r="AI598" s="592" t="s">
        <v>776</v>
      </c>
      <c r="AJ598" s="591">
        <v>301990</v>
      </c>
      <c r="AK598" s="624"/>
      <c r="AL598" s="764">
        <v>304047</v>
      </c>
      <c r="AM598" s="764">
        <v>1</v>
      </c>
      <c r="AN598" s="764" t="s">
        <v>3617</v>
      </c>
      <c r="AO598" s="624"/>
      <c r="AQ598" s="589"/>
      <c r="AR598" s="590"/>
    </row>
    <row r="599" spans="34:44" ht="15" customHeight="1" x14ac:dyDescent="0.15">
      <c r="AH599" s="591" t="s">
        <v>770</v>
      </c>
      <c r="AI599" s="592" t="s">
        <v>778</v>
      </c>
      <c r="AJ599" s="591">
        <v>301991</v>
      </c>
      <c r="AK599" s="624"/>
      <c r="AL599" s="764">
        <v>304048</v>
      </c>
      <c r="AM599" s="764">
        <v>1</v>
      </c>
      <c r="AN599" s="764" t="s">
        <v>3617</v>
      </c>
      <c r="AO599" s="624"/>
      <c r="AQ599" s="589"/>
      <c r="AR599" s="590"/>
    </row>
    <row r="600" spans="34:44" ht="15" customHeight="1" x14ac:dyDescent="0.15">
      <c r="AH600" s="591" t="s">
        <v>780</v>
      </c>
      <c r="AI600" s="592" t="s">
        <v>690</v>
      </c>
      <c r="AJ600" s="591">
        <v>302001</v>
      </c>
      <c r="AK600" s="624"/>
      <c r="AL600" s="764">
        <v>304050</v>
      </c>
      <c r="AM600" s="764">
        <v>1</v>
      </c>
      <c r="AN600" s="764" t="s">
        <v>3617</v>
      </c>
      <c r="AO600" s="624"/>
      <c r="AQ600" s="589"/>
      <c r="AR600" s="590"/>
    </row>
    <row r="601" spans="34:44" ht="15" customHeight="1" x14ac:dyDescent="0.15">
      <c r="AH601" s="591" t="s">
        <v>780</v>
      </c>
      <c r="AI601" s="592" t="s">
        <v>691</v>
      </c>
      <c r="AJ601" s="591">
        <v>302003</v>
      </c>
      <c r="AK601" s="624"/>
      <c r="AL601" s="764">
        <v>304051</v>
      </c>
      <c r="AM601" s="764" t="s">
        <v>3617</v>
      </c>
      <c r="AN601" s="764">
        <v>1</v>
      </c>
      <c r="AO601" s="624"/>
      <c r="AQ601" s="589"/>
      <c r="AR601" s="590"/>
    </row>
    <row r="602" spans="34:44" ht="15" customHeight="1" x14ac:dyDescent="0.15">
      <c r="AH602" s="591" t="s">
        <v>780</v>
      </c>
      <c r="AI602" s="592" t="s">
        <v>783</v>
      </c>
      <c r="AJ602" s="591">
        <v>302004</v>
      </c>
      <c r="AK602" s="624"/>
      <c r="AL602" s="764">
        <v>304052</v>
      </c>
      <c r="AM602" s="764">
        <v>1</v>
      </c>
      <c r="AN602" s="764" t="s">
        <v>3617</v>
      </c>
      <c r="AO602" s="624"/>
      <c r="AQ602" s="589"/>
      <c r="AR602" s="590"/>
    </row>
    <row r="603" spans="34:44" ht="15" customHeight="1" x14ac:dyDescent="0.15">
      <c r="AH603" s="591" t="s">
        <v>780</v>
      </c>
      <c r="AI603" s="592" t="s">
        <v>692</v>
      </c>
      <c r="AJ603" s="591">
        <v>302005</v>
      </c>
      <c r="AK603" s="624"/>
      <c r="AL603" s="764">
        <v>304053</v>
      </c>
      <c r="AM603" s="764" t="s">
        <v>3617</v>
      </c>
      <c r="AN603" s="764">
        <v>1</v>
      </c>
      <c r="AO603" s="624"/>
      <c r="AQ603" s="589"/>
      <c r="AR603" s="590"/>
    </row>
    <row r="604" spans="34:44" ht="15" customHeight="1" x14ac:dyDescent="0.15">
      <c r="AH604" s="591" t="s">
        <v>780</v>
      </c>
      <c r="AI604" s="592" t="s">
        <v>786</v>
      </c>
      <c r="AJ604" s="591">
        <v>302006</v>
      </c>
      <c r="AK604" s="624"/>
      <c r="AL604" s="764">
        <v>304990</v>
      </c>
      <c r="AM604" s="764" t="s">
        <v>3617</v>
      </c>
      <c r="AN604" s="764">
        <v>1</v>
      </c>
      <c r="AO604" s="624"/>
      <c r="AQ604" s="589"/>
      <c r="AR604" s="590"/>
    </row>
    <row r="605" spans="34:44" ht="15" customHeight="1" x14ac:dyDescent="0.15">
      <c r="AH605" s="591" t="s">
        <v>780</v>
      </c>
      <c r="AI605" s="592" t="s">
        <v>694</v>
      </c>
      <c r="AJ605" s="591">
        <v>302007</v>
      </c>
      <c r="AK605" s="624"/>
      <c r="AL605" s="764">
        <v>304991</v>
      </c>
      <c r="AM605" s="764" t="s">
        <v>3617</v>
      </c>
      <c r="AN605" s="764">
        <v>1</v>
      </c>
      <c r="AO605" s="624"/>
      <c r="AQ605" s="589"/>
      <c r="AR605" s="590"/>
    </row>
    <row r="606" spans="34:44" ht="15" customHeight="1" x14ac:dyDescent="0.15">
      <c r="AH606" s="591" t="s">
        <v>780</v>
      </c>
      <c r="AI606" s="592" t="s">
        <v>695</v>
      </c>
      <c r="AJ606" s="591">
        <v>302008</v>
      </c>
      <c r="AK606" s="624"/>
      <c r="AL606" s="764">
        <v>304992</v>
      </c>
      <c r="AM606" s="764" t="s">
        <v>3617</v>
      </c>
      <c r="AN606" s="764">
        <v>1</v>
      </c>
      <c r="AO606" s="624"/>
      <c r="AQ606" s="589"/>
      <c r="AR606" s="590"/>
    </row>
    <row r="607" spans="34:44" ht="15" customHeight="1" x14ac:dyDescent="0.15">
      <c r="AH607" s="591" t="s">
        <v>780</v>
      </c>
      <c r="AI607" s="592" t="s">
        <v>696</v>
      </c>
      <c r="AJ607" s="591">
        <v>302009</v>
      </c>
      <c r="AK607" s="624"/>
      <c r="AL607" s="764">
        <v>304993</v>
      </c>
      <c r="AM607" s="764" t="s">
        <v>3617</v>
      </c>
      <c r="AN607" s="764">
        <v>1</v>
      </c>
      <c r="AO607" s="624"/>
      <c r="AQ607" s="589"/>
      <c r="AR607" s="590"/>
    </row>
    <row r="608" spans="34:44" ht="15" customHeight="1" x14ac:dyDescent="0.15">
      <c r="AH608" s="591" t="s">
        <v>780</v>
      </c>
      <c r="AI608" s="592" t="s">
        <v>697</v>
      </c>
      <c r="AJ608" s="591">
        <v>302010</v>
      </c>
      <c r="AK608" s="624"/>
      <c r="AL608" s="764">
        <v>304994</v>
      </c>
      <c r="AM608" s="764" t="s">
        <v>3617</v>
      </c>
      <c r="AN608" s="764">
        <v>1</v>
      </c>
      <c r="AO608" s="624"/>
      <c r="AQ608" s="589"/>
      <c r="AR608" s="590"/>
    </row>
    <row r="609" spans="34:44" ht="15" customHeight="1" x14ac:dyDescent="0.15">
      <c r="AH609" s="591" t="s">
        <v>780</v>
      </c>
      <c r="AI609" s="592" t="s">
        <v>792</v>
      </c>
      <c r="AJ609" s="591">
        <v>302011</v>
      </c>
      <c r="AK609" s="624"/>
      <c r="AL609" s="764">
        <v>304995</v>
      </c>
      <c r="AM609" s="764" t="s">
        <v>3617</v>
      </c>
      <c r="AN609" s="764">
        <v>1</v>
      </c>
      <c r="AO609" s="624"/>
      <c r="AQ609" s="589"/>
      <c r="AR609" s="590"/>
    </row>
    <row r="610" spans="34:44" ht="15" customHeight="1" x14ac:dyDescent="0.15">
      <c r="AH610" s="591" t="s">
        <v>780</v>
      </c>
      <c r="AI610" s="592" t="s">
        <v>699</v>
      </c>
      <c r="AJ610" s="591">
        <v>302012</v>
      </c>
      <c r="AK610" s="624"/>
      <c r="AL610" s="764">
        <v>304996</v>
      </c>
      <c r="AM610" s="764" t="s">
        <v>3617</v>
      </c>
      <c r="AN610" s="764">
        <v>1</v>
      </c>
      <c r="AO610" s="624"/>
      <c r="AQ610" s="589"/>
      <c r="AR610" s="590"/>
    </row>
    <row r="611" spans="34:44" ht="15" customHeight="1" x14ac:dyDescent="0.15">
      <c r="AH611" s="591" t="s">
        <v>780</v>
      </c>
      <c r="AI611" s="592" t="s">
        <v>701</v>
      </c>
      <c r="AJ611" s="591">
        <v>302013</v>
      </c>
      <c r="AK611" s="624"/>
      <c r="AL611" s="764">
        <v>305001</v>
      </c>
      <c r="AM611" s="764" t="s">
        <v>3617</v>
      </c>
      <c r="AN611" s="764">
        <v>1</v>
      </c>
      <c r="AO611" s="624"/>
      <c r="AQ611" s="589"/>
      <c r="AR611" s="590"/>
    </row>
    <row r="612" spans="34:44" ht="15" customHeight="1" x14ac:dyDescent="0.15">
      <c r="AH612" s="591" t="s">
        <v>780</v>
      </c>
      <c r="AI612" s="592" t="s">
        <v>702</v>
      </c>
      <c r="AJ612" s="591">
        <v>302014</v>
      </c>
      <c r="AK612" s="624"/>
      <c r="AL612" s="764">
        <v>305002</v>
      </c>
      <c r="AM612" s="764">
        <v>1</v>
      </c>
      <c r="AN612" s="764" t="s">
        <v>3617</v>
      </c>
      <c r="AO612" s="624"/>
      <c r="AQ612" s="589"/>
      <c r="AR612" s="590"/>
    </row>
    <row r="613" spans="34:44" ht="15" customHeight="1" x14ac:dyDescent="0.15">
      <c r="AH613" s="591" t="s">
        <v>780</v>
      </c>
      <c r="AI613" s="592" t="s">
        <v>796</v>
      </c>
      <c r="AJ613" s="591">
        <v>302016</v>
      </c>
      <c r="AK613" s="624"/>
      <c r="AL613" s="764">
        <v>305003</v>
      </c>
      <c r="AM613" s="764">
        <v>1</v>
      </c>
      <c r="AN613" s="764" t="s">
        <v>3617</v>
      </c>
      <c r="AO613" s="624"/>
      <c r="AQ613" s="589"/>
      <c r="AR613" s="590"/>
    </row>
    <row r="614" spans="34:44" ht="15" customHeight="1" x14ac:dyDescent="0.15">
      <c r="AH614" s="591" t="s">
        <v>780</v>
      </c>
      <c r="AI614" s="592" t="s">
        <v>703</v>
      </c>
      <c r="AJ614" s="591">
        <v>302017</v>
      </c>
      <c r="AK614" s="624"/>
      <c r="AL614" s="764">
        <v>305004</v>
      </c>
      <c r="AM614" s="764">
        <v>1</v>
      </c>
      <c r="AN614" s="764" t="s">
        <v>3617</v>
      </c>
      <c r="AO614" s="624"/>
      <c r="AQ614" s="589"/>
      <c r="AR614" s="590"/>
    </row>
    <row r="615" spans="34:44" ht="15" customHeight="1" x14ac:dyDescent="0.15">
      <c r="AH615" s="591" t="s">
        <v>780</v>
      </c>
      <c r="AI615" s="592" t="s">
        <v>799</v>
      </c>
      <c r="AJ615" s="591">
        <v>302990</v>
      </c>
      <c r="AK615" s="624"/>
      <c r="AL615" s="764">
        <v>305005</v>
      </c>
      <c r="AM615" s="764">
        <v>1</v>
      </c>
      <c r="AN615" s="764" t="s">
        <v>3617</v>
      </c>
      <c r="AO615" s="624"/>
      <c r="AQ615" s="589"/>
      <c r="AR615" s="590"/>
    </row>
    <row r="616" spans="34:44" ht="15" customHeight="1" x14ac:dyDescent="0.15">
      <c r="AH616" s="591" t="s">
        <v>801</v>
      </c>
      <c r="AI616" s="592" t="s">
        <v>704</v>
      </c>
      <c r="AJ616" s="591">
        <v>303001</v>
      </c>
      <c r="AK616" s="624"/>
      <c r="AL616" s="764">
        <v>305006</v>
      </c>
      <c r="AM616" s="764" t="s">
        <v>3617</v>
      </c>
      <c r="AN616" s="764">
        <v>1</v>
      </c>
      <c r="AO616" s="624"/>
      <c r="AQ616" s="589"/>
      <c r="AR616" s="590"/>
    </row>
    <row r="617" spans="34:44" ht="15" customHeight="1" x14ac:dyDescent="0.15">
      <c r="AH617" s="591" t="s">
        <v>801</v>
      </c>
      <c r="AI617" s="592" t="s">
        <v>705</v>
      </c>
      <c r="AJ617" s="591">
        <v>303003</v>
      </c>
      <c r="AK617" s="624"/>
      <c r="AL617" s="764">
        <v>305007</v>
      </c>
      <c r="AM617" s="764" t="s">
        <v>3617</v>
      </c>
      <c r="AN617" s="764">
        <v>1</v>
      </c>
      <c r="AO617" s="624"/>
      <c r="AQ617" s="589"/>
      <c r="AR617" s="590"/>
    </row>
    <row r="618" spans="34:44" ht="15" customHeight="1" x14ac:dyDescent="0.15">
      <c r="AH618" s="591" t="s">
        <v>801</v>
      </c>
      <c r="AI618" s="592" t="s">
        <v>706</v>
      </c>
      <c r="AJ618" s="591">
        <v>303004</v>
      </c>
      <c r="AK618" s="624"/>
      <c r="AL618" s="764">
        <v>305008</v>
      </c>
      <c r="AM618" s="764">
        <v>1</v>
      </c>
      <c r="AN618" s="764" t="s">
        <v>3617</v>
      </c>
      <c r="AO618" s="624"/>
      <c r="AQ618" s="589"/>
      <c r="AR618" s="590"/>
    </row>
    <row r="619" spans="34:44" ht="15" customHeight="1" x14ac:dyDescent="0.15">
      <c r="AH619" s="591" t="s">
        <v>801</v>
      </c>
      <c r="AI619" s="592" t="s">
        <v>707</v>
      </c>
      <c r="AJ619" s="591">
        <v>303005</v>
      </c>
      <c r="AK619" s="624"/>
      <c r="AL619" s="764">
        <v>305009</v>
      </c>
      <c r="AM619" s="764">
        <v>1</v>
      </c>
      <c r="AN619" s="764" t="s">
        <v>3617</v>
      </c>
      <c r="AO619" s="624"/>
      <c r="AQ619" s="589"/>
      <c r="AR619" s="590"/>
    </row>
    <row r="620" spans="34:44" ht="15" customHeight="1" x14ac:dyDescent="0.15">
      <c r="AH620" s="591" t="s">
        <v>801</v>
      </c>
      <c r="AI620" s="592" t="s">
        <v>708</v>
      </c>
      <c r="AJ620" s="591">
        <v>303006</v>
      </c>
      <c r="AK620" s="624"/>
      <c r="AL620" s="764">
        <v>305010</v>
      </c>
      <c r="AM620" s="764" t="s">
        <v>3617</v>
      </c>
      <c r="AN620" s="764">
        <v>1</v>
      </c>
      <c r="AO620" s="624"/>
      <c r="AQ620" s="589"/>
      <c r="AR620" s="590"/>
    </row>
    <row r="621" spans="34:44" ht="15" customHeight="1" x14ac:dyDescent="0.15">
      <c r="AH621" s="591" t="s">
        <v>801</v>
      </c>
      <c r="AI621" s="592" t="s">
        <v>806</v>
      </c>
      <c r="AJ621" s="591">
        <v>303007</v>
      </c>
      <c r="AK621" s="624"/>
      <c r="AL621" s="764">
        <v>305011</v>
      </c>
      <c r="AM621" s="764">
        <v>1</v>
      </c>
      <c r="AN621" s="764" t="s">
        <v>3617</v>
      </c>
      <c r="AO621" s="624"/>
      <c r="AQ621" s="589"/>
      <c r="AR621" s="590"/>
    </row>
    <row r="622" spans="34:44" ht="15" customHeight="1" x14ac:dyDescent="0.15">
      <c r="AH622" s="591" t="s">
        <v>801</v>
      </c>
      <c r="AI622" s="592" t="s">
        <v>709</v>
      </c>
      <c r="AJ622" s="591">
        <v>303008</v>
      </c>
      <c r="AK622" s="624"/>
      <c r="AL622" s="764">
        <v>305012</v>
      </c>
      <c r="AM622" s="764" t="s">
        <v>3617</v>
      </c>
      <c r="AN622" s="764">
        <v>1</v>
      </c>
      <c r="AO622" s="624"/>
      <c r="AQ622" s="589"/>
      <c r="AR622" s="590"/>
    </row>
    <row r="623" spans="34:44" ht="15" customHeight="1" x14ac:dyDescent="0.15">
      <c r="AH623" s="591" t="s">
        <v>801</v>
      </c>
      <c r="AI623" s="592" t="s">
        <v>710</v>
      </c>
      <c r="AJ623" s="591">
        <v>303009</v>
      </c>
      <c r="AK623" s="624"/>
      <c r="AL623" s="764">
        <v>305013</v>
      </c>
      <c r="AM623" s="764" t="s">
        <v>3617</v>
      </c>
      <c r="AN623" s="764">
        <v>1</v>
      </c>
      <c r="AO623" s="624"/>
      <c r="AQ623" s="589"/>
      <c r="AR623" s="590"/>
    </row>
    <row r="624" spans="34:44" ht="15" customHeight="1" x14ac:dyDescent="0.15">
      <c r="AH624" s="591" t="s">
        <v>801</v>
      </c>
      <c r="AI624" s="592" t="s">
        <v>711</v>
      </c>
      <c r="AJ624" s="591">
        <v>303010</v>
      </c>
      <c r="AK624" s="624"/>
      <c r="AL624" s="764">
        <v>305014</v>
      </c>
      <c r="AM624" s="764">
        <v>1</v>
      </c>
      <c r="AN624" s="764" t="s">
        <v>3617</v>
      </c>
      <c r="AO624" s="624"/>
      <c r="AQ624" s="589"/>
      <c r="AR624" s="590"/>
    </row>
    <row r="625" spans="34:44" ht="15" customHeight="1" x14ac:dyDescent="0.15">
      <c r="AH625" s="591" t="s">
        <v>801</v>
      </c>
      <c r="AI625" s="592" t="s">
        <v>712</v>
      </c>
      <c r="AJ625" s="591">
        <v>303011</v>
      </c>
      <c r="AK625" s="624"/>
      <c r="AL625" s="764">
        <v>305015</v>
      </c>
      <c r="AM625" s="764">
        <v>1</v>
      </c>
      <c r="AN625" s="764" t="s">
        <v>3617</v>
      </c>
      <c r="AO625" s="624"/>
      <c r="AQ625" s="589"/>
      <c r="AR625" s="590"/>
    </row>
    <row r="626" spans="34:44" ht="15" customHeight="1" x14ac:dyDescent="0.15">
      <c r="AH626" s="591" t="s">
        <v>801</v>
      </c>
      <c r="AI626" s="592" t="s">
        <v>713</v>
      </c>
      <c r="AJ626" s="591">
        <v>303012</v>
      </c>
      <c r="AK626" s="624"/>
      <c r="AL626" s="764">
        <v>305016</v>
      </c>
      <c r="AM626" s="764">
        <v>1</v>
      </c>
      <c r="AN626" s="764" t="s">
        <v>3617</v>
      </c>
      <c r="AO626" s="624"/>
      <c r="AQ626" s="589"/>
      <c r="AR626" s="590"/>
    </row>
    <row r="627" spans="34:44" ht="15" customHeight="1" x14ac:dyDescent="0.15">
      <c r="AH627" s="591" t="s">
        <v>801</v>
      </c>
      <c r="AI627" s="592" t="s">
        <v>715</v>
      </c>
      <c r="AJ627" s="591">
        <v>303013</v>
      </c>
      <c r="AK627" s="624"/>
      <c r="AL627" s="764">
        <v>305017</v>
      </c>
      <c r="AM627" s="764">
        <v>1</v>
      </c>
      <c r="AN627" s="764" t="s">
        <v>3617</v>
      </c>
      <c r="AO627" s="624"/>
      <c r="AQ627" s="589"/>
      <c r="AR627" s="590"/>
    </row>
    <row r="628" spans="34:44" ht="15" customHeight="1" x14ac:dyDescent="0.15">
      <c r="AH628" s="591" t="s">
        <v>801</v>
      </c>
      <c r="AI628" s="592" t="s">
        <v>812</v>
      </c>
      <c r="AJ628" s="591">
        <v>303991</v>
      </c>
      <c r="AK628" s="624"/>
      <c r="AL628" s="764">
        <v>305018</v>
      </c>
      <c r="AM628" s="764" t="s">
        <v>3617</v>
      </c>
      <c r="AN628" s="764">
        <v>1</v>
      </c>
      <c r="AO628" s="624"/>
      <c r="AQ628" s="589"/>
      <c r="AR628" s="590"/>
    </row>
    <row r="629" spans="34:44" ht="15" customHeight="1" x14ac:dyDescent="0.15">
      <c r="AH629" s="591" t="s">
        <v>801</v>
      </c>
      <c r="AI629" s="592" t="s">
        <v>716</v>
      </c>
      <c r="AJ629" s="591">
        <v>303992</v>
      </c>
      <c r="AK629" s="606"/>
      <c r="AL629" s="764">
        <v>305019</v>
      </c>
      <c r="AM629" s="764" t="s">
        <v>3617</v>
      </c>
      <c r="AN629" s="764">
        <v>1</v>
      </c>
      <c r="AO629" s="624"/>
      <c r="AQ629" s="589"/>
      <c r="AR629" s="590"/>
    </row>
    <row r="630" spans="34:44" ht="15" customHeight="1" x14ac:dyDescent="0.15">
      <c r="AH630" s="591" t="s">
        <v>815</v>
      </c>
      <c r="AI630" s="592" t="s">
        <v>816</v>
      </c>
      <c r="AJ630" s="591">
        <v>304001</v>
      </c>
      <c r="AK630" s="624"/>
      <c r="AL630" s="764">
        <v>305020</v>
      </c>
      <c r="AM630" s="764" t="s">
        <v>3617</v>
      </c>
      <c r="AN630" s="764">
        <v>1</v>
      </c>
      <c r="AO630" s="624"/>
      <c r="AQ630" s="589"/>
      <c r="AR630" s="590"/>
    </row>
    <row r="631" spans="34:44" ht="15" customHeight="1" x14ac:dyDescent="0.15">
      <c r="AH631" s="591" t="s">
        <v>815</v>
      </c>
      <c r="AI631" s="592" t="s">
        <v>818</v>
      </c>
      <c r="AJ631" s="591">
        <v>304002</v>
      </c>
      <c r="AK631" s="624"/>
      <c r="AL631" s="763">
        <v>305021</v>
      </c>
      <c r="AM631" s="763" t="s">
        <v>3617</v>
      </c>
      <c r="AN631" s="763">
        <v>1</v>
      </c>
      <c r="AO631" s="631"/>
      <c r="AQ631" s="589"/>
      <c r="AR631" s="590"/>
    </row>
    <row r="632" spans="34:44" ht="15" customHeight="1" x14ac:dyDescent="0.15">
      <c r="AH632" s="591" t="s">
        <v>815</v>
      </c>
      <c r="AI632" s="592" t="s">
        <v>719</v>
      </c>
      <c r="AJ632" s="591">
        <v>304003</v>
      </c>
      <c r="AK632" s="624"/>
      <c r="AL632" s="763">
        <v>305023</v>
      </c>
      <c r="AM632" s="763" t="s">
        <v>3617</v>
      </c>
      <c r="AN632" s="763">
        <v>1</v>
      </c>
      <c r="AO632" s="631"/>
      <c r="AQ632" s="589"/>
      <c r="AR632" s="590"/>
    </row>
    <row r="633" spans="34:44" ht="15" customHeight="1" x14ac:dyDescent="0.15">
      <c r="AH633" s="591" t="s">
        <v>815</v>
      </c>
      <c r="AI633" s="592" t="s">
        <v>820</v>
      </c>
      <c r="AJ633" s="591">
        <v>304004</v>
      </c>
      <c r="AK633" s="624"/>
      <c r="AL633" s="763">
        <v>305024</v>
      </c>
      <c r="AM633" s="763" t="s">
        <v>3617</v>
      </c>
      <c r="AN633" s="763">
        <v>1</v>
      </c>
      <c r="AO633" s="631"/>
      <c r="AQ633" s="589"/>
      <c r="AR633" s="590"/>
    </row>
    <row r="634" spans="34:44" ht="15" customHeight="1" x14ac:dyDescent="0.15">
      <c r="AH634" s="591" t="s">
        <v>815</v>
      </c>
      <c r="AI634" s="592" t="s">
        <v>722</v>
      </c>
      <c r="AJ634" s="591">
        <v>304005</v>
      </c>
      <c r="AK634" s="624"/>
      <c r="AL634" s="763">
        <v>305025</v>
      </c>
      <c r="AM634" s="763" t="s">
        <v>3617</v>
      </c>
      <c r="AN634" s="763">
        <v>1</v>
      </c>
      <c r="AO634" s="631"/>
      <c r="AQ634" s="589"/>
      <c r="AR634" s="590"/>
    </row>
    <row r="635" spans="34:44" ht="15" customHeight="1" x14ac:dyDescent="0.15">
      <c r="AH635" s="591" t="s">
        <v>815</v>
      </c>
      <c r="AI635" s="592" t="s">
        <v>724</v>
      </c>
      <c r="AJ635" s="591">
        <v>304006</v>
      </c>
      <c r="AK635" s="624"/>
      <c r="AL635" s="763">
        <v>305028</v>
      </c>
      <c r="AM635" s="763">
        <v>1</v>
      </c>
      <c r="AN635" s="763" t="s">
        <v>3617</v>
      </c>
      <c r="AO635" s="631"/>
      <c r="AQ635" s="589"/>
      <c r="AR635" s="590"/>
    </row>
    <row r="636" spans="34:44" ht="15" customHeight="1" x14ac:dyDescent="0.15">
      <c r="AH636" s="591" t="s">
        <v>815</v>
      </c>
      <c r="AI636" s="592" t="s">
        <v>823</v>
      </c>
      <c r="AJ636" s="591">
        <v>304007</v>
      </c>
      <c r="AK636" s="624"/>
      <c r="AL636" s="763">
        <v>305029</v>
      </c>
      <c r="AM636" s="763">
        <v>1</v>
      </c>
      <c r="AN636" s="763" t="s">
        <v>3617</v>
      </c>
      <c r="AO636" s="631"/>
      <c r="AQ636" s="589"/>
      <c r="AR636" s="590"/>
    </row>
    <row r="637" spans="34:44" ht="15" customHeight="1" x14ac:dyDescent="0.15">
      <c r="AH637" s="591" t="s">
        <v>815</v>
      </c>
      <c r="AI637" s="592" t="s">
        <v>725</v>
      </c>
      <c r="AJ637" s="591">
        <v>304008</v>
      </c>
      <c r="AK637" s="624"/>
      <c r="AL637" s="763">
        <v>305030</v>
      </c>
      <c r="AM637" s="763">
        <v>1</v>
      </c>
      <c r="AN637" s="763" t="s">
        <v>3617</v>
      </c>
      <c r="AO637" s="631"/>
      <c r="AQ637" s="589"/>
      <c r="AR637" s="590"/>
    </row>
    <row r="638" spans="34:44" ht="15" customHeight="1" x14ac:dyDescent="0.15">
      <c r="AH638" s="591" t="s">
        <v>815</v>
      </c>
      <c r="AI638" s="592" t="s">
        <v>826</v>
      </c>
      <c r="AJ638" s="591">
        <v>304009</v>
      </c>
      <c r="AK638" s="624"/>
      <c r="AL638" s="763">
        <v>305031</v>
      </c>
      <c r="AM638" s="763">
        <v>1</v>
      </c>
      <c r="AN638" s="763" t="s">
        <v>3617</v>
      </c>
      <c r="AO638" s="631"/>
      <c r="AQ638" s="589"/>
      <c r="AR638" s="590"/>
    </row>
    <row r="639" spans="34:44" ht="15" customHeight="1" x14ac:dyDescent="0.15">
      <c r="AH639" s="591" t="s">
        <v>815</v>
      </c>
      <c r="AI639" s="592" t="s">
        <v>726</v>
      </c>
      <c r="AJ639" s="591">
        <v>304010</v>
      </c>
      <c r="AK639" s="624"/>
      <c r="AL639" s="763">
        <v>305032</v>
      </c>
      <c r="AM639" s="763">
        <v>1</v>
      </c>
      <c r="AN639" s="763" t="s">
        <v>3617</v>
      </c>
      <c r="AO639" s="631"/>
      <c r="AQ639" s="589"/>
      <c r="AR639" s="590"/>
    </row>
    <row r="640" spans="34:44" ht="15" customHeight="1" x14ac:dyDescent="0.15">
      <c r="AH640" s="591" t="s">
        <v>815</v>
      </c>
      <c r="AI640" s="592" t="s">
        <v>727</v>
      </c>
      <c r="AJ640" s="591">
        <v>304011</v>
      </c>
      <c r="AK640" s="624"/>
      <c r="AL640" s="763">
        <v>305033</v>
      </c>
      <c r="AM640" s="763">
        <v>1</v>
      </c>
      <c r="AN640" s="763" t="s">
        <v>3617</v>
      </c>
      <c r="AO640" s="631"/>
      <c r="AQ640" s="589"/>
      <c r="AR640" s="590"/>
    </row>
    <row r="641" spans="34:44" ht="15" customHeight="1" x14ac:dyDescent="0.15">
      <c r="AH641" s="591" t="s">
        <v>815</v>
      </c>
      <c r="AI641" s="592" t="s">
        <v>729</v>
      </c>
      <c r="AJ641" s="591">
        <v>304012</v>
      </c>
      <c r="AK641" s="624"/>
      <c r="AL641" s="763">
        <v>305035</v>
      </c>
      <c r="AM641" s="763" t="s">
        <v>3617</v>
      </c>
      <c r="AN641" s="763">
        <v>1</v>
      </c>
      <c r="AO641" s="631"/>
      <c r="AQ641" s="589"/>
      <c r="AR641" s="590"/>
    </row>
    <row r="642" spans="34:44" ht="15" customHeight="1" x14ac:dyDescent="0.15">
      <c r="AH642" s="591" t="s">
        <v>815</v>
      </c>
      <c r="AI642" s="592" t="s">
        <v>730</v>
      </c>
      <c r="AJ642" s="591">
        <v>304013</v>
      </c>
      <c r="AK642" s="624"/>
      <c r="AL642" s="763">
        <v>305036</v>
      </c>
      <c r="AM642" s="763" t="s">
        <v>3617</v>
      </c>
      <c r="AN642" s="763">
        <v>1</v>
      </c>
      <c r="AO642" s="631"/>
      <c r="AQ642" s="589"/>
      <c r="AR642" s="590"/>
    </row>
    <row r="643" spans="34:44" ht="15" customHeight="1" x14ac:dyDescent="0.15">
      <c r="AH643" s="591" t="s">
        <v>815</v>
      </c>
      <c r="AI643" s="592" t="s">
        <v>832</v>
      </c>
      <c r="AJ643" s="591">
        <v>304014</v>
      </c>
      <c r="AK643" s="624"/>
      <c r="AL643" s="763">
        <v>305037</v>
      </c>
      <c r="AM643" s="763" t="s">
        <v>3617</v>
      </c>
      <c r="AN643" s="763">
        <v>1</v>
      </c>
      <c r="AO643" s="631"/>
      <c r="AQ643" s="589"/>
      <c r="AR643" s="590"/>
    </row>
    <row r="644" spans="34:44" ht="15" customHeight="1" x14ac:dyDescent="0.15">
      <c r="AH644" s="591" t="s">
        <v>815</v>
      </c>
      <c r="AI644" s="592" t="s">
        <v>731</v>
      </c>
      <c r="AJ644" s="591">
        <v>304016</v>
      </c>
      <c r="AK644" s="624"/>
      <c r="AL644" s="763">
        <v>305038</v>
      </c>
      <c r="AM644" s="763" t="s">
        <v>3617</v>
      </c>
      <c r="AN644" s="763">
        <v>1</v>
      </c>
      <c r="AO644" s="631"/>
      <c r="AQ644" s="589"/>
      <c r="AR644" s="590"/>
    </row>
    <row r="645" spans="34:44" ht="15" customHeight="1" x14ac:dyDescent="0.15">
      <c r="AH645" s="591" t="s">
        <v>815</v>
      </c>
      <c r="AI645" s="592" t="s">
        <v>732</v>
      </c>
      <c r="AJ645" s="591">
        <v>304017</v>
      </c>
      <c r="AK645" s="624"/>
      <c r="AL645" s="763">
        <v>305039</v>
      </c>
      <c r="AM645" s="763">
        <v>1</v>
      </c>
      <c r="AN645" s="763" t="s">
        <v>3617</v>
      </c>
      <c r="AO645" s="631"/>
      <c r="AQ645" s="589"/>
      <c r="AR645" s="590"/>
    </row>
    <row r="646" spans="34:44" ht="15" customHeight="1" x14ac:dyDescent="0.15">
      <c r="AH646" s="591" t="s">
        <v>815</v>
      </c>
      <c r="AI646" s="592" t="s">
        <v>835</v>
      </c>
      <c r="AJ646" s="591">
        <v>304018</v>
      </c>
      <c r="AK646" s="624"/>
      <c r="AL646" s="763">
        <v>305040</v>
      </c>
      <c r="AM646" s="763" t="s">
        <v>3617</v>
      </c>
      <c r="AN646" s="763">
        <v>1</v>
      </c>
      <c r="AO646" s="631"/>
      <c r="AQ646" s="589"/>
      <c r="AR646" s="590"/>
    </row>
    <row r="647" spans="34:44" ht="15" customHeight="1" x14ac:dyDescent="0.15">
      <c r="AH647" s="591" t="s">
        <v>815</v>
      </c>
      <c r="AI647" s="592" t="s">
        <v>837</v>
      </c>
      <c r="AJ647" s="591">
        <v>304019</v>
      </c>
      <c r="AK647" s="624"/>
      <c r="AL647" s="763">
        <v>305041</v>
      </c>
      <c r="AM647" s="763" t="s">
        <v>3617</v>
      </c>
      <c r="AN647" s="763">
        <v>1</v>
      </c>
      <c r="AO647" s="631"/>
      <c r="AQ647" s="589"/>
      <c r="AR647" s="590"/>
    </row>
    <row r="648" spans="34:44" ht="15" customHeight="1" x14ac:dyDescent="0.15">
      <c r="AH648" s="591" t="s">
        <v>815</v>
      </c>
      <c r="AI648" s="592" t="s">
        <v>733</v>
      </c>
      <c r="AJ648" s="591">
        <v>304020</v>
      </c>
      <c r="AK648" s="624"/>
      <c r="AL648" s="763">
        <v>305042</v>
      </c>
      <c r="AM648" s="763">
        <v>1</v>
      </c>
      <c r="AN648" s="763" t="s">
        <v>3617</v>
      </c>
      <c r="AO648" s="631"/>
      <c r="AQ648" s="589"/>
      <c r="AR648" s="590"/>
    </row>
    <row r="649" spans="34:44" ht="15" customHeight="1" x14ac:dyDescent="0.15">
      <c r="AH649" s="591" t="s">
        <v>815</v>
      </c>
      <c r="AI649" s="592" t="s">
        <v>840</v>
      </c>
      <c r="AJ649" s="591">
        <v>304021</v>
      </c>
      <c r="AK649" s="624"/>
      <c r="AL649" s="764">
        <v>305043</v>
      </c>
      <c r="AM649" s="764" t="s">
        <v>3617</v>
      </c>
      <c r="AN649" s="764">
        <v>1</v>
      </c>
      <c r="AO649" s="624"/>
      <c r="AQ649" s="589"/>
      <c r="AR649" s="590"/>
    </row>
    <row r="650" spans="34:44" ht="15" customHeight="1" x14ac:dyDescent="0.15">
      <c r="AH650" s="591" t="s">
        <v>815</v>
      </c>
      <c r="AI650" s="592" t="s">
        <v>734</v>
      </c>
      <c r="AJ650" s="591">
        <v>304022</v>
      </c>
      <c r="AK650" s="631"/>
      <c r="AL650" s="763">
        <v>305044</v>
      </c>
      <c r="AM650" s="763">
        <v>1</v>
      </c>
      <c r="AN650" s="763" t="s">
        <v>3617</v>
      </c>
      <c r="AO650" s="606"/>
      <c r="AQ650" s="589"/>
      <c r="AR650" s="590"/>
    </row>
    <row r="651" spans="34:44" ht="15" customHeight="1" x14ac:dyDescent="0.15">
      <c r="AH651" s="591" t="s">
        <v>815</v>
      </c>
      <c r="AI651" s="592" t="s">
        <v>735</v>
      </c>
      <c r="AJ651" s="591">
        <v>304023</v>
      </c>
      <c r="AK651" s="631"/>
      <c r="AL651" s="763">
        <v>305045</v>
      </c>
      <c r="AM651" s="763">
        <v>1</v>
      </c>
      <c r="AN651" s="763" t="s">
        <v>3617</v>
      </c>
      <c r="AO651" s="606"/>
      <c r="AQ651" s="589"/>
      <c r="AR651" s="590"/>
    </row>
    <row r="652" spans="34:44" ht="15" customHeight="1" x14ac:dyDescent="0.15">
      <c r="AH652" s="591" t="s">
        <v>815</v>
      </c>
      <c r="AI652" s="592" t="s">
        <v>844</v>
      </c>
      <c r="AJ652" s="591">
        <v>304024</v>
      </c>
      <c r="AK652" s="631"/>
      <c r="AL652" s="763">
        <v>305046</v>
      </c>
      <c r="AM652" s="763" t="s">
        <v>3617</v>
      </c>
      <c r="AN652" s="763">
        <v>1</v>
      </c>
      <c r="AO652" s="606"/>
      <c r="AQ652" s="589"/>
      <c r="AR652" s="590"/>
    </row>
    <row r="653" spans="34:44" ht="15" customHeight="1" x14ac:dyDescent="0.15">
      <c r="AH653" s="591" t="s">
        <v>815</v>
      </c>
      <c r="AI653" s="592" t="s">
        <v>737</v>
      </c>
      <c r="AJ653" s="591">
        <v>304025</v>
      </c>
      <c r="AK653" s="631"/>
      <c r="AL653" s="764">
        <v>305047</v>
      </c>
      <c r="AM653" s="764">
        <v>1</v>
      </c>
      <c r="AN653" s="764" t="s">
        <v>3617</v>
      </c>
      <c r="AO653" s="624"/>
      <c r="AQ653" s="589"/>
      <c r="AR653" s="590"/>
    </row>
    <row r="654" spans="34:44" ht="15" customHeight="1" x14ac:dyDescent="0.15">
      <c r="AH654" s="591" t="s">
        <v>815</v>
      </c>
      <c r="AI654" s="592" t="s">
        <v>739</v>
      </c>
      <c r="AJ654" s="591">
        <v>304026</v>
      </c>
      <c r="AK654" s="631"/>
      <c r="AL654" s="763">
        <v>305048</v>
      </c>
      <c r="AM654" s="763">
        <v>1</v>
      </c>
      <c r="AN654" s="763" t="s">
        <v>3617</v>
      </c>
      <c r="AO654" s="606"/>
      <c r="AQ654" s="589"/>
      <c r="AR654" s="590"/>
    </row>
    <row r="655" spans="34:44" ht="15" customHeight="1" x14ac:dyDescent="0.15">
      <c r="AH655" s="591" t="s">
        <v>815</v>
      </c>
      <c r="AI655" s="592" t="s">
        <v>740</v>
      </c>
      <c r="AJ655" s="591">
        <v>304027</v>
      </c>
      <c r="AK655" s="631"/>
      <c r="AL655" s="764">
        <v>305049</v>
      </c>
      <c r="AM655" s="764" t="s">
        <v>3617</v>
      </c>
      <c r="AN655" s="764">
        <v>1</v>
      </c>
      <c r="AO655" s="624"/>
      <c r="AQ655" s="589"/>
      <c r="AR655" s="590"/>
    </row>
    <row r="656" spans="34:44" ht="15" customHeight="1" x14ac:dyDescent="0.15">
      <c r="AH656" s="591" t="s">
        <v>815</v>
      </c>
      <c r="AI656" s="592" t="s">
        <v>742</v>
      </c>
      <c r="AJ656" s="591">
        <v>304028</v>
      </c>
      <c r="AK656" s="631"/>
      <c r="AL656" s="764">
        <v>305050</v>
      </c>
      <c r="AM656" s="764">
        <v>1</v>
      </c>
      <c r="AN656" s="764" t="s">
        <v>3617</v>
      </c>
      <c r="AO656" s="624"/>
      <c r="AQ656" s="589"/>
      <c r="AR656" s="590"/>
    </row>
    <row r="657" spans="34:44" ht="15" customHeight="1" x14ac:dyDescent="0.15">
      <c r="AH657" s="591" t="s">
        <v>815</v>
      </c>
      <c r="AI657" s="592" t="s">
        <v>850</v>
      </c>
      <c r="AJ657" s="591">
        <v>304029</v>
      </c>
      <c r="AK657" s="631"/>
      <c r="AL657" s="764">
        <v>305051</v>
      </c>
      <c r="AM657" s="764">
        <v>1</v>
      </c>
      <c r="AN657" s="764" t="s">
        <v>3617</v>
      </c>
      <c r="AO657" s="624"/>
      <c r="AQ657" s="589"/>
      <c r="AR657" s="590"/>
    </row>
    <row r="658" spans="34:44" ht="15" customHeight="1" x14ac:dyDescent="0.15">
      <c r="AH658" s="591" t="s">
        <v>815</v>
      </c>
      <c r="AI658" s="592" t="s">
        <v>743</v>
      </c>
      <c r="AJ658" s="591">
        <v>304030</v>
      </c>
      <c r="AK658" s="631"/>
      <c r="AL658" s="764">
        <v>305052</v>
      </c>
      <c r="AM658" s="764" t="s">
        <v>3617</v>
      </c>
      <c r="AN658" s="764">
        <v>1</v>
      </c>
      <c r="AO658" s="624"/>
      <c r="AQ658" s="589"/>
      <c r="AR658" s="590"/>
    </row>
    <row r="659" spans="34:44" ht="15" customHeight="1" x14ac:dyDescent="0.15">
      <c r="AH659" s="591" t="s">
        <v>815</v>
      </c>
      <c r="AI659" s="592" t="s">
        <v>744</v>
      </c>
      <c r="AJ659" s="591">
        <v>304031</v>
      </c>
      <c r="AK659" s="631"/>
      <c r="AL659" s="764">
        <v>305053</v>
      </c>
      <c r="AM659" s="764">
        <v>1</v>
      </c>
      <c r="AN659" s="764" t="s">
        <v>3617</v>
      </c>
      <c r="AO659" s="624"/>
      <c r="AQ659" s="589"/>
      <c r="AR659" s="590"/>
    </row>
    <row r="660" spans="34:44" ht="15" customHeight="1" x14ac:dyDescent="0.15">
      <c r="AH660" s="591" t="s">
        <v>815</v>
      </c>
      <c r="AI660" s="592" t="s">
        <v>854</v>
      </c>
      <c r="AJ660" s="591">
        <v>304032</v>
      </c>
      <c r="AK660" s="631"/>
      <c r="AL660" s="764">
        <v>305054</v>
      </c>
      <c r="AM660" s="764" t="s">
        <v>3617</v>
      </c>
      <c r="AN660" s="764">
        <v>1</v>
      </c>
      <c r="AO660" s="624"/>
      <c r="AQ660" s="589"/>
      <c r="AR660" s="590"/>
    </row>
    <row r="661" spans="34:44" ht="15" customHeight="1" x14ac:dyDescent="0.15">
      <c r="AH661" s="591" t="s">
        <v>815</v>
      </c>
      <c r="AI661" s="592" t="s">
        <v>856</v>
      </c>
      <c r="AJ661" s="591">
        <v>304033</v>
      </c>
      <c r="AK661" s="631"/>
      <c r="AL661" s="764">
        <v>305055</v>
      </c>
      <c r="AM661" s="764" t="s">
        <v>3617</v>
      </c>
      <c r="AN661" s="764">
        <v>1</v>
      </c>
      <c r="AO661" s="624"/>
      <c r="AQ661" s="589"/>
      <c r="AR661" s="590"/>
    </row>
    <row r="662" spans="34:44" ht="15" customHeight="1" x14ac:dyDescent="0.15">
      <c r="AH662" s="591" t="s">
        <v>815</v>
      </c>
      <c r="AI662" s="592" t="s">
        <v>746</v>
      </c>
      <c r="AJ662" s="591">
        <v>304034</v>
      </c>
      <c r="AK662" s="631"/>
      <c r="AL662" s="764">
        <v>305056</v>
      </c>
      <c r="AM662" s="764" t="s">
        <v>3617</v>
      </c>
      <c r="AN662" s="764">
        <v>1</v>
      </c>
      <c r="AO662" s="624"/>
      <c r="AQ662" s="589"/>
      <c r="AR662" s="590"/>
    </row>
    <row r="663" spans="34:44" ht="15" customHeight="1" x14ac:dyDescent="0.15">
      <c r="AH663" s="591" t="s">
        <v>815</v>
      </c>
      <c r="AI663" s="592" t="s">
        <v>748</v>
      </c>
      <c r="AJ663" s="591">
        <v>304035</v>
      </c>
      <c r="AK663" s="631"/>
      <c r="AL663" s="764">
        <v>305057</v>
      </c>
      <c r="AM663" s="764" t="s">
        <v>3617</v>
      </c>
      <c r="AN663" s="764">
        <v>1</v>
      </c>
      <c r="AO663" s="624"/>
      <c r="AQ663" s="589"/>
      <c r="AR663" s="590"/>
    </row>
    <row r="664" spans="34:44" ht="15" customHeight="1" x14ac:dyDescent="0.15">
      <c r="AH664" s="591" t="s">
        <v>815</v>
      </c>
      <c r="AI664" s="592" t="s">
        <v>860</v>
      </c>
      <c r="AJ664" s="591">
        <v>304036</v>
      </c>
      <c r="AK664" s="631"/>
      <c r="AL664" s="764">
        <v>305058</v>
      </c>
      <c r="AM664" s="764" t="s">
        <v>3617</v>
      </c>
      <c r="AN664" s="764">
        <v>1</v>
      </c>
      <c r="AO664" s="624"/>
      <c r="AQ664" s="589"/>
      <c r="AR664" s="590"/>
    </row>
    <row r="665" spans="34:44" ht="15" customHeight="1" x14ac:dyDescent="0.15">
      <c r="AH665" s="591" t="s">
        <v>815</v>
      </c>
      <c r="AI665" s="592" t="s">
        <v>749</v>
      </c>
      <c r="AJ665" s="591">
        <v>304037</v>
      </c>
      <c r="AK665" s="631"/>
      <c r="AL665" s="764">
        <v>305059</v>
      </c>
      <c r="AM665" s="764" t="s">
        <v>3617</v>
      </c>
      <c r="AN665" s="764">
        <v>1</v>
      </c>
      <c r="AO665" s="624"/>
      <c r="AQ665" s="589"/>
      <c r="AR665" s="590"/>
    </row>
    <row r="666" spans="34:44" ht="15" customHeight="1" x14ac:dyDescent="0.15">
      <c r="AH666" s="591" t="s">
        <v>815</v>
      </c>
      <c r="AI666" s="592" t="s">
        <v>863</v>
      </c>
      <c r="AJ666" s="591">
        <v>304038</v>
      </c>
      <c r="AK666" s="631"/>
      <c r="AL666" s="764">
        <v>305060</v>
      </c>
      <c r="AM666" s="764">
        <v>1</v>
      </c>
      <c r="AN666" s="764" t="s">
        <v>3617</v>
      </c>
      <c r="AO666" s="624"/>
      <c r="AQ666" s="589"/>
      <c r="AR666" s="590"/>
    </row>
    <row r="667" spans="34:44" ht="15" customHeight="1" x14ac:dyDescent="0.15">
      <c r="AH667" s="591" t="s">
        <v>815</v>
      </c>
      <c r="AI667" s="592" t="s">
        <v>865</v>
      </c>
      <c r="AJ667" s="591">
        <v>304039</v>
      </c>
      <c r="AK667" s="631"/>
      <c r="AL667" s="764">
        <v>305061</v>
      </c>
      <c r="AM667" s="764" t="s">
        <v>3617</v>
      </c>
      <c r="AN667" s="764">
        <v>1</v>
      </c>
      <c r="AO667" s="624"/>
      <c r="AQ667" s="589"/>
      <c r="AR667" s="590"/>
    </row>
    <row r="668" spans="34:44" ht="15" customHeight="1" x14ac:dyDescent="0.15">
      <c r="AH668" s="591" t="s">
        <v>815</v>
      </c>
      <c r="AI668" s="592" t="s">
        <v>750</v>
      </c>
      <c r="AJ668" s="591">
        <v>304040</v>
      </c>
      <c r="AK668" s="631"/>
      <c r="AL668" s="764">
        <v>305062</v>
      </c>
      <c r="AM668" s="764" t="s">
        <v>3617</v>
      </c>
      <c r="AN668" s="764">
        <v>1</v>
      </c>
      <c r="AO668" s="624"/>
      <c r="AQ668" s="589"/>
      <c r="AR668" s="590"/>
    </row>
    <row r="669" spans="34:44" ht="15" customHeight="1" x14ac:dyDescent="0.15">
      <c r="AH669" s="591" t="s">
        <v>815</v>
      </c>
      <c r="AI669" s="592" t="s">
        <v>752</v>
      </c>
      <c r="AJ669" s="591">
        <v>304041</v>
      </c>
      <c r="AK669" s="624"/>
      <c r="AL669" s="764">
        <v>305063</v>
      </c>
      <c r="AM669" s="764" t="s">
        <v>3617</v>
      </c>
      <c r="AN669" s="764">
        <v>1</v>
      </c>
      <c r="AO669" s="624"/>
      <c r="AQ669" s="589"/>
      <c r="AR669" s="590"/>
    </row>
    <row r="670" spans="34:44" ht="15" customHeight="1" x14ac:dyDescent="0.15">
      <c r="AH670" s="591" t="s">
        <v>815</v>
      </c>
      <c r="AI670" s="592" t="s">
        <v>869</v>
      </c>
      <c r="AJ670" s="591">
        <v>304042</v>
      </c>
      <c r="AK670" s="606"/>
      <c r="AL670" s="764">
        <v>305064</v>
      </c>
      <c r="AM670" s="764" t="s">
        <v>3617</v>
      </c>
      <c r="AN670" s="764">
        <v>1</v>
      </c>
      <c r="AO670" s="624"/>
      <c r="AQ670" s="589"/>
      <c r="AR670" s="590"/>
    </row>
    <row r="671" spans="34:44" ht="15" customHeight="1" x14ac:dyDescent="0.15">
      <c r="AH671" s="591" t="s">
        <v>815</v>
      </c>
      <c r="AI671" s="592" t="s">
        <v>754</v>
      </c>
      <c r="AJ671" s="591">
        <v>304043</v>
      </c>
      <c r="AK671" s="606"/>
      <c r="AL671" s="764">
        <v>305065</v>
      </c>
      <c r="AM671" s="764">
        <v>1</v>
      </c>
      <c r="AN671" s="764" t="s">
        <v>3617</v>
      </c>
      <c r="AO671" s="624"/>
      <c r="AQ671" s="589"/>
      <c r="AR671" s="590"/>
    </row>
    <row r="672" spans="34:44" ht="15" customHeight="1" x14ac:dyDescent="0.15">
      <c r="AH672" s="591" t="s">
        <v>815</v>
      </c>
      <c r="AI672" s="592" t="s">
        <v>755</v>
      </c>
      <c r="AJ672" s="591">
        <v>304044</v>
      </c>
      <c r="AK672" s="606"/>
      <c r="AL672" s="764">
        <v>305066</v>
      </c>
      <c r="AM672" s="764" t="s">
        <v>3617</v>
      </c>
      <c r="AN672" s="764">
        <v>1</v>
      </c>
      <c r="AO672" s="624"/>
      <c r="AQ672" s="589"/>
      <c r="AR672" s="590"/>
    </row>
    <row r="673" spans="34:44" ht="15" customHeight="1" x14ac:dyDescent="0.15">
      <c r="AH673" s="591" t="s">
        <v>815</v>
      </c>
      <c r="AI673" s="592" t="s">
        <v>873</v>
      </c>
      <c r="AJ673" s="591">
        <v>304045</v>
      </c>
      <c r="AK673" s="624"/>
      <c r="AL673" s="764">
        <v>305067</v>
      </c>
      <c r="AM673" s="764">
        <v>1</v>
      </c>
      <c r="AN673" s="764" t="s">
        <v>3617</v>
      </c>
      <c r="AO673" s="624"/>
      <c r="AQ673" s="589"/>
      <c r="AR673" s="590"/>
    </row>
    <row r="674" spans="34:44" ht="15" customHeight="1" x14ac:dyDescent="0.15">
      <c r="AH674" s="591" t="s">
        <v>815</v>
      </c>
      <c r="AI674" s="592" t="s">
        <v>757</v>
      </c>
      <c r="AJ674" s="591">
        <v>304046</v>
      </c>
      <c r="AK674" s="606"/>
      <c r="AL674" s="764">
        <v>306001</v>
      </c>
      <c r="AM674" s="764">
        <v>1</v>
      </c>
      <c r="AN674" s="764" t="s">
        <v>3617</v>
      </c>
      <c r="AO674" s="624"/>
      <c r="AQ674" s="589"/>
      <c r="AR674" s="590"/>
    </row>
    <row r="675" spans="34:44" ht="15" customHeight="1" x14ac:dyDescent="0.15">
      <c r="AH675" s="591" t="s">
        <v>815</v>
      </c>
      <c r="AI675" s="592" t="s">
        <v>759</v>
      </c>
      <c r="AJ675" s="591">
        <v>304047</v>
      </c>
      <c r="AK675" s="624"/>
      <c r="AL675" s="764">
        <v>306002</v>
      </c>
      <c r="AM675" s="764" t="s">
        <v>3617</v>
      </c>
      <c r="AN675" s="764">
        <v>1</v>
      </c>
      <c r="AO675" s="624"/>
      <c r="AQ675" s="589"/>
      <c r="AR675" s="590"/>
    </row>
    <row r="676" spans="34:44" ht="15" customHeight="1" x14ac:dyDescent="0.15">
      <c r="AH676" s="591" t="s">
        <v>815</v>
      </c>
      <c r="AI676" s="592" t="s">
        <v>877</v>
      </c>
      <c r="AJ676" s="591">
        <v>304048</v>
      </c>
      <c r="AK676" s="624"/>
      <c r="AL676" s="764">
        <v>306003</v>
      </c>
      <c r="AM676" s="764" t="s">
        <v>3617</v>
      </c>
      <c r="AN676" s="764">
        <v>1</v>
      </c>
      <c r="AO676" s="624"/>
      <c r="AQ676" s="589"/>
      <c r="AR676" s="590"/>
    </row>
    <row r="677" spans="34:44" ht="15" customHeight="1" x14ac:dyDescent="0.15">
      <c r="AH677" s="591" t="s">
        <v>815</v>
      </c>
      <c r="AI677" s="592" t="s">
        <v>879</v>
      </c>
      <c r="AJ677" s="591">
        <v>304050</v>
      </c>
      <c r="AK677" s="624"/>
      <c r="AL677" s="764">
        <v>306004</v>
      </c>
      <c r="AM677" s="764" t="s">
        <v>3617</v>
      </c>
      <c r="AN677" s="764">
        <v>1</v>
      </c>
      <c r="AO677" s="624"/>
      <c r="AQ677" s="589"/>
      <c r="AR677" s="590"/>
    </row>
    <row r="678" spans="34:44" ht="15" customHeight="1" x14ac:dyDescent="0.15">
      <c r="AH678" s="591" t="s">
        <v>815</v>
      </c>
      <c r="AI678" s="592" t="s">
        <v>881</v>
      </c>
      <c r="AJ678" s="591">
        <v>304051</v>
      </c>
      <c r="AK678" s="624"/>
      <c r="AL678" s="764">
        <v>306005</v>
      </c>
      <c r="AM678" s="764">
        <v>1</v>
      </c>
      <c r="AN678" s="764" t="s">
        <v>3617</v>
      </c>
      <c r="AO678" s="624"/>
      <c r="AQ678" s="589"/>
      <c r="AR678" s="590"/>
    </row>
    <row r="679" spans="34:44" ht="15" customHeight="1" x14ac:dyDescent="0.15">
      <c r="AH679" s="591" t="s">
        <v>815</v>
      </c>
      <c r="AI679" s="592" t="s">
        <v>883</v>
      </c>
      <c r="AJ679" s="591">
        <v>304052</v>
      </c>
      <c r="AK679" s="624"/>
      <c r="AL679" s="764">
        <v>306006</v>
      </c>
      <c r="AM679" s="764" t="s">
        <v>3617</v>
      </c>
      <c r="AN679" s="764">
        <v>1</v>
      </c>
      <c r="AO679" s="624"/>
      <c r="AQ679" s="589"/>
      <c r="AR679" s="590"/>
    </row>
    <row r="680" spans="34:44" ht="15" customHeight="1" x14ac:dyDescent="0.15">
      <c r="AH680" s="591" t="s">
        <v>815</v>
      </c>
      <c r="AI680" s="592" t="s">
        <v>885</v>
      </c>
      <c r="AJ680" s="591">
        <v>304053</v>
      </c>
      <c r="AK680" s="624"/>
      <c r="AL680" s="764">
        <v>306007</v>
      </c>
      <c r="AM680" s="764">
        <v>1</v>
      </c>
      <c r="AN680" s="764" t="s">
        <v>3617</v>
      </c>
      <c r="AO680" s="624"/>
      <c r="AQ680" s="589"/>
      <c r="AR680" s="590"/>
    </row>
    <row r="681" spans="34:44" ht="15" customHeight="1" x14ac:dyDescent="0.15">
      <c r="AH681" s="591" t="s">
        <v>815</v>
      </c>
      <c r="AI681" s="592" t="s">
        <v>887</v>
      </c>
      <c r="AJ681" s="591">
        <v>304990</v>
      </c>
      <c r="AK681" s="624"/>
      <c r="AL681" s="764">
        <v>306008</v>
      </c>
      <c r="AM681" s="764" t="s">
        <v>3617</v>
      </c>
      <c r="AN681" s="764">
        <v>1</v>
      </c>
      <c r="AO681" s="624"/>
      <c r="AQ681" s="589"/>
      <c r="AR681" s="590"/>
    </row>
    <row r="682" spans="34:44" ht="15" customHeight="1" x14ac:dyDescent="0.15">
      <c r="AH682" s="591" t="s">
        <v>815</v>
      </c>
      <c r="AI682" s="592" t="s">
        <v>889</v>
      </c>
      <c r="AJ682" s="591">
        <v>304991</v>
      </c>
      <c r="AK682" s="624"/>
      <c r="AL682" s="764">
        <v>306010</v>
      </c>
      <c r="AM682" s="764" t="s">
        <v>3617</v>
      </c>
      <c r="AN682" s="764">
        <v>1</v>
      </c>
      <c r="AO682" s="624"/>
      <c r="AQ682" s="589"/>
      <c r="AR682" s="590"/>
    </row>
    <row r="683" spans="34:44" ht="15" customHeight="1" x14ac:dyDescent="0.15">
      <c r="AH683" s="591" t="s">
        <v>815</v>
      </c>
      <c r="AI683" s="592" t="s">
        <v>891</v>
      </c>
      <c r="AJ683" s="591">
        <v>304992</v>
      </c>
      <c r="AK683" s="624"/>
      <c r="AL683" s="764">
        <v>306011</v>
      </c>
      <c r="AM683" s="764" t="s">
        <v>3617</v>
      </c>
      <c r="AN683" s="764">
        <v>1</v>
      </c>
      <c r="AO683" s="624"/>
      <c r="AQ683" s="589"/>
      <c r="AR683" s="590"/>
    </row>
    <row r="684" spans="34:44" ht="15" customHeight="1" x14ac:dyDescent="0.15">
      <c r="AH684" s="591" t="s">
        <v>815</v>
      </c>
      <c r="AI684" s="592" t="s">
        <v>893</v>
      </c>
      <c r="AJ684" s="591">
        <v>304993</v>
      </c>
      <c r="AK684" s="624"/>
      <c r="AL684" s="764">
        <v>306012</v>
      </c>
      <c r="AM684" s="764" t="s">
        <v>3617</v>
      </c>
      <c r="AN684" s="764">
        <v>1</v>
      </c>
      <c r="AO684" s="624"/>
      <c r="AQ684" s="589"/>
      <c r="AR684" s="590"/>
    </row>
    <row r="685" spans="34:44" ht="15" customHeight="1" x14ac:dyDescent="0.15">
      <c r="AH685" s="591" t="s">
        <v>815</v>
      </c>
      <c r="AI685" s="592" t="s">
        <v>895</v>
      </c>
      <c r="AJ685" s="591">
        <v>304994</v>
      </c>
      <c r="AK685" s="624"/>
      <c r="AL685" s="764">
        <v>306013</v>
      </c>
      <c r="AM685" s="764">
        <v>1</v>
      </c>
      <c r="AN685" s="764" t="s">
        <v>3617</v>
      </c>
      <c r="AO685" s="624"/>
      <c r="AQ685" s="589"/>
      <c r="AR685" s="590"/>
    </row>
    <row r="686" spans="34:44" ht="15" customHeight="1" x14ac:dyDescent="0.15">
      <c r="AH686" s="591" t="s">
        <v>815</v>
      </c>
      <c r="AI686" s="592" t="s">
        <v>897</v>
      </c>
      <c r="AJ686" s="591">
        <v>304995</v>
      </c>
      <c r="AK686" s="624"/>
      <c r="AL686" s="764">
        <v>306014</v>
      </c>
      <c r="AM686" s="764" t="s">
        <v>3617</v>
      </c>
      <c r="AN686" s="764">
        <v>1</v>
      </c>
      <c r="AO686" s="624"/>
      <c r="AQ686" s="589"/>
      <c r="AR686" s="590"/>
    </row>
    <row r="687" spans="34:44" ht="15" customHeight="1" x14ac:dyDescent="0.15">
      <c r="AH687" s="591" t="s">
        <v>815</v>
      </c>
      <c r="AI687" s="592" t="s">
        <v>899</v>
      </c>
      <c r="AJ687" s="591">
        <v>304996</v>
      </c>
      <c r="AK687" s="624"/>
      <c r="AL687" s="764">
        <v>306015</v>
      </c>
      <c r="AM687" s="764" t="s">
        <v>3617</v>
      </c>
      <c r="AN687" s="764">
        <v>1</v>
      </c>
      <c r="AO687" s="624"/>
      <c r="AQ687" s="589"/>
      <c r="AR687" s="590"/>
    </row>
    <row r="688" spans="34:44" ht="15" customHeight="1" x14ac:dyDescent="0.15">
      <c r="AH688" s="591" t="s">
        <v>901</v>
      </c>
      <c r="AI688" s="592" t="s">
        <v>761</v>
      </c>
      <c r="AJ688" s="591">
        <v>305001</v>
      </c>
      <c r="AK688" s="624"/>
      <c r="AL688" s="764">
        <v>306016</v>
      </c>
      <c r="AM688" s="764" t="s">
        <v>3617</v>
      </c>
      <c r="AN688" s="764">
        <v>1</v>
      </c>
      <c r="AO688" s="624"/>
      <c r="AQ688" s="589"/>
      <c r="AR688" s="590"/>
    </row>
    <row r="689" spans="34:44" ht="15" customHeight="1" x14ac:dyDescent="0.15">
      <c r="AH689" s="591" t="s">
        <v>901</v>
      </c>
      <c r="AI689" s="592" t="s">
        <v>903</v>
      </c>
      <c r="AJ689" s="591">
        <v>305002</v>
      </c>
      <c r="AK689" s="624"/>
      <c r="AL689" s="764">
        <v>306017</v>
      </c>
      <c r="AM689" s="764">
        <v>1</v>
      </c>
      <c r="AN689" s="764" t="s">
        <v>3617</v>
      </c>
      <c r="AO689" s="624"/>
      <c r="AQ689" s="589"/>
      <c r="AR689" s="590"/>
    </row>
    <row r="690" spans="34:44" ht="15" customHeight="1" x14ac:dyDescent="0.15">
      <c r="AH690" s="591" t="s">
        <v>901</v>
      </c>
      <c r="AI690" s="592" t="s">
        <v>763</v>
      </c>
      <c r="AJ690" s="591">
        <v>305003</v>
      </c>
      <c r="AK690" s="624"/>
      <c r="AL690" s="764">
        <v>306018</v>
      </c>
      <c r="AM690" s="764" t="s">
        <v>3617</v>
      </c>
      <c r="AN690" s="764">
        <v>1</v>
      </c>
      <c r="AO690" s="624"/>
      <c r="AQ690" s="589"/>
      <c r="AR690" s="590"/>
    </row>
    <row r="691" spans="34:44" ht="15" customHeight="1" x14ac:dyDescent="0.15">
      <c r="AH691" s="591" t="s">
        <v>901</v>
      </c>
      <c r="AI691" s="592" t="s">
        <v>765</v>
      </c>
      <c r="AJ691" s="591">
        <v>305004</v>
      </c>
      <c r="AK691" s="624"/>
      <c r="AL691" s="764">
        <v>306019</v>
      </c>
      <c r="AM691" s="764">
        <v>1</v>
      </c>
      <c r="AN691" s="764" t="s">
        <v>3617</v>
      </c>
      <c r="AO691" s="624"/>
      <c r="AQ691" s="589"/>
      <c r="AR691" s="590"/>
    </row>
    <row r="692" spans="34:44" ht="15" customHeight="1" x14ac:dyDescent="0.15">
      <c r="AH692" s="591" t="s">
        <v>901</v>
      </c>
      <c r="AI692" s="592" t="s">
        <v>767</v>
      </c>
      <c r="AJ692" s="591">
        <v>305005</v>
      </c>
      <c r="AK692" s="624"/>
      <c r="AL692" s="764">
        <v>306020</v>
      </c>
      <c r="AM692" s="764" t="s">
        <v>3617</v>
      </c>
      <c r="AN692" s="764">
        <v>1</v>
      </c>
      <c r="AO692" s="624"/>
      <c r="AQ692" s="589"/>
      <c r="AR692" s="590"/>
    </row>
    <row r="693" spans="34:44" ht="15" customHeight="1" x14ac:dyDescent="0.15">
      <c r="AH693" s="591" t="s">
        <v>901</v>
      </c>
      <c r="AI693" s="593" t="s">
        <v>769</v>
      </c>
      <c r="AJ693" s="591">
        <v>305006</v>
      </c>
      <c r="AK693" s="624"/>
      <c r="AL693" s="764">
        <v>306022</v>
      </c>
      <c r="AM693" s="764" t="s">
        <v>3617</v>
      </c>
      <c r="AN693" s="764">
        <v>1</v>
      </c>
      <c r="AO693" s="624"/>
      <c r="AQ693" s="589"/>
      <c r="AR693" s="590"/>
    </row>
    <row r="694" spans="34:44" ht="15" customHeight="1" x14ac:dyDescent="0.15">
      <c r="AH694" s="591" t="s">
        <v>901</v>
      </c>
      <c r="AI694" s="592" t="s">
        <v>771</v>
      </c>
      <c r="AJ694" s="591">
        <v>305007</v>
      </c>
      <c r="AK694" s="624"/>
      <c r="AL694" s="764">
        <v>306023</v>
      </c>
      <c r="AM694" s="764">
        <v>1</v>
      </c>
      <c r="AN694" s="764" t="s">
        <v>3617</v>
      </c>
      <c r="AO694" s="624"/>
      <c r="AQ694" s="589"/>
      <c r="AR694" s="590"/>
    </row>
    <row r="695" spans="34:44" ht="15" customHeight="1" x14ac:dyDescent="0.15">
      <c r="AH695" s="591" t="s">
        <v>901</v>
      </c>
      <c r="AI695" s="592" t="s">
        <v>773</v>
      </c>
      <c r="AJ695" s="591">
        <v>305008</v>
      </c>
      <c r="AK695" s="624"/>
      <c r="AL695" s="764">
        <v>306024</v>
      </c>
      <c r="AM695" s="764">
        <v>1</v>
      </c>
      <c r="AN695" s="764" t="s">
        <v>3617</v>
      </c>
      <c r="AO695" s="624"/>
      <c r="AQ695" s="589"/>
      <c r="AR695" s="590"/>
    </row>
    <row r="696" spans="34:44" ht="15" customHeight="1" x14ac:dyDescent="0.15">
      <c r="AH696" s="591" t="s">
        <v>901</v>
      </c>
      <c r="AI696" s="592" t="s">
        <v>775</v>
      </c>
      <c r="AJ696" s="591">
        <v>305009</v>
      </c>
      <c r="AK696" s="624"/>
      <c r="AL696" s="764">
        <v>306025</v>
      </c>
      <c r="AM696" s="764" t="s">
        <v>3617</v>
      </c>
      <c r="AN696" s="764">
        <v>1</v>
      </c>
      <c r="AO696" s="624"/>
      <c r="AQ696" s="589"/>
      <c r="AR696" s="590"/>
    </row>
    <row r="697" spans="34:44" ht="15" customHeight="1" x14ac:dyDescent="0.15">
      <c r="AH697" s="591" t="s">
        <v>901</v>
      </c>
      <c r="AI697" s="592" t="s">
        <v>777</v>
      </c>
      <c r="AJ697" s="591">
        <v>305010</v>
      </c>
      <c r="AK697" s="624"/>
      <c r="AL697" s="764">
        <v>306026</v>
      </c>
      <c r="AM697" s="764">
        <v>1</v>
      </c>
      <c r="AN697" s="764" t="s">
        <v>3617</v>
      </c>
      <c r="AO697" s="624"/>
      <c r="AQ697" s="589"/>
      <c r="AR697" s="590"/>
    </row>
    <row r="698" spans="34:44" ht="15" customHeight="1" x14ac:dyDescent="0.15">
      <c r="AH698" s="591" t="s">
        <v>901</v>
      </c>
      <c r="AI698" s="592" t="s">
        <v>779</v>
      </c>
      <c r="AJ698" s="591">
        <v>305011</v>
      </c>
      <c r="AK698" s="624"/>
      <c r="AL698" s="764">
        <v>306027</v>
      </c>
      <c r="AM698" s="764">
        <v>1</v>
      </c>
      <c r="AN698" s="764" t="s">
        <v>3617</v>
      </c>
      <c r="AO698" s="624"/>
      <c r="AQ698" s="589"/>
      <c r="AR698" s="590"/>
    </row>
    <row r="699" spans="34:44" ht="15" customHeight="1" x14ac:dyDescent="0.15">
      <c r="AH699" s="591" t="s">
        <v>901</v>
      </c>
      <c r="AI699" s="592" t="s">
        <v>781</v>
      </c>
      <c r="AJ699" s="591">
        <v>305012</v>
      </c>
      <c r="AK699" s="624"/>
      <c r="AL699" s="764">
        <v>306028</v>
      </c>
      <c r="AM699" s="764" t="s">
        <v>3617</v>
      </c>
      <c r="AN699" s="764">
        <v>1</v>
      </c>
      <c r="AO699" s="624"/>
      <c r="AQ699" s="589"/>
      <c r="AR699" s="590"/>
    </row>
    <row r="700" spans="34:44" ht="15" customHeight="1" x14ac:dyDescent="0.15">
      <c r="AH700" s="591" t="s">
        <v>901</v>
      </c>
      <c r="AI700" s="592" t="s">
        <v>782</v>
      </c>
      <c r="AJ700" s="591">
        <v>305013</v>
      </c>
      <c r="AK700" s="624"/>
      <c r="AL700" s="764">
        <v>306029</v>
      </c>
      <c r="AM700" s="764" t="s">
        <v>3617</v>
      </c>
      <c r="AN700" s="764">
        <v>1</v>
      </c>
      <c r="AO700" s="624"/>
      <c r="AQ700" s="589"/>
      <c r="AR700" s="590"/>
    </row>
    <row r="701" spans="34:44" ht="15" customHeight="1" x14ac:dyDescent="0.15">
      <c r="AH701" s="591" t="s">
        <v>901</v>
      </c>
      <c r="AI701" s="592" t="s">
        <v>915</v>
      </c>
      <c r="AJ701" s="591">
        <v>305014</v>
      </c>
      <c r="AK701" s="624"/>
      <c r="AL701" s="764">
        <v>306030</v>
      </c>
      <c r="AM701" s="764">
        <v>1</v>
      </c>
      <c r="AN701" s="764" t="s">
        <v>3617</v>
      </c>
      <c r="AO701" s="624"/>
      <c r="AQ701" s="589"/>
      <c r="AR701" s="590"/>
    </row>
    <row r="702" spans="34:44" ht="15" customHeight="1" x14ac:dyDescent="0.15">
      <c r="AH702" s="591" t="s">
        <v>901</v>
      </c>
      <c r="AI702" s="592" t="s">
        <v>784</v>
      </c>
      <c r="AJ702" s="591">
        <v>305015</v>
      </c>
      <c r="AK702" s="624"/>
      <c r="AL702" s="764">
        <v>306031</v>
      </c>
      <c r="AM702" s="764" t="s">
        <v>3617</v>
      </c>
      <c r="AN702" s="764">
        <v>1</v>
      </c>
      <c r="AO702" s="624"/>
      <c r="AQ702" s="589"/>
      <c r="AR702" s="590"/>
    </row>
    <row r="703" spans="34:44" ht="15" customHeight="1" x14ac:dyDescent="0.15">
      <c r="AH703" s="591" t="s">
        <v>901</v>
      </c>
      <c r="AI703" s="592" t="s">
        <v>785</v>
      </c>
      <c r="AJ703" s="591">
        <v>305016</v>
      </c>
      <c r="AK703" s="624"/>
      <c r="AL703" s="764">
        <v>306032</v>
      </c>
      <c r="AM703" s="764" t="s">
        <v>3617</v>
      </c>
      <c r="AN703" s="764">
        <v>1</v>
      </c>
      <c r="AO703" s="624"/>
      <c r="AQ703" s="589"/>
      <c r="AR703" s="590"/>
    </row>
    <row r="704" spans="34:44" ht="15" customHeight="1" x14ac:dyDescent="0.15">
      <c r="AH704" s="591" t="s">
        <v>901</v>
      </c>
      <c r="AI704" s="592" t="s">
        <v>787</v>
      </c>
      <c r="AJ704" s="591">
        <v>305017</v>
      </c>
      <c r="AK704" s="624"/>
      <c r="AL704" s="764">
        <v>306033</v>
      </c>
      <c r="AM704" s="764" t="s">
        <v>3617</v>
      </c>
      <c r="AN704" s="764">
        <v>1</v>
      </c>
      <c r="AO704" s="624"/>
      <c r="AQ704" s="589"/>
      <c r="AR704" s="590"/>
    </row>
    <row r="705" spans="34:44" ht="15" customHeight="1" x14ac:dyDescent="0.15">
      <c r="AH705" s="591" t="s">
        <v>901</v>
      </c>
      <c r="AI705" s="592" t="s">
        <v>788</v>
      </c>
      <c r="AJ705" s="591">
        <v>305018</v>
      </c>
      <c r="AK705" s="624"/>
      <c r="AL705" s="764">
        <v>306034</v>
      </c>
      <c r="AM705" s="764" t="s">
        <v>3617</v>
      </c>
      <c r="AN705" s="764">
        <v>1</v>
      </c>
      <c r="AO705" s="624"/>
      <c r="AQ705" s="589"/>
      <c r="AR705" s="590"/>
    </row>
    <row r="706" spans="34:44" ht="15" customHeight="1" x14ac:dyDescent="0.15">
      <c r="AH706" s="591" t="s">
        <v>901</v>
      </c>
      <c r="AI706" s="592" t="s">
        <v>789</v>
      </c>
      <c r="AJ706" s="591">
        <v>305019</v>
      </c>
      <c r="AK706" s="624"/>
      <c r="AL706" s="764">
        <v>306035</v>
      </c>
      <c r="AM706" s="764" t="s">
        <v>3617</v>
      </c>
      <c r="AN706" s="764">
        <v>1</v>
      </c>
      <c r="AO706" s="624"/>
      <c r="AQ706" s="589"/>
      <c r="AR706" s="590"/>
    </row>
    <row r="707" spans="34:44" ht="15" customHeight="1" x14ac:dyDescent="0.15">
      <c r="AH707" s="591" t="s">
        <v>901</v>
      </c>
      <c r="AI707" s="592" t="s">
        <v>790</v>
      </c>
      <c r="AJ707" s="591">
        <v>305020</v>
      </c>
      <c r="AK707" s="624"/>
      <c r="AL707" s="764">
        <v>306036</v>
      </c>
      <c r="AM707" s="764" t="s">
        <v>3617</v>
      </c>
      <c r="AN707" s="764">
        <v>1</v>
      </c>
      <c r="AO707" s="624"/>
      <c r="AQ707" s="589"/>
      <c r="AR707" s="590"/>
    </row>
    <row r="708" spans="34:44" ht="15" customHeight="1" x14ac:dyDescent="0.15">
      <c r="AH708" s="591" t="s">
        <v>901</v>
      </c>
      <c r="AI708" s="592" t="s">
        <v>791</v>
      </c>
      <c r="AJ708" s="591">
        <v>305021</v>
      </c>
      <c r="AK708" s="624"/>
      <c r="AL708" s="764">
        <v>306037</v>
      </c>
      <c r="AM708" s="764" t="s">
        <v>3617</v>
      </c>
      <c r="AN708" s="764">
        <v>1</v>
      </c>
      <c r="AO708" s="624"/>
      <c r="AQ708" s="589"/>
      <c r="AR708" s="590"/>
    </row>
    <row r="709" spans="34:44" ht="15" customHeight="1" x14ac:dyDescent="0.15">
      <c r="AH709" s="591" t="s">
        <v>901</v>
      </c>
      <c r="AI709" s="592" t="s">
        <v>923</v>
      </c>
      <c r="AJ709" s="591">
        <v>305023</v>
      </c>
      <c r="AK709" s="624"/>
      <c r="AL709" s="764">
        <v>306038</v>
      </c>
      <c r="AM709" s="764" t="s">
        <v>3617</v>
      </c>
      <c r="AN709" s="764">
        <v>1</v>
      </c>
      <c r="AO709" s="624"/>
      <c r="AQ709" s="589"/>
      <c r="AR709" s="590"/>
    </row>
    <row r="710" spans="34:44" ht="15" customHeight="1" x14ac:dyDescent="0.15">
      <c r="AH710" s="591" t="s">
        <v>901</v>
      </c>
      <c r="AI710" s="592" t="s">
        <v>793</v>
      </c>
      <c r="AJ710" s="591">
        <v>305024</v>
      </c>
      <c r="AK710" s="624"/>
      <c r="AL710" s="764">
        <v>306039</v>
      </c>
      <c r="AM710" s="764" t="s">
        <v>3617</v>
      </c>
      <c r="AN710" s="764">
        <v>1</v>
      </c>
      <c r="AO710" s="624"/>
      <c r="AQ710" s="589"/>
      <c r="AR710" s="590"/>
    </row>
    <row r="711" spans="34:44" ht="15" customHeight="1" x14ac:dyDescent="0.15">
      <c r="AH711" s="591" t="s">
        <v>901</v>
      </c>
      <c r="AI711" s="592" t="s">
        <v>794</v>
      </c>
      <c r="AJ711" s="591">
        <v>305025</v>
      </c>
      <c r="AK711" s="624"/>
      <c r="AL711" s="764">
        <v>306040</v>
      </c>
      <c r="AM711" s="764">
        <v>1</v>
      </c>
      <c r="AN711" s="764" t="s">
        <v>3617</v>
      </c>
      <c r="AO711" s="624"/>
      <c r="AQ711" s="589"/>
      <c r="AR711" s="590"/>
    </row>
    <row r="712" spans="34:44" ht="15" customHeight="1" x14ac:dyDescent="0.15">
      <c r="AH712" s="591" t="s">
        <v>901</v>
      </c>
      <c r="AI712" s="592" t="s">
        <v>927</v>
      </c>
      <c r="AJ712" s="591">
        <v>305028</v>
      </c>
      <c r="AK712" s="624"/>
      <c r="AL712" s="764">
        <v>306041</v>
      </c>
      <c r="AM712" s="764" t="s">
        <v>3617</v>
      </c>
      <c r="AN712" s="764">
        <v>1</v>
      </c>
      <c r="AO712" s="624"/>
      <c r="AQ712" s="589"/>
      <c r="AR712" s="590"/>
    </row>
    <row r="713" spans="34:44" ht="15" customHeight="1" x14ac:dyDescent="0.15">
      <c r="AH713" s="591" t="s">
        <v>901</v>
      </c>
      <c r="AI713" s="592" t="s">
        <v>929</v>
      </c>
      <c r="AJ713" s="591">
        <v>305029</v>
      </c>
      <c r="AK713" s="624"/>
      <c r="AL713" s="764">
        <v>306042</v>
      </c>
      <c r="AM713" s="764">
        <v>1</v>
      </c>
      <c r="AN713" s="764" t="s">
        <v>3617</v>
      </c>
      <c r="AO713" s="624"/>
      <c r="AQ713" s="589"/>
      <c r="AR713" s="590"/>
    </row>
    <row r="714" spans="34:44" ht="15" customHeight="1" x14ac:dyDescent="0.15">
      <c r="AH714" s="591" t="s">
        <v>901</v>
      </c>
      <c r="AI714" s="592" t="s">
        <v>931</v>
      </c>
      <c r="AJ714" s="591">
        <v>305030</v>
      </c>
      <c r="AK714" s="624"/>
      <c r="AL714" s="764">
        <v>306043</v>
      </c>
      <c r="AM714" s="764">
        <v>1</v>
      </c>
      <c r="AN714" s="764" t="s">
        <v>3617</v>
      </c>
      <c r="AO714" s="624"/>
      <c r="AQ714" s="589"/>
      <c r="AR714" s="590"/>
    </row>
    <row r="715" spans="34:44" ht="15" customHeight="1" x14ac:dyDescent="0.15">
      <c r="AH715" s="591" t="s">
        <v>901</v>
      </c>
      <c r="AI715" s="592" t="s">
        <v>933</v>
      </c>
      <c r="AJ715" s="591">
        <v>305031</v>
      </c>
      <c r="AK715" s="624"/>
      <c r="AL715" s="764">
        <v>306044</v>
      </c>
      <c r="AM715" s="764" t="s">
        <v>3617</v>
      </c>
      <c r="AN715" s="764">
        <v>1</v>
      </c>
      <c r="AO715" s="624"/>
      <c r="AQ715" s="589"/>
      <c r="AR715" s="590"/>
    </row>
    <row r="716" spans="34:44" ht="15" customHeight="1" x14ac:dyDescent="0.15">
      <c r="AH716" s="591" t="s">
        <v>901</v>
      </c>
      <c r="AI716" s="592" t="s">
        <v>795</v>
      </c>
      <c r="AJ716" s="591">
        <v>305032</v>
      </c>
      <c r="AK716" s="624"/>
      <c r="AL716" s="764">
        <v>306045</v>
      </c>
      <c r="AM716" s="764">
        <v>1</v>
      </c>
      <c r="AN716" s="764" t="s">
        <v>3617</v>
      </c>
      <c r="AO716" s="624"/>
      <c r="AQ716" s="589"/>
      <c r="AR716" s="590"/>
    </row>
    <row r="717" spans="34:44" ht="15" customHeight="1" x14ac:dyDescent="0.15">
      <c r="AH717" s="591" t="s">
        <v>901</v>
      </c>
      <c r="AI717" s="592" t="s">
        <v>935</v>
      </c>
      <c r="AJ717" s="591">
        <v>305033</v>
      </c>
      <c r="AK717" s="624"/>
      <c r="AL717" s="764">
        <v>306046</v>
      </c>
      <c r="AM717" s="764" t="s">
        <v>3617</v>
      </c>
      <c r="AN717" s="764">
        <v>1</v>
      </c>
      <c r="AO717" s="624"/>
      <c r="AQ717" s="589"/>
      <c r="AR717" s="590"/>
    </row>
    <row r="718" spans="34:44" ht="15" customHeight="1" x14ac:dyDescent="0.15">
      <c r="AH718" s="591" t="s">
        <v>901</v>
      </c>
      <c r="AI718" s="592" t="s">
        <v>937</v>
      </c>
      <c r="AJ718" s="591">
        <v>305035</v>
      </c>
      <c r="AK718" s="624"/>
      <c r="AL718" s="764">
        <v>306047</v>
      </c>
      <c r="AM718" s="764" t="s">
        <v>3617</v>
      </c>
      <c r="AN718" s="764">
        <v>1</v>
      </c>
      <c r="AO718" s="624"/>
      <c r="AQ718" s="589"/>
      <c r="AR718" s="590"/>
    </row>
    <row r="719" spans="34:44" ht="15" customHeight="1" x14ac:dyDescent="0.15">
      <c r="AH719" s="591" t="s">
        <v>901</v>
      </c>
      <c r="AI719" s="592" t="s">
        <v>797</v>
      </c>
      <c r="AJ719" s="591">
        <v>305036</v>
      </c>
      <c r="AK719" s="624"/>
      <c r="AL719" s="764">
        <v>306048</v>
      </c>
      <c r="AM719" s="764" t="s">
        <v>3617</v>
      </c>
      <c r="AN719" s="764">
        <v>1</v>
      </c>
      <c r="AO719" s="624"/>
      <c r="AQ719" s="589"/>
      <c r="AR719" s="590"/>
    </row>
    <row r="720" spans="34:44" ht="15" customHeight="1" x14ac:dyDescent="0.15">
      <c r="AH720" s="591" t="s">
        <v>901</v>
      </c>
      <c r="AI720" s="592" t="s">
        <v>798</v>
      </c>
      <c r="AJ720" s="591">
        <v>305037</v>
      </c>
      <c r="AK720" s="624"/>
      <c r="AL720" s="764">
        <v>306049</v>
      </c>
      <c r="AM720" s="764">
        <v>1</v>
      </c>
      <c r="AN720" s="764" t="s">
        <v>3617</v>
      </c>
      <c r="AO720" s="624"/>
      <c r="AQ720" s="589"/>
      <c r="AR720" s="590"/>
    </row>
    <row r="721" spans="34:44" ht="15" customHeight="1" x14ac:dyDescent="0.15">
      <c r="AH721" s="591" t="s">
        <v>901</v>
      </c>
      <c r="AI721" s="592" t="s">
        <v>941</v>
      </c>
      <c r="AJ721" s="591">
        <v>305038</v>
      </c>
      <c r="AK721" s="624"/>
      <c r="AL721" s="764">
        <v>306050</v>
      </c>
      <c r="AM721" s="764">
        <v>1</v>
      </c>
      <c r="AN721" s="764" t="s">
        <v>3617</v>
      </c>
      <c r="AO721" s="624"/>
      <c r="AQ721" s="589"/>
      <c r="AR721" s="590"/>
    </row>
    <row r="722" spans="34:44" ht="15" customHeight="1" x14ac:dyDescent="0.15">
      <c r="AH722" s="591" t="s">
        <v>901</v>
      </c>
      <c r="AI722" s="592" t="s">
        <v>943</v>
      </c>
      <c r="AJ722" s="591">
        <v>305039</v>
      </c>
      <c r="AK722" s="624"/>
      <c r="AL722" s="764">
        <v>306051</v>
      </c>
      <c r="AM722" s="764" t="s">
        <v>3617</v>
      </c>
      <c r="AN722" s="764">
        <v>1</v>
      </c>
      <c r="AO722" s="624"/>
      <c r="AQ722" s="589"/>
      <c r="AR722" s="590"/>
    </row>
    <row r="723" spans="34:44" ht="15" customHeight="1" x14ac:dyDescent="0.15">
      <c r="AH723" s="591" t="s">
        <v>901</v>
      </c>
      <c r="AI723" s="593" t="s">
        <v>800</v>
      </c>
      <c r="AJ723" s="591">
        <v>305040</v>
      </c>
      <c r="AK723" s="624"/>
      <c r="AL723" s="764">
        <v>306052</v>
      </c>
      <c r="AM723" s="764">
        <v>1</v>
      </c>
      <c r="AN723" s="764" t="s">
        <v>3617</v>
      </c>
      <c r="AO723" s="624"/>
      <c r="AQ723" s="589"/>
      <c r="AR723" s="590"/>
    </row>
    <row r="724" spans="34:44" ht="15" customHeight="1" x14ac:dyDescent="0.15">
      <c r="AH724" s="591" t="s">
        <v>901</v>
      </c>
      <c r="AI724" s="592" t="s">
        <v>946</v>
      </c>
      <c r="AJ724" s="591">
        <v>305041</v>
      </c>
      <c r="AK724" s="624"/>
      <c r="AL724" s="764">
        <v>306053</v>
      </c>
      <c r="AM724" s="764" t="s">
        <v>3617</v>
      </c>
      <c r="AN724" s="764">
        <v>1</v>
      </c>
      <c r="AO724" s="624"/>
      <c r="AQ724" s="589"/>
      <c r="AR724" s="590"/>
    </row>
    <row r="725" spans="34:44" ht="15" customHeight="1" x14ac:dyDescent="0.15">
      <c r="AH725" s="591" t="s">
        <v>901</v>
      </c>
      <c r="AI725" s="592" t="s">
        <v>802</v>
      </c>
      <c r="AJ725" s="591">
        <v>305042</v>
      </c>
      <c r="AK725" s="624"/>
      <c r="AL725" s="764">
        <v>306054</v>
      </c>
      <c r="AM725" s="764" t="s">
        <v>3617</v>
      </c>
      <c r="AN725" s="764">
        <v>1</v>
      </c>
      <c r="AO725" s="624"/>
      <c r="AQ725" s="589"/>
      <c r="AR725" s="590"/>
    </row>
    <row r="726" spans="34:44" ht="15" customHeight="1" x14ac:dyDescent="0.15">
      <c r="AH726" s="591" t="s">
        <v>901</v>
      </c>
      <c r="AI726" s="592" t="s">
        <v>803</v>
      </c>
      <c r="AJ726" s="591">
        <v>305043</v>
      </c>
      <c r="AK726" s="624"/>
      <c r="AL726" s="764">
        <v>306055</v>
      </c>
      <c r="AM726" s="764">
        <v>1</v>
      </c>
      <c r="AN726" s="764" t="s">
        <v>3617</v>
      </c>
      <c r="AO726" s="624"/>
      <c r="AQ726" s="589"/>
      <c r="AR726" s="590"/>
    </row>
    <row r="727" spans="34:44" ht="15" customHeight="1" x14ac:dyDescent="0.15">
      <c r="AH727" s="591" t="s">
        <v>901</v>
      </c>
      <c r="AI727" s="592" t="s">
        <v>950</v>
      </c>
      <c r="AJ727" s="591">
        <v>305044</v>
      </c>
      <c r="AK727" s="624"/>
      <c r="AL727" s="764">
        <v>306056</v>
      </c>
      <c r="AM727" s="764" t="s">
        <v>3617</v>
      </c>
      <c r="AN727" s="764">
        <v>1</v>
      </c>
      <c r="AO727" s="624"/>
      <c r="AQ727" s="589"/>
      <c r="AR727" s="590"/>
    </row>
    <row r="728" spans="34:44" ht="15" customHeight="1" x14ac:dyDescent="0.15">
      <c r="AH728" s="591" t="s">
        <v>901</v>
      </c>
      <c r="AI728" s="592" t="s">
        <v>952</v>
      </c>
      <c r="AJ728" s="591">
        <v>305045</v>
      </c>
      <c r="AK728" s="624"/>
      <c r="AL728" s="764">
        <v>306057</v>
      </c>
      <c r="AM728" s="764" t="s">
        <v>3617</v>
      </c>
      <c r="AN728" s="764">
        <v>1</v>
      </c>
      <c r="AO728" s="624"/>
      <c r="AQ728" s="589"/>
      <c r="AR728" s="590"/>
    </row>
    <row r="729" spans="34:44" ht="15" customHeight="1" x14ac:dyDescent="0.15">
      <c r="AH729" s="591" t="s">
        <v>901</v>
      </c>
      <c r="AI729" s="592" t="s">
        <v>804</v>
      </c>
      <c r="AJ729" s="591">
        <v>305046</v>
      </c>
      <c r="AK729" s="624"/>
      <c r="AL729" s="764">
        <v>306058</v>
      </c>
      <c r="AM729" s="764">
        <v>1</v>
      </c>
      <c r="AN729" s="764" t="s">
        <v>3617</v>
      </c>
      <c r="AO729" s="624"/>
      <c r="AQ729" s="589"/>
      <c r="AR729" s="590"/>
    </row>
    <row r="730" spans="34:44" ht="15" customHeight="1" x14ac:dyDescent="0.15">
      <c r="AH730" s="591" t="s">
        <v>901</v>
      </c>
      <c r="AI730" s="592" t="s">
        <v>955</v>
      </c>
      <c r="AJ730" s="591">
        <v>305047</v>
      </c>
      <c r="AK730" s="624"/>
      <c r="AL730" s="764">
        <v>306059</v>
      </c>
      <c r="AM730" s="764" t="s">
        <v>3617</v>
      </c>
      <c r="AN730" s="764">
        <v>1</v>
      </c>
      <c r="AO730" s="624"/>
      <c r="AQ730" s="589"/>
      <c r="AR730" s="590"/>
    </row>
    <row r="731" spans="34:44" ht="15" customHeight="1" x14ac:dyDescent="0.15">
      <c r="AH731" s="591" t="s">
        <v>901</v>
      </c>
      <c r="AI731" s="592" t="s">
        <v>957</v>
      </c>
      <c r="AJ731" s="591">
        <v>305048</v>
      </c>
      <c r="AK731" s="624"/>
      <c r="AL731" s="764">
        <v>306060</v>
      </c>
      <c r="AM731" s="764" t="s">
        <v>3617</v>
      </c>
      <c r="AN731" s="764">
        <v>1</v>
      </c>
      <c r="AO731" s="624"/>
      <c r="AQ731" s="589"/>
      <c r="AR731" s="590"/>
    </row>
    <row r="732" spans="34:44" ht="15" customHeight="1" x14ac:dyDescent="0.15">
      <c r="AH732" s="591" t="s">
        <v>901</v>
      </c>
      <c r="AI732" s="592" t="s">
        <v>959</v>
      </c>
      <c r="AJ732" s="591">
        <v>305049</v>
      </c>
      <c r="AK732" s="624"/>
      <c r="AL732" s="764">
        <v>306061</v>
      </c>
      <c r="AM732" s="764" t="s">
        <v>3617</v>
      </c>
      <c r="AN732" s="764">
        <v>1</v>
      </c>
      <c r="AO732" s="624"/>
      <c r="AQ732" s="589"/>
      <c r="AR732" s="590"/>
    </row>
    <row r="733" spans="34:44" ht="15" customHeight="1" x14ac:dyDescent="0.15">
      <c r="AH733" s="591" t="s">
        <v>901</v>
      </c>
      <c r="AI733" s="592" t="s">
        <v>961</v>
      </c>
      <c r="AJ733" s="591">
        <v>305050</v>
      </c>
      <c r="AK733" s="624"/>
      <c r="AL733" s="764">
        <v>306062</v>
      </c>
      <c r="AM733" s="764" t="s">
        <v>3617</v>
      </c>
      <c r="AN733" s="764">
        <v>1</v>
      </c>
      <c r="AO733" s="624"/>
      <c r="AQ733" s="589"/>
      <c r="AR733" s="590"/>
    </row>
    <row r="734" spans="34:44" ht="15" customHeight="1" x14ac:dyDescent="0.15">
      <c r="AH734" s="591" t="s">
        <v>901</v>
      </c>
      <c r="AI734" s="592" t="s">
        <v>963</v>
      </c>
      <c r="AJ734" s="591">
        <v>305051</v>
      </c>
      <c r="AK734" s="624"/>
      <c r="AL734" s="764">
        <v>306063</v>
      </c>
      <c r="AM734" s="764" t="s">
        <v>3617</v>
      </c>
      <c r="AN734" s="764">
        <v>1</v>
      </c>
      <c r="AO734" s="624"/>
      <c r="AQ734" s="589"/>
      <c r="AR734" s="590"/>
    </row>
    <row r="735" spans="34:44" ht="15" customHeight="1" x14ac:dyDescent="0.15">
      <c r="AH735" s="591" t="s">
        <v>901</v>
      </c>
      <c r="AI735" s="592" t="s">
        <v>805</v>
      </c>
      <c r="AJ735" s="591">
        <v>305052</v>
      </c>
      <c r="AK735" s="624"/>
      <c r="AL735" s="764">
        <v>306064</v>
      </c>
      <c r="AM735" s="764" t="s">
        <v>3617</v>
      </c>
      <c r="AN735" s="764">
        <v>1</v>
      </c>
      <c r="AO735" s="624"/>
      <c r="AQ735" s="589"/>
      <c r="AR735" s="590"/>
    </row>
    <row r="736" spans="34:44" ht="15" customHeight="1" x14ac:dyDescent="0.15">
      <c r="AH736" s="591" t="s">
        <v>901</v>
      </c>
      <c r="AI736" s="592" t="s">
        <v>807</v>
      </c>
      <c r="AJ736" s="591">
        <v>305053</v>
      </c>
      <c r="AK736" s="624"/>
      <c r="AL736" s="764">
        <v>306065</v>
      </c>
      <c r="AM736" s="764" t="s">
        <v>3617</v>
      </c>
      <c r="AN736" s="764">
        <v>1</v>
      </c>
      <c r="AO736" s="624"/>
      <c r="AQ736" s="589"/>
      <c r="AR736" s="590"/>
    </row>
    <row r="737" spans="34:44" ht="15" customHeight="1" x14ac:dyDescent="0.15">
      <c r="AH737" s="591" t="s">
        <v>901</v>
      </c>
      <c r="AI737" s="592" t="s">
        <v>967</v>
      </c>
      <c r="AJ737" s="591">
        <v>305054</v>
      </c>
      <c r="AK737" s="624"/>
      <c r="AL737" s="764">
        <v>306066</v>
      </c>
      <c r="AM737" s="764">
        <v>1</v>
      </c>
      <c r="AN737" s="764" t="s">
        <v>3617</v>
      </c>
      <c r="AO737" s="624"/>
      <c r="AQ737" s="589"/>
      <c r="AR737" s="590"/>
    </row>
    <row r="738" spans="34:44" ht="15" customHeight="1" x14ac:dyDescent="0.15">
      <c r="AH738" s="591" t="s">
        <v>901</v>
      </c>
      <c r="AI738" s="592" t="s">
        <v>808</v>
      </c>
      <c r="AJ738" s="591">
        <v>305055</v>
      </c>
      <c r="AK738" s="624"/>
      <c r="AL738" s="764">
        <v>306067</v>
      </c>
      <c r="AM738" s="764">
        <v>1</v>
      </c>
      <c r="AN738" s="764" t="s">
        <v>3617</v>
      </c>
      <c r="AO738" s="624"/>
      <c r="AQ738" s="589"/>
      <c r="AR738" s="590"/>
    </row>
    <row r="739" spans="34:44" ht="15" customHeight="1" x14ac:dyDescent="0.15">
      <c r="AH739" s="591" t="s">
        <v>901</v>
      </c>
      <c r="AI739" s="592" t="s">
        <v>970</v>
      </c>
      <c r="AJ739" s="591">
        <v>305056</v>
      </c>
      <c r="AK739" s="624"/>
      <c r="AL739" s="764">
        <v>306068</v>
      </c>
      <c r="AM739" s="764">
        <v>1</v>
      </c>
      <c r="AN739" s="764" t="s">
        <v>3617</v>
      </c>
      <c r="AO739" s="624"/>
      <c r="AQ739" s="589"/>
      <c r="AR739" s="590"/>
    </row>
    <row r="740" spans="34:44" ht="15" customHeight="1" x14ac:dyDescent="0.15">
      <c r="AH740" s="591" t="s">
        <v>901</v>
      </c>
      <c r="AI740" s="592" t="s">
        <v>809</v>
      </c>
      <c r="AJ740" s="591">
        <v>305057</v>
      </c>
      <c r="AK740" s="624"/>
      <c r="AL740" s="764">
        <v>306069</v>
      </c>
      <c r="AM740" s="764">
        <v>1</v>
      </c>
      <c r="AN740" s="764" t="s">
        <v>3617</v>
      </c>
      <c r="AO740" s="624"/>
      <c r="AQ740" s="589"/>
      <c r="AR740" s="590"/>
    </row>
    <row r="741" spans="34:44" ht="15" customHeight="1" x14ac:dyDescent="0.15">
      <c r="AH741" s="591" t="s">
        <v>901</v>
      </c>
      <c r="AI741" s="592" t="s">
        <v>810</v>
      </c>
      <c r="AJ741" s="591">
        <v>305058</v>
      </c>
      <c r="AK741" s="624"/>
      <c r="AL741" s="764">
        <v>306070</v>
      </c>
      <c r="AM741" s="764" t="s">
        <v>3617</v>
      </c>
      <c r="AN741" s="764">
        <v>1</v>
      </c>
      <c r="AO741" s="624"/>
      <c r="AQ741" s="589"/>
      <c r="AR741" s="590"/>
    </row>
    <row r="742" spans="34:44" ht="15" customHeight="1" x14ac:dyDescent="0.15">
      <c r="AH742" s="591" t="s">
        <v>901</v>
      </c>
      <c r="AI742" s="592" t="s">
        <v>973</v>
      </c>
      <c r="AJ742" s="591">
        <v>305059</v>
      </c>
      <c r="AK742" s="624"/>
      <c r="AL742" s="764">
        <v>306071</v>
      </c>
      <c r="AM742" s="764" t="s">
        <v>3617</v>
      </c>
      <c r="AN742" s="764">
        <v>1</v>
      </c>
      <c r="AO742" s="624"/>
      <c r="AQ742" s="589"/>
      <c r="AR742" s="590"/>
    </row>
    <row r="743" spans="34:44" ht="15" customHeight="1" x14ac:dyDescent="0.15">
      <c r="AH743" s="591" t="s">
        <v>901</v>
      </c>
      <c r="AI743" s="592" t="s">
        <v>811</v>
      </c>
      <c r="AJ743" s="591">
        <v>305060</v>
      </c>
      <c r="AK743" s="624"/>
      <c r="AL743" s="764">
        <v>306072</v>
      </c>
      <c r="AM743" s="764" t="s">
        <v>3617</v>
      </c>
      <c r="AN743" s="764">
        <v>1</v>
      </c>
      <c r="AO743" s="624"/>
      <c r="AQ743" s="589"/>
      <c r="AR743" s="590"/>
    </row>
    <row r="744" spans="34:44" ht="15" customHeight="1" x14ac:dyDescent="0.15">
      <c r="AH744" s="591" t="s">
        <v>901</v>
      </c>
      <c r="AI744" s="592" t="s">
        <v>976</v>
      </c>
      <c r="AJ744" s="591">
        <v>305061</v>
      </c>
      <c r="AK744" s="624"/>
      <c r="AL744" s="764">
        <v>306073</v>
      </c>
      <c r="AM744" s="764" t="s">
        <v>3617</v>
      </c>
      <c r="AN744" s="764">
        <v>1</v>
      </c>
      <c r="AO744" s="624"/>
      <c r="AQ744" s="589"/>
      <c r="AR744" s="590"/>
    </row>
    <row r="745" spans="34:44" ht="15" customHeight="1" x14ac:dyDescent="0.15">
      <c r="AH745" s="591" t="s">
        <v>901</v>
      </c>
      <c r="AI745" s="592" t="s">
        <v>978</v>
      </c>
      <c r="AJ745" s="591">
        <v>305062</v>
      </c>
      <c r="AK745" s="624"/>
      <c r="AL745" s="764">
        <v>306074</v>
      </c>
      <c r="AM745" s="764" t="s">
        <v>3617</v>
      </c>
      <c r="AN745" s="764">
        <v>1</v>
      </c>
      <c r="AO745" s="624"/>
      <c r="AQ745" s="589"/>
      <c r="AR745" s="590"/>
    </row>
    <row r="746" spans="34:44" ht="15" customHeight="1" x14ac:dyDescent="0.15">
      <c r="AH746" s="591" t="s">
        <v>901</v>
      </c>
      <c r="AI746" s="592" t="s">
        <v>980</v>
      </c>
      <c r="AJ746" s="591">
        <v>305063</v>
      </c>
      <c r="AK746" s="624"/>
      <c r="AL746" s="764">
        <v>306075</v>
      </c>
      <c r="AM746" s="764">
        <v>1</v>
      </c>
      <c r="AN746" s="764" t="s">
        <v>3617</v>
      </c>
      <c r="AO746" s="624"/>
      <c r="AQ746" s="589"/>
      <c r="AR746" s="590"/>
    </row>
    <row r="747" spans="34:44" ht="15" customHeight="1" x14ac:dyDescent="0.15">
      <c r="AH747" s="591" t="s">
        <v>901</v>
      </c>
      <c r="AI747" s="592" t="s">
        <v>982</v>
      </c>
      <c r="AJ747" s="591">
        <v>305064</v>
      </c>
      <c r="AK747" s="624"/>
      <c r="AL747" s="764">
        <v>306076</v>
      </c>
      <c r="AM747" s="764">
        <v>1</v>
      </c>
      <c r="AN747" s="764" t="s">
        <v>3617</v>
      </c>
      <c r="AO747" s="624"/>
      <c r="AQ747" s="589"/>
      <c r="AR747" s="590"/>
    </row>
    <row r="748" spans="34:44" ht="15" customHeight="1" x14ac:dyDescent="0.15">
      <c r="AH748" s="591" t="s">
        <v>901</v>
      </c>
      <c r="AI748" s="592" t="s">
        <v>984</v>
      </c>
      <c r="AJ748" s="591">
        <v>305065</v>
      </c>
      <c r="AK748" s="624"/>
      <c r="AL748" s="764">
        <v>306077</v>
      </c>
      <c r="AM748" s="764" t="s">
        <v>3617</v>
      </c>
      <c r="AN748" s="764">
        <v>1</v>
      </c>
      <c r="AO748" s="624"/>
      <c r="AQ748" s="589"/>
      <c r="AR748" s="590"/>
    </row>
    <row r="749" spans="34:44" ht="15" customHeight="1" x14ac:dyDescent="0.15">
      <c r="AH749" s="591" t="s">
        <v>901</v>
      </c>
      <c r="AI749" s="592" t="s">
        <v>986</v>
      </c>
      <c r="AJ749" s="591">
        <v>305066</v>
      </c>
      <c r="AK749" s="624"/>
      <c r="AL749" s="764">
        <v>306078</v>
      </c>
      <c r="AM749" s="764">
        <v>1</v>
      </c>
      <c r="AN749" s="764" t="s">
        <v>3617</v>
      </c>
      <c r="AO749" s="624"/>
      <c r="AQ749" s="589"/>
      <c r="AR749" s="590"/>
    </row>
    <row r="750" spans="34:44" ht="15" customHeight="1" x14ac:dyDescent="0.15">
      <c r="AH750" s="591" t="s">
        <v>901</v>
      </c>
      <c r="AI750" s="592" t="s">
        <v>988</v>
      </c>
      <c r="AJ750" s="591">
        <v>305067</v>
      </c>
      <c r="AK750" s="624"/>
      <c r="AL750" s="764">
        <v>306079</v>
      </c>
      <c r="AM750" s="764" t="s">
        <v>3617</v>
      </c>
      <c r="AN750" s="764">
        <v>1</v>
      </c>
      <c r="AO750" s="624"/>
      <c r="AQ750" s="589"/>
      <c r="AR750" s="590"/>
    </row>
    <row r="751" spans="34:44" ht="15" customHeight="1" x14ac:dyDescent="0.15">
      <c r="AH751" s="591" t="s">
        <v>989</v>
      </c>
      <c r="AI751" s="592" t="s">
        <v>813</v>
      </c>
      <c r="AJ751" s="591">
        <v>306001</v>
      </c>
      <c r="AK751" s="624"/>
      <c r="AL751" s="764">
        <v>306080</v>
      </c>
      <c r="AM751" s="764" t="s">
        <v>3617</v>
      </c>
      <c r="AN751" s="764">
        <v>1</v>
      </c>
      <c r="AO751" s="624"/>
      <c r="AQ751" s="589"/>
      <c r="AR751" s="590"/>
    </row>
    <row r="752" spans="34:44" ht="15" customHeight="1" x14ac:dyDescent="0.15">
      <c r="AH752" s="591" t="s">
        <v>989</v>
      </c>
      <c r="AI752" s="592" t="s">
        <v>814</v>
      </c>
      <c r="AJ752" s="591">
        <v>306002</v>
      </c>
      <c r="AK752" s="624"/>
      <c r="AL752" s="764">
        <v>306081</v>
      </c>
      <c r="AM752" s="764" t="s">
        <v>3617</v>
      </c>
      <c r="AN752" s="764">
        <v>1</v>
      </c>
      <c r="AO752" s="624"/>
      <c r="AQ752" s="589"/>
      <c r="AR752" s="590"/>
    </row>
    <row r="753" spans="34:44" ht="15" customHeight="1" x14ac:dyDescent="0.15">
      <c r="AH753" s="591" t="s">
        <v>989</v>
      </c>
      <c r="AI753" s="592" t="s">
        <v>817</v>
      </c>
      <c r="AJ753" s="591">
        <v>306003</v>
      </c>
      <c r="AK753" s="624"/>
      <c r="AL753" s="764">
        <v>306082</v>
      </c>
      <c r="AM753" s="764" t="s">
        <v>3617</v>
      </c>
      <c r="AN753" s="764">
        <v>1</v>
      </c>
      <c r="AO753" s="624"/>
      <c r="AQ753" s="589"/>
      <c r="AR753" s="590"/>
    </row>
    <row r="754" spans="34:44" ht="15" customHeight="1" x14ac:dyDescent="0.15">
      <c r="AH754" s="591" t="s">
        <v>989</v>
      </c>
      <c r="AI754" s="592" t="s">
        <v>819</v>
      </c>
      <c r="AJ754" s="591">
        <v>306004</v>
      </c>
      <c r="AK754" s="624"/>
      <c r="AL754" s="764">
        <v>306083</v>
      </c>
      <c r="AM754" s="764">
        <v>1</v>
      </c>
      <c r="AN754" s="764" t="s">
        <v>3617</v>
      </c>
      <c r="AO754" s="624"/>
      <c r="AQ754" s="589"/>
      <c r="AR754" s="590"/>
    </row>
    <row r="755" spans="34:44" ht="15" customHeight="1" x14ac:dyDescent="0.15">
      <c r="AH755" s="591" t="s">
        <v>989</v>
      </c>
      <c r="AI755" s="592" t="s">
        <v>994</v>
      </c>
      <c r="AJ755" s="591">
        <v>306005</v>
      </c>
      <c r="AK755" s="624"/>
      <c r="AL755" s="764">
        <v>306084</v>
      </c>
      <c r="AM755" s="764" t="s">
        <v>3617</v>
      </c>
      <c r="AN755" s="764">
        <v>1</v>
      </c>
      <c r="AO755" s="624"/>
      <c r="AQ755" s="589"/>
      <c r="AR755" s="590"/>
    </row>
    <row r="756" spans="34:44" ht="15" customHeight="1" x14ac:dyDescent="0.15">
      <c r="AH756" s="591" t="s">
        <v>989</v>
      </c>
      <c r="AI756" s="592" t="s">
        <v>640</v>
      </c>
      <c r="AJ756" s="591">
        <v>306006</v>
      </c>
      <c r="AK756" s="624"/>
      <c r="AL756" s="764">
        <v>306085</v>
      </c>
      <c r="AM756" s="764">
        <v>1</v>
      </c>
      <c r="AN756" s="764" t="s">
        <v>3617</v>
      </c>
      <c r="AO756" s="624"/>
      <c r="AQ756" s="589"/>
      <c r="AR756" s="590"/>
    </row>
    <row r="757" spans="34:44" ht="15" customHeight="1" x14ac:dyDescent="0.15">
      <c r="AH757" s="591" t="s">
        <v>989</v>
      </c>
      <c r="AI757" s="592" t="s">
        <v>997</v>
      </c>
      <c r="AJ757" s="591">
        <v>306007</v>
      </c>
      <c r="AK757" s="624"/>
      <c r="AL757" s="764">
        <v>306086</v>
      </c>
      <c r="AM757" s="764" t="s">
        <v>3617</v>
      </c>
      <c r="AN757" s="764">
        <v>1</v>
      </c>
      <c r="AO757" s="624"/>
      <c r="AQ757" s="589"/>
      <c r="AR757" s="590"/>
    </row>
    <row r="758" spans="34:44" ht="15" customHeight="1" x14ac:dyDescent="0.15">
      <c r="AH758" s="591" t="s">
        <v>989</v>
      </c>
      <c r="AI758" s="592" t="s">
        <v>999</v>
      </c>
      <c r="AJ758" s="591">
        <v>306008</v>
      </c>
      <c r="AK758" s="624"/>
      <c r="AL758" s="764">
        <v>306990</v>
      </c>
      <c r="AM758" s="764" t="s">
        <v>3617</v>
      </c>
      <c r="AN758" s="764">
        <v>1</v>
      </c>
      <c r="AO758" s="624"/>
      <c r="AQ758" s="589"/>
      <c r="AR758" s="590"/>
    </row>
    <row r="759" spans="34:44" ht="15" customHeight="1" x14ac:dyDescent="0.15">
      <c r="AH759" s="591" t="s">
        <v>989</v>
      </c>
      <c r="AI759" s="592" t="s">
        <v>821</v>
      </c>
      <c r="AJ759" s="591">
        <v>306010</v>
      </c>
      <c r="AK759" s="624"/>
      <c r="AL759" s="764">
        <v>306991</v>
      </c>
      <c r="AM759" s="764" t="s">
        <v>3617</v>
      </c>
      <c r="AN759" s="764">
        <v>1</v>
      </c>
      <c r="AO759" s="624"/>
      <c r="AQ759" s="589"/>
      <c r="AR759" s="590"/>
    </row>
    <row r="760" spans="34:44" ht="15" customHeight="1" x14ac:dyDescent="0.15">
      <c r="AH760" s="591" t="s">
        <v>989</v>
      </c>
      <c r="AI760" s="592" t="s">
        <v>822</v>
      </c>
      <c r="AJ760" s="591">
        <v>306011</v>
      </c>
      <c r="AK760" s="624"/>
      <c r="AL760" s="764">
        <v>306992</v>
      </c>
      <c r="AM760" s="764" t="s">
        <v>3617</v>
      </c>
      <c r="AN760" s="764">
        <v>1</v>
      </c>
      <c r="AO760" s="624"/>
      <c r="AQ760" s="589"/>
      <c r="AR760" s="590"/>
    </row>
    <row r="761" spans="34:44" ht="15" customHeight="1" x14ac:dyDescent="0.15">
      <c r="AH761" s="591" t="s">
        <v>989</v>
      </c>
      <c r="AI761" s="592" t="s">
        <v>824</v>
      </c>
      <c r="AJ761" s="591">
        <v>306012</v>
      </c>
      <c r="AK761" s="624"/>
      <c r="AL761" s="764">
        <v>306993</v>
      </c>
      <c r="AM761" s="764" t="s">
        <v>3617</v>
      </c>
      <c r="AN761" s="764">
        <v>1</v>
      </c>
      <c r="AO761" s="624"/>
      <c r="AQ761" s="589"/>
      <c r="AR761" s="590"/>
    </row>
    <row r="762" spans="34:44" ht="15" customHeight="1" x14ac:dyDescent="0.15">
      <c r="AH762" s="591" t="s">
        <v>989</v>
      </c>
      <c r="AI762" s="592" t="s">
        <v>825</v>
      </c>
      <c r="AJ762" s="591">
        <v>306013</v>
      </c>
      <c r="AK762" s="624"/>
      <c r="AL762" s="764">
        <v>401001</v>
      </c>
      <c r="AM762" s="764">
        <v>1</v>
      </c>
      <c r="AN762" s="764" t="s">
        <v>3617</v>
      </c>
      <c r="AO762" s="624"/>
      <c r="AQ762" s="589"/>
      <c r="AR762" s="590"/>
    </row>
    <row r="763" spans="34:44" ht="15" customHeight="1" x14ac:dyDescent="0.15">
      <c r="AH763" s="591" t="s">
        <v>989</v>
      </c>
      <c r="AI763" s="592" t="s">
        <v>827</v>
      </c>
      <c r="AJ763" s="591">
        <v>306014</v>
      </c>
      <c r="AK763" s="624"/>
      <c r="AL763" s="764">
        <v>401003</v>
      </c>
      <c r="AM763" s="764" t="s">
        <v>3617</v>
      </c>
      <c r="AN763" s="764">
        <v>1</v>
      </c>
      <c r="AO763" s="624"/>
      <c r="AQ763" s="589"/>
      <c r="AR763" s="590"/>
    </row>
    <row r="764" spans="34:44" ht="15" customHeight="1" x14ac:dyDescent="0.15">
      <c r="AH764" s="591" t="s">
        <v>989</v>
      </c>
      <c r="AI764" s="592" t="s">
        <v>1004</v>
      </c>
      <c r="AJ764" s="591">
        <v>306015</v>
      </c>
      <c r="AK764" s="624"/>
      <c r="AL764" s="764">
        <v>401004</v>
      </c>
      <c r="AM764" s="764">
        <v>1</v>
      </c>
      <c r="AN764" s="764" t="s">
        <v>3617</v>
      </c>
      <c r="AO764" s="624"/>
      <c r="AQ764" s="589"/>
      <c r="AR764" s="590"/>
    </row>
    <row r="765" spans="34:44" ht="15" customHeight="1" x14ac:dyDescent="0.15">
      <c r="AH765" s="591" t="s">
        <v>989</v>
      </c>
      <c r="AI765" s="592" t="s">
        <v>828</v>
      </c>
      <c r="AJ765" s="591">
        <v>306016</v>
      </c>
      <c r="AK765" s="624"/>
      <c r="AL765" s="764">
        <v>401005</v>
      </c>
      <c r="AM765" s="764" t="s">
        <v>3617</v>
      </c>
      <c r="AN765" s="764">
        <v>1</v>
      </c>
      <c r="AO765" s="624"/>
      <c r="AQ765" s="589"/>
      <c r="AR765" s="590"/>
    </row>
    <row r="766" spans="34:44" ht="15" customHeight="1" x14ac:dyDescent="0.15">
      <c r="AH766" s="591" t="s">
        <v>989</v>
      </c>
      <c r="AI766" s="592" t="s">
        <v>829</v>
      </c>
      <c r="AJ766" s="591">
        <v>306017</v>
      </c>
      <c r="AK766" s="624"/>
      <c r="AL766" s="764">
        <v>401006</v>
      </c>
      <c r="AM766" s="764" t="s">
        <v>3617</v>
      </c>
      <c r="AN766" s="764">
        <v>1</v>
      </c>
      <c r="AO766" s="624"/>
      <c r="AQ766" s="589"/>
      <c r="AR766" s="590"/>
    </row>
    <row r="767" spans="34:44" ht="15" customHeight="1" x14ac:dyDescent="0.15">
      <c r="AH767" s="591" t="s">
        <v>989</v>
      </c>
      <c r="AI767" s="592" t="s">
        <v>830</v>
      </c>
      <c r="AJ767" s="591">
        <v>306018</v>
      </c>
      <c r="AK767" s="624"/>
      <c r="AL767" s="764">
        <v>401007</v>
      </c>
      <c r="AM767" s="764" t="s">
        <v>3617</v>
      </c>
      <c r="AN767" s="764">
        <v>1</v>
      </c>
      <c r="AO767" s="624"/>
      <c r="AQ767" s="589"/>
      <c r="AR767" s="590"/>
    </row>
    <row r="768" spans="34:44" ht="15" customHeight="1" x14ac:dyDescent="0.15">
      <c r="AH768" s="591" t="s">
        <v>989</v>
      </c>
      <c r="AI768" s="592" t="s">
        <v>1009</v>
      </c>
      <c r="AJ768" s="591">
        <v>306019</v>
      </c>
      <c r="AK768" s="624"/>
      <c r="AL768" s="764">
        <v>401008</v>
      </c>
      <c r="AM768" s="764" t="s">
        <v>3617</v>
      </c>
      <c r="AN768" s="764">
        <v>1</v>
      </c>
      <c r="AO768" s="624"/>
      <c r="AQ768" s="589"/>
      <c r="AR768" s="590"/>
    </row>
    <row r="769" spans="34:44" ht="15" customHeight="1" x14ac:dyDescent="0.15">
      <c r="AH769" s="591" t="s">
        <v>989</v>
      </c>
      <c r="AI769" s="592" t="s">
        <v>831</v>
      </c>
      <c r="AJ769" s="591">
        <v>306020</v>
      </c>
      <c r="AK769" s="624"/>
      <c r="AL769" s="764">
        <v>401009</v>
      </c>
      <c r="AM769" s="764">
        <v>1</v>
      </c>
      <c r="AN769" s="764" t="s">
        <v>3617</v>
      </c>
      <c r="AO769" s="624"/>
      <c r="AQ769" s="589"/>
      <c r="AR769" s="590"/>
    </row>
    <row r="770" spans="34:44" ht="15" customHeight="1" x14ac:dyDescent="0.15">
      <c r="AH770" s="591" t="s">
        <v>989</v>
      </c>
      <c r="AI770" s="592" t="s">
        <v>1012</v>
      </c>
      <c r="AJ770" s="591">
        <v>306022</v>
      </c>
      <c r="AK770" s="624"/>
      <c r="AL770" s="764">
        <v>401010</v>
      </c>
      <c r="AM770" s="764" t="s">
        <v>3617</v>
      </c>
      <c r="AN770" s="764">
        <v>1</v>
      </c>
      <c r="AO770" s="624"/>
      <c r="AQ770" s="589"/>
      <c r="AR770" s="590"/>
    </row>
    <row r="771" spans="34:44" ht="15" customHeight="1" x14ac:dyDescent="0.15">
      <c r="AH771" s="591" t="s">
        <v>989</v>
      </c>
      <c r="AI771" s="592" t="s">
        <v>1014</v>
      </c>
      <c r="AJ771" s="591">
        <v>306023</v>
      </c>
      <c r="AK771" s="624"/>
      <c r="AL771" s="764">
        <v>401011</v>
      </c>
      <c r="AM771" s="764">
        <v>1</v>
      </c>
      <c r="AN771" s="764" t="s">
        <v>3617</v>
      </c>
      <c r="AO771" s="624"/>
      <c r="AQ771" s="589"/>
      <c r="AR771" s="590"/>
    </row>
    <row r="772" spans="34:44" ht="15" customHeight="1" x14ac:dyDescent="0.15">
      <c r="AH772" s="591" t="s">
        <v>989</v>
      </c>
      <c r="AI772" s="592"/>
      <c r="AJ772" s="591">
        <v>306024</v>
      </c>
      <c r="AK772" s="624"/>
      <c r="AL772" s="764">
        <v>401012</v>
      </c>
      <c r="AM772" s="764">
        <v>1</v>
      </c>
      <c r="AN772" s="764" t="s">
        <v>3617</v>
      </c>
      <c r="AO772" s="624"/>
      <c r="AQ772" s="589"/>
      <c r="AR772" s="590"/>
    </row>
    <row r="773" spans="34:44" ht="15" customHeight="1" x14ac:dyDescent="0.15">
      <c r="AH773" s="591" t="s">
        <v>989</v>
      </c>
      <c r="AI773" s="592" t="s">
        <v>1017</v>
      </c>
      <c r="AJ773" s="591">
        <v>306025</v>
      </c>
      <c r="AK773" s="624"/>
      <c r="AL773" s="764">
        <v>401013</v>
      </c>
      <c r="AM773" s="764">
        <v>1</v>
      </c>
      <c r="AN773" s="764" t="s">
        <v>3617</v>
      </c>
      <c r="AO773" s="624"/>
      <c r="AQ773" s="589"/>
      <c r="AR773" s="590"/>
    </row>
    <row r="774" spans="34:44" ht="15" customHeight="1" x14ac:dyDescent="0.15">
      <c r="AH774" s="591" t="s">
        <v>989</v>
      </c>
      <c r="AI774" s="592" t="s">
        <v>1018</v>
      </c>
      <c r="AJ774" s="591">
        <v>306026</v>
      </c>
      <c r="AK774" s="624"/>
      <c r="AL774" s="764">
        <v>401014</v>
      </c>
      <c r="AM774" s="764" t="s">
        <v>3617</v>
      </c>
      <c r="AN774" s="764">
        <v>1</v>
      </c>
      <c r="AO774" s="624"/>
      <c r="AQ774" s="589"/>
      <c r="AR774" s="590"/>
    </row>
    <row r="775" spans="34:44" ht="15" customHeight="1" x14ac:dyDescent="0.15">
      <c r="AH775" s="591" t="s">
        <v>989</v>
      </c>
      <c r="AI775" s="592" t="s">
        <v>833</v>
      </c>
      <c r="AJ775" s="591">
        <v>306027</v>
      </c>
      <c r="AK775" s="624"/>
      <c r="AL775" s="764">
        <v>401015</v>
      </c>
      <c r="AM775" s="764">
        <v>1</v>
      </c>
      <c r="AN775" s="764" t="s">
        <v>3617</v>
      </c>
      <c r="AO775" s="624"/>
      <c r="AQ775" s="589"/>
      <c r="AR775" s="590"/>
    </row>
    <row r="776" spans="34:44" ht="15" customHeight="1" x14ac:dyDescent="0.15">
      <c r="AH776" s="591" t="s">
        <v>989</v>
      </c>
      <c r="AI776" s="592" t="s">
        <v>834</v>
      </c>
      <c r="AJ776" s="591">
        <v>306028</v>
      </c>
      <c r="AK776" s="624"/>
      <c r="AL776" s="764">
        <v>401016</v>
      </c>
      <c r="AM776" s="764" t="s">
        <v>3617</v>
      </c>
      <c r="AN776" s="764">
        <v>1</v>
      </c>
      <c r="AO776" s="624"/>
      <c r="AQ776" s="589"/>
      <c r="AR776" s="590"/>
    </row>
    <row r="777" spans="34:44" ht="15" customHeight="1" x14ac:dyDescent="0.15">
      <c r="AH777" s="591" t="s">
        <v>989</v>
      </c>
      <c r="AI777" s="592" t="s">
        <v>836</v>
      </c>
      <c r="AJ777" s="591">
        <v>306029</v>
      </c>
      <c r="AK777" s="624"/>
      <c r="AL777" s="764">
        <v>401017</v>
      </c>
      <c r="AM777" s="764" t="s">
        <v>3617</v>
      </c>
      <c r="AN777" s="764">
        <v>1</v>
      </c>
      <c r="AO777" s="624"/>
      <c r="AQ777" s="589"/>
      <c r="AR777" s="590"/>
    </row>
    <row r="778" spans="34:44" ht="15" customHeight="1" x14ac:dyDescent="0.15">
      <c r="AH778" s="591" t="s">
        <v>989</v>
      </c>
      <c r="AI778" s="592" t="s">
        <v>838</v>
      </c>
      <c r="AJ778" s="591">
        <v>306030</v>
      </c>
      <c r="AK778" s="624"/>
      <c r="AL778" s="764">
        <v>401019</v>
      </c>
      <c r="AM778" s="764">
        <v>1</v>
      </c>
      <c r="AN778" s="764" t="s">
        <v>3617</v>
      </c>
      <c r="AO778" s="624"/>
      <c r="AQ778" s="589"/>
      <c r="AR778" s="590"/>
    </row>
    <row r="779" spans="34:44" ht="15" customHeight="1" x14ac:dyDescent="0.15">
      <c r="AH779" s="591" t="s">
        <v>989</v>
      </c>
      <c r="AI779" s="592" t="s">
        <v>839</v>
      </c>
      <c r="AJ779" s="591">
        <v>306031</v>
      </c>
      <c r="AK779" s="624"/>
      <c r="AL779" s="764">
        <v>401021</v>
      </c>
      <c r="AM779" s="764">
        <v>1</v>
      </c>
      <c r="AN779" s="764" t="s">
        <v>3617</v>
      </c>
      <c r="AO779" s="624"/>
      <c r="AQ779" s="589"/>
      <c r="AR779" s="590"/>
    </row>
    <row r="780" spans="34:44" ht="15" customHeight="1" x14ac:dyDescent="0.15">
      <c r="AH780" s="591" t="s">
        <v>989</v>
      </c>
      <c r="AI780" s="592" t="s">
        <v>841</v>
      </c>
      <c r="AJ780" s="591">
        <v>306032</v>
      </c>
      <c r="AK780" s="624"/>
      <c r="AL780" s="764">
        <v>401022</v>
      </c>
      <c r="AM780" s="764" t="s">
        <v>3617</v>
      </c>
      <c r="AN780" s="764">
        <v>1</v>
      </c>
      <c r="AO780" s="624"/>
      <c r="AQ780" s="589"/>
      <c r="AR780" s="590"/>
    </row>
    <row r="781" spans="34:44" ht="15" customHeight="1" x14ac:dyDescent="0.15">
      <c r="AH781" s="591" t="s">
        <v>989</v>
      </c>
      <c r="AI781" s="592" t="s">
        <v>842</v>
      </c>
      <c r="AJ781" s="591">
        <v>306033</v>
      </c>
      <c r="AK781" s="624"/>
      <c r="AL781" s="764">
        <v>402001</v>
      </c>
      <c r="AM781" s="764" t="s">
        <v>3617</v>
      </c>
      <c r="AN781" s="764">
        <v>1</v>
      </c>
      <c r="AO781" s="624"/>
      <c r="AQ781" s="589"/>
      <c r="AR781" s="590"/>
    </row>
    <row r="782" spans="34:44" ht="15" customHeight="1" x14ac:dyDescent="0.15">
      <c r="AH782" s="591" t="s">
        <v>989</v>
      </c>
      <c r="AI782" s="592" t="s">
        <v>843</v>
      </c>
      <c r="AJ782" s="591">
        <v>306034</v>
      </c>
      <c r="AK782" s="624"/>
      <c r="AL782" s="764">
        <v>402002</v>
      </c>
      <c r="AM782" s="764">
        <v>1</v>
      </c>
      <c r="AN782" s="764" t="s">
        <v>3617</v>
      </c>
      <c r="AO782" s="624"/>
      <c r="AQ782" s="589"/>
      <c r="AR782" s="590"/>
    </row>
    <row r="783" spans="34:44" ht="15" customHeight="1" x14ac:dyDescent="0.15">
      <c r="AH783" s="591" t="s">
        <v>989</v>
      </c>
      <c r="AI783" s="592" t="s">
        <v>845</v>
      </c>
      <c r="AJ783" s="591">
        <v>306035</v>
      </c>
      <c r="AK783" s="624"/>
      <c r="AL783" s="764">
        <v>402003</v>
      </c>
      <c r="AM783" s="764">
        <v>1</v>
      </c>
      <c r="AN783" s="764" t="s">
        <v>3617</v>
      </c>
      <c r="AO783" s="624"/>
      <c r="AQ783" s="589"/>
      <c r="AR783" s="590"/>
    </row>
    <row r="784" spans="34:44" ht="15" customHeight="1" x14ac:dyDescent="0.15">
      <c r="AH784" s="591" t="s">
        <v>989</v>
      </c>
      <c r="AI784" s="592" t="s">
        <v>846</v>
      </c>
      <c r="AJ784" s="591">
        <v>306036</v>
      </c>
      <c r="AK784" s="624"/>
      <c r="AL784" s="764">
        <v>402004</v>
      </c>
      <c r="AM784" s="764" t="s">
        <v>3617</v>
      </c>
      <c r="AN784" s="764">
        <v>1</v>
      </c>
      <c r="AO784" s="624"/>
      <c r="AQ784" s="589"/>
      <c r="AR784" s="590"/>
    </row>
    <row r="785" spans="34:44" ht="15" customHeight="1" x14ac:dyDescent="0.15">
      <c r="AH785" s="591" t="s">
        <v>989</v>
      </c>
      <c r="AI785" s="592" t="s">
        <v>847</v>
      </c>
      <c r="AJ785" s="591">
        <v>306037</v>
      </c>
      <c r="AK785" s="624"/>
      <c r="AL785" s="764">
        <v>402006</v>
      </c>
      <c r="AM785" s="764" t="s">
        <v>3617</v>
      </c>
      <c r="AN785" s="764">
        <v>1</v>
      </c>
      <c r="AO785" s="624"/>
      <c r="AQ785" s="589"/>
      <c r="AR785" s="590"/>
    </row>
    <row r="786" spans="34:44" ht="15" customHeight="1" x14ac:dyDescent="0.15">
      <c r="AH786" s="591" t="s">
        <v>989</v>
      </c>
      <c r="AI786" s="592" t="s">
        <v>848</v>
      </c>
      <c r="AJ786" s="591">
        <v>306038</v>
      </c>
      <c r="AK786" s="624"/>
      <c r="AL786" s="764">
        <v>402007</v>
      </c>
      <c r="AM786" s="764" t="s">
        <v>3617</v>
      </c>
      <c r="AN786" s="764">
        <v>1</v>
      </c>
      <c r="AO786" s="624"/>
      <c r="AQ786" s="589"/>
      <c r="AR786" s="590"/>
    </row>
    <row r="787" spans="34:44" ht="15" customHeight="1" x14ac:dyDescent="0.15">
      <c r="AH787" s="591" t="s">
        <v>989</v>
      </c>
      <c r="AI787" s="592" t="s">
        <v>849</v>
      </c>
      <c r="AJ787" s="591">
        <v>306039</v>
      </c>
      <c r="AK787" s="624"/>
      <c r="AL787" s="764">
        <v>402008</v>
      </c>
      <c r="AM787" s="764">
        <v>1</v>
      </c>
      <c r="AN787" s="764" t="s">
        <v>3617</v>
      </c>
      <c r="AO787" s="624"/>
      <c r="AQ787" s="589"/>
      <c r="AR787" s="590"/>
    </row>
    <row r="788" spans="34:44" ht="15" customHeight="1" x14ac:dyDescent="0.15">
      <c r="AH788" s="591" t="s">
        <v>989</v>
      </c>
      <c r="AI788" s="592" t="s">
        <v>851</v>
      </c>
      <c r="AJ788" s="591">
        <v>306040</v>
      </c>
      <c r="AK788" s="624"/>
      <c r="AL788" s="764">
        <v>402009</v>
      </c>
      <c r="AM788" s="764" t="s">
        <v>3617</v>
      </c>
      <c r="AN788" s="764">
        <v>1</v>
      </c>
      <c r="AO788" s="624"/>
      <c r="AQ788" s="589"/>
      <c r="AR788" s="590"/>
    </row>
    <row r="789" spans="34:44" ht="15" customHeight="1" x14ac:dyDescent="0.15">
      <c r="AH789" s="591" t="s">
        <v>989</v>
      </c>
      <c r="AI789" s="592" t="s">
        <v>852</v>
      </c>
      <c r="AJ789" s="591">
        <v>306041</v>
      </c>
      <c r="AK789" s="624"/>
      <c r="AL789" s="764">
        <v>402010</v>
      </c>
      <c r="AM789" s="764" t="s">
        <v>3617</v>
      </c>
      <c r="AN789" s="764">
        <v>1</v>
      </c>
      <c r="AO789" s="624"/>
      <c r="AQ789" s="589"/>
      <c r="AR789" s="590"/>
    </row>
    <row r="790" spans="34:44" ht="15" customHeight="1" x14ac:dyDescent="0.15">
      <c r="AH790" s="591" t="s">
        <v>989</v>
      </c>
      <c r="AI790" s="592" t="s">
        <v>1031</v>
      </c>
      <c r="AJ790" s="591">
        <v>306042</v>
      </c>
      <c r="AK790" s="624"/>
      <c r="AL790" s="764">
        <v>402013</v>
      </c>
      <c r="AM790" s="764">
        <v>1</v>
      </c>
      <c r="AN790" s="764" t="s">
        <v>3617</v>
      </c>
      <c r="AO790" s="624"/>
      <c r="AQ790" s="589"/>
      <c r="AR790" s="590"/>
    </row>
    <row r="791" spans="34:44" ht="15" customHeight="1" x14ac:dyDescent="0.15">
      <c r="AH791" s="591" t="s">
        <v>989</v>
      </c>
      <c r="AI791" s="592" t="s">
        <v>853</v>
      </c>
      <c r="AJ791" s="591">
        <v>306043</v>
      </c>
      <c r="AK791" s="624"/>
      <c r="AL791" s="764">
        <v>402014</v>
      </c>
      <c r="AM791" s="764" t="s">
        <v>3617</v>
      </c>
      <c r="AN791" s="764">
        <v>1</v>
      </c>
      <c r="AO791" s="624"/>
      <c r="AQ791" s="589"/>
      <c r="AR791" s="590"/>
    </row>
    <row r="792" spans="34:44" ht="15" customHeight="1" x14ac:dyDescent="0.15">
      <c r="AH792" s="591" t="s">
        <v>989</v>
      </c>
      <c r="AI792" s="592" t="s">
        <v>855</v>
      </c>
      <c r="AJ792" s="591">
        <v>306044</v>
      </c>
      <c r="AK792" s="624"/>
      <c r="AL792" s="764">
        <v>402015</v>
      </c>
      <c r="AM792" s="764">
        <v>1</v>
      </c>
      <c r="AN792" s="764" t="s">
        <v>3617</v>
      </c>
      <c r="AO792" s="624"/>
      <c r="AQ792" s="589"/>
      <c r="AR792" s="590"/>
    </row>
    <row r="793" spans="34:44" ht="15" customHeight="1" x14ac:dyDescent="0.15">
      <c r="AH793" s="591" t="s">
        <v>989</v>
      </c>
      <c r="AI793" s="592" t="s">
        <v>857</v>
      </c>
      <c r="AJ793" s="591">
        <v>306045</v>
      </c>
      <c r="AK793" s="624"/>
      <c r="AL793" s="764">
        <v>402016</v>
      </c>
      <c r="AM793" s="764" t="s">
        <v>3617</v>
      </c>
      <c r="AN793" s="764">
        <v>1</v>
      </c>
      <c r="AO793" s="624"/>
      <c r="AQ793" s="589"/>
      <c r="AR793" s="590"/>
    </row>
    <row r="794" spans="34:44" ht="15" customHeight="1" x14ac:dyDescent="0.15">
      <c r="AH794" s="591" t="s">
        <v>989</v>
      </c>
      <c r="AI794" s="592" t="s">
        <v>858</v>
      </c>
      <c r="AJ794" s="591">
        <v>306046</v>
      </c>
      <c r="AK794" s="624"/>
      <c r="AL794" s="764">
        <v>402017</v>
      </c>
      <c r="AM794" s="764">
        <v>1</v>
      </c>
      <c r="AN794" s="764" t="s">
        <v>3617</v>
      </c>
      <c r="AO794" s="624"/>
      <c r="AQ794" s="589"/>
      <c r="AR794" s="590"/>
    </row>
    <row r="795" spans="34:44" ht="15" customHeight="1" x14ac:dyDescent="0.15">
      <c r="AH795" s="591" t="s">
        <v>989</v>
      </c>
      <c r="AI795" s="593" t="s">
        <v>859</v>
      </c>
      <c r="AJ795" s="591">
        <v>306047</v>
      </c>
      <c r="AK795" s="624"/>
      <c r="AL795" s="764">
        <v>402019</v>
      </c>
      <c r="AM795" s="764" t="s">
        <v>3617</v>
      </c>
      <c r="AN795" s="764">
        <v>1</v>
      </c>
      <c r="AO795" s="624"/>
      <c r="AQ795" s="589"/>
      <c r="AR795" s="590"/>
    </row>
    <row r="796" spans="34:44" ht="15" customHeight="1" x14ac:dyDescent="0.15">
      <c r="AH796" s="591" t="s">
        <v>989</v>
      </c>
      <c r="AI796" s="592" t="s">
        <v>861</v>
      </c>
      <c r="AJ796" s="591">
        <v>306048</v>
      </c>
      <c r="AK796" s="624"/>
      <c r="AL796" s="764">
        <v>403001</v>
      </c>
      <c r="AM796" s="764" t="s">
        <v>3617</v>
      </c>
      <c r="AN796" s="764">
        <v>1</v>
      </c>
      <c r="AO796" s="624"/>
      <c r="AQ796" s="589"/>
      <c r="AR796" s="590"/>
    </row>
    <row r="797" spans="34:44" ht="15" customHeight="1" x14ac:dyDescent="0.15">
      <c r="AH797" s="591" t="s">
        <v>989</v>
      </c>
      <c r="AI797" s="592" t="s">
        <v>862</v>
      </c>
      <c r="AJ797" s="591">
        <v>306049</v>
      </c>
      <c r="AK797" s="624"/>
      <c r="AL797" s="764">
        <v>403002</v>
      </c>
      <c r="AM797" s="764">
        <v>1</v>
      </c>
      <c r="AN797" s="764" t="s">
        <v>3617</v>
      </c>
      <c r="AO797" s="624"/>
      <c r="AQ797" s="589"/>
      <c r="AR797" s="590"/>
    </row>
    <row r="798" spans="34:44" ht="15" customHeight="1" x14ac:dyDescent="0.15">
      <c r="AH798" s="591" t="s">
        <v>989</v>
      </c>
      <c r="AI798" s="592" t="s">
        <v>864</v>
      </c>
      <c r="AJ798" s="591">
        <v>306050</v>
      </c>
      <c r="AK798" s="624"/>
      <c r="AL798" s="764">
        <v>403003</v>
      </c>
      <c r="AM798" s="764">
        <v>1</v>
      </c>
      <c r="AN798" s="764" t="s">
        <v>3617</v>
      </c>
      <c r="AO798" s="624"/>
      <c r="AQ798" s="589"/>
      <c r="AR798" s="590"/>
    </row>
    <row r="799" spans="34:44" ht="15" customHeight="1" x14ac:dyDescent="0.15">
      <c r="AH799" s="591" t="s">
        <v>989</v>
      </c>
      <c r="AI799" s="592" t="s">
        <v>1039</v>
      </c>
      <c r="AJ799" s="591">
        <v>306051</v>
      </c>
      <c r="AK799" s="624"/>
      <c r="AL799" s="764">
        <v>403004</v>
      </c>
      <c r="AM799" s="764" t="s">
        <v>3617</v>
      </c>
      <c r="AN799" s="764">
        <v>1</v>
      </c>
      <c r="AO799" s="624"/>
      <c r="AQ799" s="589"/>
      <c r="AR799" s="590"/>
    </row>
    <row r="800" spans="34:44" ht="15" customHeight="1" x14ac:dyDescent="0.15">
      <c r="AH800" s="591" t="s">
        <v>989</v>
      </c>
      <c r="AI800" s="592" t="s">
        <v>866</v>
      </c>
      <c r="AJ800" s="591">
        <v>306052</v>
      </c>
      <c r="AK800" s="624"/>
      <c r="AL800" s="764">
        <v>403005</v>
      </c>
      <c r="AM800" s="764" t="s">
        <v>3617</v>
      </c>
      <c r="AN800" s="764">
        <v>1</v>
      </c>
      <c r="AO800" s="624"/>
      <c r="AQ800" s="589"/>
      <c r="AR800" s="590"/>
    </row>
    <row r="801" spans="34:44" ht="15" customHeight="1" x14ac:dyDescent="0.15">
      <c r="AH801" s="591" t="s">
        <v>989</v>
      </c>
      <c r="AI801" s="592" t="s">
        <v>867</v>
      </c>
      <c r="AJ801" s="591">
        <v>306053</v>
      </c>
      <c r="AK801" s="624"/>
      <c r="AL801" s="764">
        <v>403006</v>
      </c>
      <c r="AM801" s="764">
        <v>1</v>
      </c>
      <c r="AN801" s="764" t="s">
        <v>3617</v>
      </c>
      <c r="AO801" s="624"/>
      <c r="AQ801" s="589"/>
      <c r="AR801" s="590"/>
    </row>
    <row r="802" spans="34:44" ht="15" customHeight="1" x14ac:dyDescent="0.15">
      <c r="AH802" s="591" t="s">
        <v>989</v>
      </c>
      <c r="AI802" s="593" t="s">
        <v>868</v>
      </c>
      <c r="AJ802" s="591">
        <v>306054</v>
      </c>
      <c r="AK802" s="624"/>
      <c r="AL802" s="764">
        <v>403007</v>
      </c>
      <c r="AM802" s="764" t="s">
        <v>3617</v>
      </c>
      <c r="AN802" s="764">
        <v>1</v>
      </c>
      <c r="AO802" s="624"/>
      <c r="AQ802" s="589"/>
      <c r="AR802" s="590"/>
    </row>
    <row r="803" spans="34:44" ht="15" customHeight="1" x14ac:dyDescent="0.15">
      <c r="AH803" s="591" t="s">
        <v>989</v>
      </c>
      <c r="AI803" s="592" t="s">
        <v>1044</v>
      </c>
      <c r="AJ803" s="591">
        <v>306055</v>
      </c>
      <c r="AK803" s="624"/>
      <c r="AL803" s="764">
        <v>403009</v>
      </c>
      <c r="AM803" s="764">
        <v>1</v>
      </c>
      <c r="AN803" s="764" t="s">
        <v>3617</v>
      </c>
      <c r="AO803" s="624"/>
      <c r="AQ803" s="589"/>
      <c r="AR803" s="590"/>
    </row>
    <row r="804" spans="34:44" ht="15" customHeight="1" x14ac:dyDescent="0.15">
      <c r="AH804" s="591" t="s">
        <v>989</v>
      </c>
      <c r="AI804" s="592" t="s">
        <v>870</v>
      </c>
      <c r="AJ804" s="591">
        <v>306056</v>
      </c>
      <c r="AK804" s="624"/>
      <c r="AL804" s="764">
        <v>403010</v>
      </c>
      <c r="AM804" s="764" t="s">
        <v>3617</v>
      </c>
      <c r="AN804" s="764">
        <v>1</v>
      </c>
      <c r="AO804" s="624"/>
      <c r="AQ804" s="589"/>
      <c r="AR804" s="590"/>
    </row>
    <row r="805" spans="34:44" ht="15" customHeight="1" x14ac:dyDescent="0.15">
      <c r="AH805" s="591" t="s">
        <v>989</v>
      </c>
      <c r="AI805" s="592" t="s">
        <v>1046</v>
      </c>
      <c r="AJ805" s="591">
        <v>306057</v>
      </c>
      <c r="AK805" s="624"/>
      <c r="AL805" s="764">
        <v>403011</v>
      </c>
      <c r="AM805" s="764">
        <v>1</v>
      </c>
      <c r="AN805" s="764" t="s">
        <v>3617</v>
      </c>
      <c r="AO805" s="624"/>
      <c r="AQ805" s="589"/>
      <c r="AR805" s="590"/>
    </row>
    <row r="806" spans="34:44" ht="15" customHeight="1" x14ac:dyDescent="0.15">
      <c r="AH806" s="591" t="s">
        <v>989</v>
      </c>
      <c r="AI806" s="592" t="s">
        <v>1048</v>
      </c>
      <c r="AJ806" s="591">
        <v>306058</v>
      </c>
      <c r="AK806" s="624"/>
      <c r="AL806" s="764">
        <v>403012</v>
      </c>
      <c r="AM806" s="764">
        <v>1</v>
      </c>
      <c r="AN806" s="764" t="s">
        <v>3617</v>
      </c>
      <c r="AO806" s="624"/>
      <c r="AQ806" s="589"/>
      <c r="AR806" s="590"/>
    </row>
    <row r="807" spans="34:44" ht="15" customHeight="1" x14ac:dyDescent="0.15">
      <c r="AH807" s="591" t="s">
        <v>989</v>
      </c>
      <c r="AI807" s="592" t="s">
        <v>871</v>
      </c>
      <c r="AJ807" s="591">
        <v>306059</v>
      </c>
      <c r="AK807" s="624"/>
      <c r="AL807" s="764">
        <v>403013</v>
      </c>
      <c r="AM807" s="764" t="s">
        <v>3617</v>
      </c>
      <c r="AN807" s="764">
        <v>1</v>
      </c>
      <c r="AO807" s="624"/>
      <c r="AQ807" s="589"/>
      <c r="AR807" s="590"/>
    </row>
    <row r="808" spans="34:44" ht="15" customHeight="1" x14ac:dyDescent="0.15">
      <c r="AH808" s="591" t="s">
        <v>989</v>
      </c>
      <c r="AI808" s="592" t="s">
        <v>872</v>
      </c>
      <c r="AJ808" s="591">
        <v>306060</v>
      </c>
      <c r="AK808" s="624"/>
      <c r="AL808" s="764">
        <v>403014</v>
      </c>
      <c r="AM808" s="764">
        <v>1</v>
      </c>
      <c r="AN808" s="764" t="s">
        <v>3617</v>
      </c>
      <c r="AO808" s="624"/>
      <c r="AQ808" s="589"/>
      <c r="AR808" s="590"/>
    </row>
    <row r="809" spans="34:44" ht="15" customHeight="1" x14ac:dyDescent="0.15">
      <c r="AH809" s="591" t="s">
        <v>989</v>
      </c>
      <c r="AI809" s="592" t="s">
        <v>874</v>
      </c>
      <c r="AJ809" s="591">
        <v>306061</v>
      </c>
      <c r="AK809" s="624"/>
      <c r="AL809" s="764">
        <v>403015</v>
      </c>
      <c r="AM809" s="764" t="s">
        <v>3617</v>
      </c>
      <c r="AN809" s="764">
        <v>1</v>
      </c>
      <c r="AO809" s="624"/>
      <c r="AQ809" s="589"/>
      <c r="AR809" s="590"/>
    </row>
    <row r="810" spans="34:44" ht="15" customHeight="1" x14ac:dyDescent="0.15">
      <c r="AH810" s="591" t="s">
        <v>989</v>
      </c>
      <c r="AI810" s="592" t="s">
        <v>875</v>
      </c>
      <c r="AJ810" s="591">
        <v>306062</v>
      </c>
      <c r="AK810" s="624"/>
      <c r="AL810" s="764">
        <v>403016</v>
      </c>
      <c r="AM810" s="764" t="s">
        <v>3617</v>
      </c>
      <c r="AN810" s="764">
        <v>1</v>
      </c>
      <c r="AO810" s="624"/>
      <c r="AQ810" s="589"/>
      <c r="AR810" s="590"/>
    </row>
    <row r="811" spans="34:44" ht="15" customHeight="1" x14ac:dyDescent="0.15">
      <c r="AH811" s="591" t="s">
        <v>989</v>
      </c>
      <c r="AI811" s="592" t="s">
        <v>876</v>
      </c>
      <c r="AJ811" s="591">
        <v>306063</v>
      </c>
      <c r="AK811" s="624"/>
      <c r="AL811" s="764">
        <v>403017</v>
      </c>
      <c r="AM811" s="764" t="s">
        <v>3617</v>
      </c>
      <c r="AN811" s="764">
        <v>1</v>
      </c>
      <c r="AO811" s="624"/>
      <c r="AQ811" s="589"/>
      <c r="AR811" s="590"/>
    </row>
    <row r="812" spans="34:44" ht="15" customHeight="1" x14ac:dyDescent="0.15">
      <c r="AH812" s="591" t="s">
        <v>989</v>
      </c>
      <c r="AI812" s="592" t="s">
        <v>878</v>
      </c>
      <c r="AJ812" s="591">
        <v>306064</v>
      </c>
      <c r="AK812" s="624"/>
      <c r="AL812" s="764">
        <v>403018</v>
      </c>
      <c r="AM812" s="764">
        <v>1</v>
      </c>
      <c r="AN812" s="764" t="s">
        <v>3617</v>
      </c>
      <c r="AO812" s="624"/>
      <c r="AQ812" s="589"/>
      <c r="AR812" s="590"/>
    </row>
    <row r="813" spans="34:44" ht="15" customHeight="1" x14ac:dyDescent="0.15">
      <c r="AH813" s="591" t="s">
        <v>989</v>
      </c>
      <c r="AI813" s="592" t="s">
        <v>880</v>
      </c>
      <c r="AJ813" s="591">
        <v>306065</v>
      </c>
      <c r="AK813" s="624"/>
      <c r="AL813" s="764">
        <v>403019</v>
      </c>
      <c r="AM813" s="764">
        <v>1</v>
      </c>
      <c r="AN813" s="764" t="s">
        <v>3617</v>
      </c>
      <c r="AO813" s="624"/>
      <c r="AQ813" s="589"/>
      <c r="AR813" s="590"/>
    </row>
    <row r="814" spans="34:44" ht="15" customHeight="1" x14ac:dyDescent="0.15">
      <c r="AH814" s="591" t="s">
        <v>989</v>
      </c>
      <c r="AI814" s="592" t="s">
        <v>882</v>
      </c>
      <c r="AJ814" s="591">
        <v>306066</v>
      </c>
      <c r="AK814" s="624"/>
      <c r="AL814" s="764">
        <v>403020</v>
      </c>
      <c r="AM814" s="764">
        <v>1</v>
      </c>
      <c r="AN814" s="764" t="s">
        <v>3617</v>
      </c>
      <c r="AO814" s="624"/>
      <c r="AQ814" s="589"/>
      <c r="AR814" s="590"/>
    </row>
    <row r="815" spans="34:44" ht="15" customHeight="1" x14ac:dyDescent="0.15">
      <c r="AH815" s="591" t="s">
        <v>989</v>
      </c>
      <c r="AI815" s="592" t="s">
        <v>884</v>
      </c>
      <c r="AJ815" s="591">
        <v>306067</v>
      </c>
      <c r="AK815" s="624"/>
      <c r="AL815" s="764">
        <v>404001</v>
      </c>
      <c r="AM815" s="764">
        <v>1</v>
      </c>
      <c r="AN815" s="764" t="s">
        <v>3617</v>
      </c>
      <c r="AO815" s="624"/>
      <c r="AQ815" s="589"/>
      <c r="AR815" s="590"/>
    </row>
    <row r="816" spans="34:44" ht="15" customHeight="1" x14ac:dyDescent="0.15">
      <c r="AH816" s="591" t="s">
        <v>989</v>
      </c>
      <c r="AI816" s="592" t="s">
        <v>1058</v>
      </c>
      <c r="AJ816" s="591">
        <v>306068</v>
      </c>
      <c r="AK816" s="624"/>
      <c r="AL816" s="764">
        <v>404002</v>
      </c>
      <c r="AM816" s="764" t="s">
        <v>3617</v>
      </c>
      <c r="AN816" s="764">
        <v>1</v>
      </c>
      <c r="AO816" s="624"/>
      <c r="AQ816" s="589"/>
      <c r="AR816" s="590"/>
    </row>
    <row r="817" spans="34:44" ht="15" customHeight="1" x14ac:dyDescent="0.15">
      <c r="AH817" s="591" t="s">
        <v>989</v>
      </c>
      <c r="AI817" s="592" t="s">
        <v>886</v>
      </c>
      <c r="AJ817" s="591">
        <v>306069</v>
      </c>
      <c r="AK817" s="624"/>
      <c r="AL817" s="764">
        <v>404003</v>
      </c>
      <c r="AM817" s="764" t="s">
        <v>3617</v>
      </c>
      <c r="AN817" s="764">
        <v>1</v>
      </c>
      <c r="AO817" s="624"/>
      <c r="AQ817" s="589"/>
      <c r="AR817" s="590"/>
    </row>
    <row r="818" spans="34:44" ht="15" customHeight="1" x14ac:dyDescent="0.15">
      <c r="AH818" s="591" t="s">
        <v>989</v>
      </c>
      <c r="AI818" s="592" t="s">
        <v>888</v>
      </c>
      <c r="AJ818" s="591">
        <v>306070</v>
      </c>
      <c r="AK818" s="624"/>
      <c r="AL818" s="764">
        <v>404005</v>
      </c>
      <c r="AM818" s="764" t="s">
        <v>3617</v>
      </c>
      <c r="AN818" s="764">
        <v>1</v>
      </c>
      <c r="AO818" s="624"/>
      <c r="AQ818" s="589"/>
      <c r="AR818" s="590"/>
    </row>
    <row r="819" spans="34:44" ht="15" customHeight="1" x14ac:dyDescent="0.15">
      <c r="AH819" s="591" t="s">
        <v>989</v>
      </c>
      <c r="AI819" s="592" t="s">
        <v>890</v>
      </c>
      <c r="AJ819" s="591">
        <v>306071</v>
      </c>
      <c r="AK819" s="624"/>
      <c r="AL819" s="764">
        <v>404006</v>
      </c>
      <c r="AM819" s="764" t="s">
        <v>3617</v>
      </c>
      <c r="AN819" s="764">
        <v>1</v>
      </c>
      <c r="AO819" s="624"/>
      <c r="AQ819" s="589"/>
      <c r="AR819" s="590"/>
    </row>
    <row r="820" spans="34:44" ht="15" customHeight="1" x14ac:dyDescent="0.15">
      <c r="AH820" s="591" t="s">
        <v>989</v>
      </c>
      <c r="AI820" s="592" t="s">
        <v>892</v>
      </c>
      <c r="AJ820" s="591">
        <v>306072</v>
      </c>
      <c r="AK820" s="624"/>
      <c r="AL820" s="764">
        <v>404007</v>
      </c>
      <c r="AM820" s="764" t="s">
        <v>3617</v>
      </c>
      <c r="AN820" s="764">
        <v>1</v>
      </c>
      <c r="AO820" s="624"/>
      <c r="AQ820" s="589"/>
      <c r="AR820" s="590"/>
    </row>
    <row r="821" spans="34:44" ht="15" customHeight="1" x14ac:dyDescent="0.15">
      <c r="AH821" s="591" t="s">
        <v>989</v>
      </c>
      <c r="AI821" s="592" t="s">
        <v>894</v>
      </c>
      <c r="AJ821" s="591">
        <v>306073</v>
      </c>
      <c r="AK821" s="624"/>
      <c r="AL821" s="764">
        <v>404008</v>
      </c>
      <c r="AM821" s="764" t="s">
        <v>3617</v>
      </c>
      <c r="AN821" s="764">
        <v>1</v>
      </c>
      <c r="AO821" s="624"/>
      <c r="AQ821" s="589"/>
      <c r="AR821" s="590"/>
    </row>
    <row r="822" spans="34:44" ht="15" customHeight="1" x14ac:dyDescent="0.15">
      <c r="AH822" s="591" t="s">
        <v>989</v>
      </c>
      <c r="AI822" s="592" t="s">
        <v>896</v>
      </c>
      <c r="AJ822" s="591">
        <v>306074</v>
      </c>
      <c r="AK822" s="624"/>
      <c r="AL822" s="764">
        <v>404009</v>
      </c>
      <c r="AM822" s="764">
        <v>1</v>
      </c>
      <c r="AN822" s="764" t="s">
        <v>3617</v>
      </c>
      <c r="AO822" s="624"/>
      <c r="AQ822" s="589"/>
      <c r="AR822" s="590"/>
    </row>
    <row r="823" spans="34:44" ht="15" customHeight="1" x14ac:dyDescent="0.15">
      <c r="AH823" s="591" t="s">
        <v>989</v>
      </c>
      <c r="AI823" s="592" t="s">
        <v>898</v>
      </c>
      <c r="AJ823" s="591">
        <v>306075</v>
      </c>
      <c r="AK823" s="624"/>
      <c r="AL823" s="764">
        <v>404011</v>
      </c>
      <c r="AM823" s="764" t="s">
        <v>3617</v>
      </c>
      <c r="AN823" s="764">
        <v>1</v>
      </c>
      <c r="AO823" s="624"/>
      <c r="AQ823" s="589"/>
      <c r="AR823" s="590"/>
    </row>
    <row r="824" spans="34:44" ht="15" customHeight="1" x14ac:dyDescent="0.15">
      <c r="AH824" s="591" t="s">
        <v>989</v>
      </c>
      <c r="AI824" s="592" t="s">
        <v>1067</v>
      </c>
      <c r="AJ824" s="591">
        <v>306076</v>
      </c>
      <c r="AK824" s="624"/>
      <c r="AL824" s="764">
        <v>404012</v>
      </c>
      <c r="AM824" s="764" t="s">
        <v>3617</v>
      </c>
      <c r="AN824" s="764">
        <v>1</v>
      </c>
      <c r="AO824" s="624"/>
      <c r="AQ824" s="589"/>
      <c r="AR824" s="590"/>
    </row>
    <row r="825" spans="34:44" ht="15" customHeight="1" x14ac:dyDescent="0.15">
      <c r="AH825" s="591" t="s">
        <v>989</v>
      </c>
      <c r="AI825" s="592" t="s">
        <v>1068</v>
      </c>
      <c r="AJ825" s="591">
        <v>306077</v>
      </c>
      <c r="AK825" s="624"/>
      <c r="AL825" s="764">
        <v>404013</v>
      </c>
      <c r="AM825" s="764" t="s">
        <v>3617</v>
      </c>
      <c r="AN825" s="764">
        <v>1</v>
      </c>
      <c r="AO825" s="624"/>
      <c r="AQ825" s="589"/>
      <c r="AR825" s="590"/>
    </row>
    <row r="826" spans="34:44" ht="15" customHeight="1" x14ac:dyDescent="0.15">
      <c r="AH826" s="591" t="s">
        <v>989</v>
      </c>
      <c r="AI826" s="592" t="s">
        <v>1070</v>
      </c>
      <c r="AJ826" s="591">
        <v>306078</v>
      </c>
      <c r="AK826" s="624"/>
      <c r="AL826" s="764">
        <v>404014</v>
      </c>
      <c r="AM826" s="764">
        <v>1</v>
      </c>
      <c r="AN826" s="764" t="s">
        <v>3617</v>
      </c>
      <c r="AO826" s="624"/>
      <c r="AQ826" s="589"/>
      <c r="AR826" s="590"/>
    </row>
    <row r="827" spans="34:44" ht="15" customHeight="1" x14ac:dyDescent="0.15">
      <c r="AH827" s="591" t="s">
        <v>989</v>
      </c>
      <c r="AI827" s="592" t="s">
        <v>900</v>
      </c>
      <c r="AJ827" s="591">
        <v>306079</v>
      </c>
      <c r="AK827" s="624"/>
      <c r="AL827" s="764">
        <v>404022</v>
      </c>
      <c r="AM827" s="764">
        <v>1</v>
      </c>
      <c r="AN827" s="764" t="s">
        <v>3617</v>
      </c>
      <c r="AO827" s="624"/>
      <c r="AQ827" s="589"/>
      <c r="AR827" s="590"/>
    </row>
    <row r="828" spans="34:44" ht="15" customHeight="1" x14ac:dyDescent="0.15">
      <c r="AH828" s="591" t="s">
        <v>989</v>
      </c>
      <c r="AI828" s="592"/>
      <c r="AJ828" s="591">
        <v>306080</v>
      </c>
      <c r="AK828" s="624"/>
      <c r="AL828" s="764">
        <v>404016</v>
      </c>
      <c r="AM828" s="764">
        <v>1</v>
      </c>
      <c r="AN828" s="764" t="s">
        <v>3617</v>
      </c>
      <c r="AO828" s="624"/>
      <c r="AQ828" s="589"/>
      <c r="AR828" s="590"/>
    </row>
    <row r="829" spans="34:44" ht="15" customHeight="1" x14ac:dyDescent="0.15">
      <c r="AH829" s="591" t="s">
        <v>989</v>
      </c>
      <c r="AI829" s="592" t="s">
        <v>902</v>
      </c>
      <c r="AJ829" s="591">
        <v>306081</v>
      </c>
      <c r="AK829" s="624"/>
      <c r="AL829" s="764">
        <v>404017</v>
      </c>
      <c r="AM829" s="764" t="s">
        <v>3617</v>
      </c>
      <c r="AN829" s="764">
        <v>1</v>
      </c>
      <c r="AO829" s="624"/>
      <c r="AQ829" s="589"/>
      <c r="AR829" s="590"/>
    </row>
    <row r="830" spans="34:44" ht="15" customHeight="1" x14ac:dyDescent="0.15">
      <c r="AH830" s="591" t="s">
        <v>989</v>
      </c>
      <c r="AI830" s="592" t="s">
        <v>1075</v>
      </c>
      <c r="AJ830" s="591">
        <v>306082</v>
      </c>
      <c r="AK830" s="624"/>
      <c r="AL830" s="764">
        <v>404018</v>
      </c>
      <c r="AM830" s="764">
        <v>1</v>
      </c>
      <c r="AN830" s="764" t="s">
        <v>3617</v>
      </c>
      <c r="AO830" s="624"/>
      <c r="AQ830" s="589"/>
      <c r="AR830" s="590"/>
    </row>
    <row r="831" spans="34:44" ht="15" customHeight="1" x14ac:dyDescent="0.15">
      <c r="AH831" s="591" t="s">
        <v>989</v>
      </c>
      <c r="AI831" s="592" t="s">
        <v>904</v>
      </c>
      <c r="AJ831" s="591">
        <v>306083</v>
      </c>
      <c r="AK831" s="624"/>
      <c r="AL831" s="764">
        <v>404019</v>
      </c>
      <c r="AM831" s="764">
        <v>1</v>
      </c>
      <c r="AN831" s="764" t="s">
        <v>3617</v>
      </c>
      <c r="AO831" s="624"/>
      <c r="AQ831" s="589"/>
      <c r="AR831" s="590"/>
    </row>
    <row r="832" spans="34:44" ht="15" customHeight="1" x14ac:dyDescent="0.15">
      <c r="AH832" s="591" t="s">
        <v>989</v>
      </c>
      <c r="AI832" s="592" t="s">
        <v>1078</v>
      </c>
      <c r="AJ832" s="591">
        <v>306084</v>
      </c>
      <c r="AK832" s="624"/>
      <c r="AL832" s="764">
        <v>404020</v>
      </c>
      <c r="AM832" s="764">
        <v>1</v>
      </c>
      <c r="AN832" s="764" t="s">
        <v>3617</v>
      </c>
      <c r="AO832" s="624"/>
      <c r="AQ832" s="589"/>
      <c r="AR832" s="590"/>
    </row>
    <row r="833" spans="34:44" ht="15" customHeight="1" x14ac:dyDescent="0.15">
      <c r="AH833" s="591" t="s">
        <v>989</v>
      </c>
      <c r="AI833" s="592" t="s">
        <v>905</v>
      </c>
      <c r="AJ833" s="591">
        <v>306085</v>
      </c>
      <c r="AK833" s="624"/>
      <c r="AL833" s="764">
        <v>404021</v>
      </c>
      <c r="AM833" s="764" t="s">
        <v>3617</v>
      </c>
      <c r="AN833" s="764">
        <v>1</v>
      </c>
      <c r="AO833" s="624"/>
      <c r="AQ833" s="589"/>
      <c r="AR833" s="590"/>
    </row>
    <row r="834" spans="34:44" ht="15" customHeight="1" x14ac:dyDescent="0.15">
      <c r="AH834" s="591" t="s">
        <v>989</v>
      </c>
      <c r="AI834" s="592" t="s">
        <v>906</v>
      </c>
      <c r="AJ834" s="591">
        <v>306086</v>
      </c>
      <c r="AK834" s="624"/>
      <c r="AL834" s="764">
        <v>404990</v>
      </c>
      <c r="AM834" s="764">
        <v>1</v>
      </c>
      <c r="AN834" s="764" t="s">
        <v>3617</v>
      </c>
      <c r="AO834" s="624"/>
      <c r="AQ834" s="589"/>
      <c r="AR834" s="590"/>
    </row>
    <row r="835" spans="34:44" ht="15" customHeight="1" x14ac:dyDescent="0.15">
      <c r="AH835" s="591" t="s">
        <v>989</v>
      </c>
      <c r="AI835" s="592" t="s">
        <v>1082</v>
      </c>
      <c r="AJ835" s="591">
        <v>306990</v>
      </c>
      <c r="AK835" s="624"/>
      <c r="AL835" s="764">
        <v>405001</v>
      </c>
      <c r="AM835" s="764" t="s">
        <v>3617</v>
      </c>
      <c r="AN835" s="764">
        <v>1</v>
      </c>
      <c r="AO835" s="624"/>
      <c r="AQ835" s="589"/>
      <c r="AR835" s="590"/>
    </row>
    <row r="836" spans="34:44" ht="15" customHeight="1" x14ac:dyDescent="0.15">
      <c r="AH836" s="591" t="s">
        <v>989</v>
      </c>
      <c r="AI836" s="592" t="s">
        <v>1084</v>
      </c>
      <c r="AJ836" s="591">
        <v>306991</v>
      </c>
      <c r="AK836" s="624"/>
      <c r="AL836" s="764">
        <v>405002</v>
      </c>
      <c r="AM836" s="764">
        <v>1</v>
      </c>
      <c r="AN836" s="764" t="s">
        <v>3617</v>
      </c>
      <c r="AO836" s="624"/>
      <c r="AQ836" s="589"/>
      <c r="AR836" s="590"/>
    </row>
    <row r="837" spans="34:44" ht="15" customHeight="1" x14ac:dyDescent="0.15">
      <c r="AH837" s="591" t="s">
        <v>989</v>
      </c>
      <c r="AI837" s="592" t="s">
        <v>1086</v>
      </c>
      <c r="AJ837" s="591">
        <v>306992</v>
      </c>
      <c r="AK837" s="624"/>
      <c r="AL837" s="764">
        <v>405003</v>
      </c>
      <c r="AM837" s="764" t="s">
        <v>3617</v>
      </c>
      <c r="AN837" s="764">
        <v>1</v>
      </c>
      <c r="AO837" s="624"/>
      <c r="AQ837" s="589"/>
      <c r="AR837" s="590"/>
    </row>
    <row r="838" spans="34:44" ht="15" customHeight="1" x14ac:dyDescent="0.15">
      <c r="AH838" s="591" t="s">
        <v>989</v>
      </c>
      <c r="AI838" s="592" t="s">
        <v>1088</v>
      </c>
      <c r="AJ838" s="591">
        <v>306993</v>
      </c>
      <c r="AK838" s="624"/>
      <c r="AL838" s="764">
        <v>405004</v>
      </c>
      <c r="AM838" s="764" t="s">
        <v>3617</v>
      </c>
      <c r="AN838" s="764">
        <v>1</v>
      </c>
      <c r="AO838" s="624"/>
      <c r="AQ838" s="589"/>
      <c r="AR838" s="590"/>
    </row>
    <row r="839" spans="34:44" ht="15" customHeight="1" x14ac:dyDescent="0.15">
      <c r="AH839" s="591" t="s">
        <v>1090</v>
      </c>
      <c r="AI839" s="592" t="s">
        <v>907</v>
      </c>
      <c r="AJ839" s="591">
        <v>401001</v>
      </c>
      <c r="AK839" s="624"/>
      <c r="AL839" s="764">
        <v>405005</v>
      </c>
      <c r="AM839" s="764" t="s">
        <v>3617</v>
      </c>
      <c r="AN839" s="764">
        <v>1</v>
      </c>
      <c r="AO839" s="624"/>
      <c r="AQ839" s="589"/>
      <c r="AR839" s="590"/>
    </row>
    <row r="840" spans="34:44" ht="15" customHeight="1" x14ac:dyDescent="0.15">
      <c r="AH840" s="591" t="s">
        <v>1090</v>
      </c>
      <c r="AI840" s="592" t="s">
        <v>908</v>
      </c>
      <c r="AJ840" s="591">
        <v>401003</v>
      </c>
      <c r="AK840" s="624"/>
      <c r="AL840" s="764">
        <v>405006</v>
      </c>
      <c r="AM840" s="764">
        <v>1</v>
      </c>
      <c r="AN840" s="764" t="s">
        <v>3617</v>
      </c>
      <c r="AO840" s="624"/>
      <c r="AQ840" s="589"/>
      <c r="AR840" s="590"/>
    </row>
    <row r="841" spans="34:44" ht="15" customHeight="1" x14ac:dyDescent="0.15">
      <c r="AH841" s="591" t="s">
        <v>1090</v>
      </c>
      <c r="AI841" s="592" t="s">
        <v>909</v>
      </c>
      <c r="AJ841" s="591">
        <v>401004</v>
      </c>
      <c r="AK841" s="624"/>
      <c r="AL841" s="764">
        <v>405007</v>
      </c>
      <c r="AM841" s="764" t="s">
        <v>3617</v>
      </c>
      <c r="AN841" s="764">
        <v>1</v>
      </c>
      <c r="AO841" s="624"/>
      <c r="AQ841" s="589"/>
      <c r="AR841" s="590"/>
    </row>
    <row r="842" spans="34:44" ht="15" customHeight="1" x14ac:dyDescent="0.15">
      <c r="AH842" s="591" t="s">
        <v>1090</v>
      </c>
      <c r="AI842" s="592" t="s">
        <v>910</v>
      </c>
      <c r="AJ842" s="591">
        <v>401005</v>
      </c>
      <c r="AK842" s="624"/>
      <c r="AL842" s="764">
        <v>405008</v>
      </c>
      <c r="AM842" s="764">
        <v>1</v>
      </c>
      <c r="AN842" s="764" t="s">
        <v>3617</v>
      </c>
      <c r="AO842" s="624"/>
      <c r="AQ842" s="589"/>
      <c r="AR842" s="590"/>
    </row>
    <row r="843" spans="34:44" ht="15" customHeight="1" x14ac:dyDescent="0.15">
      <c r="AH843" s="591" t="s">
        <v>1090</v>
      </c>
      <c r="AI843" s="592" t="s">
        <v>911</v>
      </c>
      <c r="AJ843" s="591">
        <v>401006</v>
      </c>
      <c r="AK843" s="624"/>
      <c r="AL843" s="764">
        <v>405009</v>
      </c>
      <c r="AM843" s="764">
        <v>1</v>
      </c>
      <c r="AN843" s="764" t="s">
        <v>3617</v>
      </c>
      <c r="AO843" s="624"/>
      <c r="AQ843" s="589"/>
      <c r="AR843" s="590"/>
    </row>
    <row r="844" spans="34:44" ht="15" customHeight="1" x14ac:dyDescent="0.15">
      <c r="AH844" s="591" t="s">
        <v>1090</v>
      </c>
      <c r="AI844" s="592" t="s">
        <v>912</v>
      </c>
      <c r="AJ844" s="591">
        <v>401007</v>
      </c>
      <c r="AK844" s="624"/>
      <c r="AL844" s="764">
        <v>405010</v>
      </c>
      <c r="AM844" s="764" t="s">
        <v>3617</v>
      </c>
      <c r="AN844" s="764">
        <v>1</v>
      </c>
      <c r="AO844" s="624"/>
      <c r="AQ844" s="589"/>
      <c r="AR844" s="590"/>
    </row>
    <row r="845" spans="34:44" ht="15" customHeight="1" x14ac:dyDescent="0.15">
      <c r="AH845" s="591" t="s">
        <v>1090</v>
      </c>
      <c r="AI845" s="592" t="s">
        <v>913</v>
      </c>
      <c r="AJ845" s="591">
        <v>401008</v>
      </c>
      <c r="AK845" s="624"/>
      <c r="AL845" s="764">
        <v>405011</v>
      </c>
      <c r="AM845" s="764" t="s">
        <v>3617</v>
      </c>
      <c r="AN845" s="764">
        <v>1</v>
      </c>
      <c r="AO845" s="624"/>
      <c r="AQ845" s="589"/>
      <c r="AR845" s="590"/>
    </row>
    <row r="846" spans="34:44" ht="15" customHeight="1" x14ac:dyDescent="0.15">
      <c r="AH846" s="591" t="s">
        <v>1090</v>
      </c>
      <c r="AI846" s="592" t="s">
        <v>914</v>
      </c>
      <c r="AJ846" s="591">
        <v>401009</v>
      </c>
      <c r="AK846" s="624"/>
      <c r="AL846" s="764">
        <v>405012</v>
      </c>
      <c r="AM846" s="764">
        <v>1</v>
      </c>
      <c r="AN846" s="764" t="s">
        <v>3617</v>
      </c>
      <c r="AO846" s="624"/>
      <c r="AQ846" s="589"/>
      <c r="AR846" s="590"/>
    </row>
    <row r="847" spans="34:44" ht="15" customHeight="1" x14ac:dyDescent="0.15">
      <c r="AH847" s="591" t="s">
        <v>1090</v>
      </c>
      <c r="AI847" s="592" t="s">
        <v>916</v>
      </c>
      <c r="AJ847" s="591">
        <v>401010</v>
      </c>
      <c r="AK847" s="624"/>
      <c r="AL847" s="764">
        <v>405013</v>
      </c>
      <c r="AM847" s="764">
        <v>1</v>
      </c>
      <c r="AN847" s="764" t="s">
        <v>3617</v>
      </c>
      <c r="AO847" s="624"/>
      <c r="AQ847" s="589"/>
      <c r="AR847" s="590"/>
    </row>
    <row r="848" spans="34:44" ht="15" customHeight="1" x14ac:dyDescent="0.15">
      <c r="AH848" s="591" t="s">
        <v>1090</v>
      </c>
      <c r="AI848" s="592" t="s">
        <v>1100</v>
      </c>
      <c r="AJ848" s="591">
        <v>401011</v>
      </c>
      <c r="AK848" s="624"/>
      <c r="AL848" s="764">
        <v>405014</v>
      </c>
      <c r="AM848" s="764" t="s">
        <v>3617</v>
      </c>
      <c r="AN848" s="764">
        <v>1</v>
      </c>
      <c r="AO848" s="624"/>
      <c r="AQ848" s="589"/>
      <c r="AR848" s="590"/>
    </row>
    <row r="849" spans="34:44" ht="15" customHeight="1" x14ac:dyDescent="0.15">
      <c r="AH849" s="591" t="s">
        <v>1090</v>
      </c>
      <c r="AI849" s="592" t="s">
        <v>1102</v>
      </c>
      <c r="AJ849" s="591">
        <v>401012</v>
      </c>
      <c r="AK849" s="624"/>
      <c r="AL849" s="764">
        <v>405015</v>
      </c>
      <c r="AM849" s="764" t="s">
        <v>3617</v>
      </c>
      <c r="AN849" s="764">
        <v>1</v>
      </c>
      <c r="AO849" s="624"/>
      <c r="AQ849" s="589"/>
      <c r="AR849" s="590"/>
    </row>
    <row r="850" spans="34:44" ht="15" customHeight="1" x14ac:dyDescent="0.15">
      <c r="AH850" s="591" t="s">
        <v>1090</v>
      </c>
      <c r="AI850" s="592" t="s">
        <v>917</v>
      </c>
      <c r="AJ850" s="591">
        <v>401013</v>
      </c>
      <c r="AK850" s="624"/>
      <c r="AL850" s="764">
        <v>406001</v>
      </c>
      <c r="AM850" s="764">
        <v>1</v>
      </c>
      <c r="AN850" s="764" t="s">
        <v>3617</v>
      </c>
      <c r="AO850" s="624"/>
      <c r="AQ850" s="589"/>
      <c r="AR850" s="590"/>
    </row>
    <row r="851" spans="34:44" ht="15" customHeight="1" x14ac:dyDescent="0.15">
      <c r="AH851" s="591" t="s">
        <v>1090</v>
      </c>
      <c r="AI851" s="592" t="s">
        <v>918</v>
      </c>
      <c r="AJ851" s="591">
        <v>401014</v>
      </c>
      <c r="AK851" s="624"/>
      <c r="AL851" s="764">
        <v>406002</v>
      </c>
      <c r="AM851" s="764" t="s">
        <v>3617</v>
      </c>
      <c r="AN851" s="764">
        <v>1</v>
      </c>
      <c r="AO851" s="624"/>
      <c r="AQ851" s="589"/>
      <c r="AR851" s="590"/>
    </row>
    <row r="852" spans="34:44" ht="15" customHeight="1" x14ac:dyDescent="0.15">
      <c r="AH852" s="591" t="s">
        <v>1090</v>
      </c>
      <c r="AI852" s="592" t="s">
        <v>1105</v>
      </c>
      <c r="AJ852" s="591">
        <v>401015</v>
      </c>
      <c r="AK852" s="624"/>
      <c r="AL852" s="764">
        <v>406003</v>
      </c>
      <c r="AM852" s="764" t="s">
        <v>3617</v>
      </c>
      <c r="AN852" s="764">
        <v>1</v>
      </c>
      <c r="AO852" s="624"/>
      <c r="AQ852" s="589"/>
      <c r="AR852" s="590"/>
    </row>
    <row r="853" spans="34:44" ht="15" customHeight="1" x14ac:dyDescent="0.15">
      <c r="AH853" s="591" t="s">
        <v>1090</v>
      </c>
      <c r="AI853" s="592" t="s">
        <v>919</v>
      </c>
      <c r="AJ853" s="591">
        <v>401016</v>
      </c>
      <c r="AK853" s="624"/>
      <c r="AL853" s="764">
        <v>406004</v>
      </c>
      <c r="AM853" s="764" t="s">
        <v>3617</v>
      </c>
      <c r="AN853" s="764">
        <v>1</v>
      </c>
      <c r="AO853" s="624"/>
      <c r="AQ853" s="589"/>
      <c r="AR853" s="590"/>
    </row>
    <row r="854" spans="34:44" ht="15" customHeight="1" x14ac:dyDescent="0.15">
      <c r="AH854" s="591" t="s">
        <v>1090</v>
      </c>
      <c r="AI854" s="592" t="s">
        <v>920</v>
      </c>
      <c r="AJ854" s="591">
        <v>401017</v>
      </c>
      <c r="AK854" s="624"/>
      <c r="AL854" s="764">
        <v>406005</v>
      </c>
      <c r="AM854" s="764" t="s">
        <v>3617</v>
      </c>
      <c r="AN854" s="764">
        <v>1</v>
      </c>
      <c r="AO854" s="624"/>
      <c r="AQ854" s="589"/>
      <c r="AR854" s="590"/>
    </row>
    <row r="855" spans="34:44" ht="15" customHeight="1" x14ac:dyDescent="0.15">
      <c r="AH855" s="591" t="s">
        <v>1090</v>
      </c>
      <c r="AI855" s="592" t="s">
        <v>1109</v>
      </c>
      <c r="AJ855" s="591">
        <v>401019</v>
      </c>
      <c r="AK855" s="624"/>
      <c r="AL855" s="764">
        <v>406007</v>
      </c>
      <c r="AM855" s="764">
        <v>1</v>
      </c>
      <c r="AN855" s="764" t="s">
        <v>3617</v>
      </c>
      <c r="AO855" s="624"/>
      <c r="AQ855" s="589"/>
      <c r="AR855" s="590"/>
    </row>
    <row r="856" spans="34:44" ht="15" customHeight="1" x14ac:dyDescent="0.15">
      <c r="AH856" s="591" t="s">
        <v>1090</v>
      </c>
      <c r="AI856" s="592" t="s">
        <v>1111</v>
      </c>
      <c r="AJ856" s="591">
        <v>401021</v>
      </c>
      <c r="AK856" s="624"/>
      <c r="AL856" s="764">
        <v>406008</v>
      </c>
      <c r="AM856" s="764" t="s">
        <v>3617</v>
      </c>
      <c r="AN856" s="764">
        <v>1</v>
      </c>
      <c r="AO856" s="624"/>
      <c r="AQ856" s="589"/>
      <c r="AR856" s="590"/>
    </row>
    <row r="857" spans="34:44" ht="15" customHeight="1" x14ac:dyDescent="0.15">
      <c r="AH857" s="591" t="s">
        <v>1090</v>
      </c>
      <c r="AI857" s="592" t="s">
        <v>1113</v>
      </c>
      <c r="AJ857" s="591">
        <v>401022</v>
      </c>
      <c r="AK857" s="624"/>
      <c r="AL857" s="764">
        <v>406009</v>
      </c>
      <c r="AM857" s="764">
        <v>1</v>
      </c>
      <c r="AN857" s="764" t="s">
        <v>3617</v>
      </c>
      <c r="AO857" s="624"/>
      <c r="AQ857" s="589"/>
      <c r="AR857" s="590"/>
    </row>
    <row r="858" spans="34:44" ht="15" customHeight="1" x14ac:dyDescent="0.15">
      <c r="AH858" s="591" t="s">
        <v>1090</v>
      </c>
      <c r="AI858" s="592" t="s">
        <v>921</v>
      </c>
      <c r="AJ858" s="591">
        <v>402001</v>
      </c>
      <c r="AK858" s="624"/>
      <c r="AL858" s="764">
        <v>406010</v>
      </c>
      <c r="AM858" s="764">
        <v>1</v>
      </c>
      <c r="AN858" s="764" t="s">
        <v>3617</v>
      </c>
      <c r="AO858" s="624"/>
      <c r="AQ858" s="589"/>
      <c r="AR858" s="590"/>
    </row>
    <row r="859" spans="34:44" ht="15" customHeight="1" x14ac:dyDescent="0.15">
      <c r="AH859" s="591" t="s">
        <v>1090</v>
      </c>
      <c r="AI859" s="592"/>
      <c r="AJ859" s="591">
        <v>402002</v>
      </c>
      <c r="AK859" s="624"/>
      <c r="AL859" s="764">
        <v>406011</v>
      </c>
      <c r="AM859" s="764" t="s">
        <v>3617</v>
      </c>
      <c r="AN859" s="764">
        <v>1</v>
      </c>
      <c r="AO859" s="624"/>
      <c r="AQ859" s="589"/>
      <c r="AR859" s="590"/>
    </row>
    <row r="860" spans="34:44" ht="15" customHeight="1" x14ac:dyDescent="0.15">
      <c r="AH860" s="591" t="s">
        <v>1090</v>
      </c>
      <c r="AI860" s="592" t="s">
        <v>1117</v>
      </c>
      <c r="AJ860" s="591">
        <v>402003</v>
      </c>
      <c r="AK860" s="624"/>
      <c r="AL860" s="764">
        <v>406013</v>
      </c>
      <c r="AM860" s="764">
        <v>1</v>
      </c>
      <c r="AN860" s="764" t="s">
        <v>3617</v>
      </c>
      <c r="AO860" s="624"/>
      <c r="AQ860" s="589"/>
      <c r="AR860" s="590"/>
    </row>
    <row r="861" spans="34:44" ht="15" customHeight="1" x14ac:dyDescent="0.15">
      <c r="AH861" s="591" t="s">
        <v>1090</v>
      </c>
      <c r="AI861" s="592" t="s">
        <v>922</v>
      </c>
      <c r="AJ861" s="591">
        <v>402004</v>
      </c>
      <c r="AK861" s="624"/>
      <c r="AL861" s="764">
        <v>406014</v>
      </c>
      <c r="AM861" s="764">
        <v>1</v>
      </c>
      <c r="AN861" s="764" t="s">
        <v>3617</v>
      </c>
      <c r="AO861" s="624"/>
      <c r="AQ861" s="589"/>
      <c r="AR861" s="590"/>
    </row>
    <row r="862" spans="34:44" ht="15" customHeight="1" x14ac:dyDescent="0.15">
      <c r="AH862" s="591" t="s">
        <v>1090</v>
      </c>
      <c r="AI862" s="592" t="s">
        <v>924</v>
      </c>
      <c r="AJ862" s="591">
        <v>402006</v>
      </c>
      <c r="AK862" s="624"/>
      <c r="AL862" s="764">
        <v>406015</v>
      </c>
      <c r="AM862" s="764" t="s">
        <v>3617</v>
      </c>
      <c r="AN862" s="764">
        <v>1</v>
      </c>
      <c r="AO862" s="624"/>
      <c r="AQ862" s="589"/>
      <c r="AR862" s="590"/>
    </row>
    <row r="863" spans="34:44" ht="15" customHeight="1" x14ac:dyDescent="0.15">
      <c r="AH863" s="591" t="s">
        <v>1090</v>
      </c>
      <c r="AI863" s="592" t="s">
        <v>925</v>
      </c>
      <c r="AJ863" s="591">
        <v>402007</v>
      </c>
      <c r="AK863" s="624"/>
      <c r="AL863" s="764">
        <v>406012</v>
      </c>
      <c r="AM863" s="764" t="s">
        <v>3617</v>
      </c>
      <c r="AN863" s="764">
        <v>1</v>
      </c>
      <c r="AO863" s="624"/>
      <c r="AQ863" s="589"/>
      <c r="AR863" s="590"/>
    </row>
    <row r="864" spans="34:44" ht="15" customHeight="1" x14ac:dyDescent="0.15">
      <c r="AH864" s="591" t="s">
        <v>1090</v>
      </c>
      <c r="AI864" s="592" t="s">
        <v>926</v>
      </c>
      <c r="AJ864" s="591">
        <v>402008</v>
      </c>
      <c r="AK864" s="624"/>
      <c r="AL864" s="764">
        <v>406016</v>
      </c>
      <c r="AM864" s="764">
        <v>1</v>
      </c>
      <c r="AN864" s="764" t="s">
        <v>3617</v>
      </c>
      <c r="AO864" s="624"/>
      <c r="AQ864" s="589"/>
      <c r="AR864" s="590"/>
    </row>
    <row r="865" spans="34:44" ht="15" customHeight="1" x14ac:dyDescent="0.15">
      <c r="AH865" s="591" t="s">
        <v>1090</v>
      </c>
      <c r="AI865" s="592" t="s">
        <v>928</v>
      </c>
      <c r="AJ865" s="591">
        <v>402009</v>
      </c>
      <c r="AK865" s="624"/>
      <c r="AL865" s="764">
        <v>407001</v>
      </c>
      <c r="AM865" s="764" t="s">
        <v>3617</v>
      </c>
      <c r="AN865" s="764">
        <v>1</v>
      </c>
      <c r="AO865" s="624"/>
      <c r="AQ865" s="589"/>
      <c r="AR865" s="590"/>
    </row>
    <row r="866" spans="34:44" ht="15" customHeight="1" x14ac:dyDescent="0.15">
      <c r="AH866" s="591" t="s">
        <v>1090</v>
      </c>
      <c r="AI866" s="592" t="s">
        <v>930</v>
      </c>
      <c r="AJ866" s="591">
        <v>402010</v>
      </c>
      <c r="AK866" s="624"/>
      <c r="AL866" s="764">
        <v>407002</v>
      </c>
      <c r="AM866" s="764" t="s">
        <v>3617</v>
      </c>
      <c r="AN866" s="764">
        <v>1</v>
      </c>
      <c r="AO866" s="624"/>
      <c r="AQ866" s="589"/>
      <c r="AR866" s="590"/>
    </row>
    <row r="867" spans="34:44" ht="15" customHeight="1" x14ac:dyDescent="0.15">
      <c r="AH867" s="591" t="s">
        <v>1090</v>
      </c>
      <c r="AI867" s="592" t="s">
        <v>932</v>
      </c>
      <c r="AJ867" s="591">
        <v>402013</v>
      </c>
      <c r="AK867" s="624"/>
      <c r="AL867" s="764">
        <v>407003</v>
      </c>
      <c r="AM867" s="764" t="s">
        <v>3617</v>
      </c>
      <c r="AN867" s="764">
        <v>1</v>
      </c>
      <c r="AO867" s="624"/>
      <c r="AQ867" s="589"/>
      <c r="AR867" s="590"/>
    </row>
    <row r="868" spans="34:44" ht="15" customHeight="1" x14ac:dyDescent="0.15">
      <c r="AH868" s="591" t="s">
        <v>1090</v>
      </c>
      <c r="AI868" s="592" t="s">
        <v>1125</v>
      </c>
      <c r="AJ868" s="591">
        <v>402014</v>
      </c>
      <c r="AK868" s="624"/>
      <c r="AL868" s="764">
        <v>407004</v>
      </c>
      <c r="AM868" s="764" t="s">
        <v>3617</v>
      </c>
      <c r="AN868" s="764">
        <v>1</v>
      </c>
      <c r="AO868" s="624"/>
      <c r="AQ868" s="589"/>
      <c r="AR868" s="590"/>
    </row>
    <row r="869" spans="34:44" ht="15" customHeight="1" x14ac:dyDescent="0.15">
      <c r="AH869" s="591" t="s">
        <v>1090</v>
      </c>
      <c r="AI869" s="592" t="s">
        <v>934</v>
      </c>
      <c r="AJ869" s="591">
        <v>402015</v>
      </c>
      <c r="AK869" s="624"/>
      <c r="AL869" s="764">
        <v>407005</v>
      </c>
      <c r="AM869" s="764" t="s">
        <v>3617</v>
      </c>
      <c r="AN869" s="764">
        <v>1</v>
      </c>
      <c r="AO869" s="624"/>
      <c r="AQ869" s="589"/>
      <c r="AR869" s="590"/>
    </row>
    <row r="870" spans="34:44" ht="15" customHeight="1" x14ac:dyDescent="0.15">
      <c r="AH870" s="591" t="s">
        <v>1090</v>
      </c>
      <c r="AI870" s="592" t="s">
        <v>936</v>
      </c>
      <c r="AJ870" s="591">
        <v>402016</v>
      </c>
      <c r="AK870" s="624"/>
      <c r="AL870" s="764">
        <v>407006</v>
      </c>
      <c r="AM870" s="764" t="s">
        <v>3617</v>
      </c>
      <c r="AN870" s="764">
        <v>1</v>
      </c>
      <c r="AO870" s="624"/>
      <c r="AQ870" s="589"/>
      <c r="AR870" s="590"/>
    </row>
    <row r="871" spans="34:44" ht="15" customHeight="1" x14ac:dyDescent="0.15">
      <c r="AH871" s="591" t="s">
        <v>1090</v>
      </c>
      <c r="AI871" s="592" t="s">
        <v>938</v>
      </c>
      <c r="AJ871" s="591">
        <v>402017</v>
      </c>
      <c r="AK871" s="624"/>
      <c r="AL871" s="764">
        <v>407007</v>
      </c>
      <c r="AM871" s="764">
        <v>1</v>
      </c>
      <c r="AN871" s="764" t="s">
        <v>3617</v>
      </c>
      <c r="AO871" s="624"/>
      <c r="AQ871" s="589"/>
      <c r="AR871" s="590"/>
    </row>
    <row r="872" spans="34:44" ht="15" customHeight="1" x14ac:dyDescent="0.15">
      <c r="AH872" s="591" t="s">
        <v>1090</v>
      </c>
      <c r="AI872" s="592" t="s">
        <v>939</v>
      </c>
      <c r="AJ872" s="591">
        <v>402019</v>
      </c>
      <c r="AK872" s="624"/>
      <c r="AL872" s="764">
        <v>407008</v>
      </c>
      <c r="AM872" s="764" t="s">
        <v>3617</v>
      </c>
      <c r="AN872" s="764">
        <v>1</v>
      </c>
      <c r="AO872" s="624"/>
      <c r="AQ872" s="589"/>
      <c r="AR872" s="590"/>
    </row>
    <row r="873" spans="34:44" ht="15" customHeight="1" x14ac:dyDescent="0.15">
      <c r="AH873" s="591" t="s">
        <v>1090</v>
      </c>
      <c r="AI873" s="592" t="s">
        <v>940</v>
      </c>
      <c r="AJ873" s="591">
        <v>403001</v>
      </c>
      <c r="AK873" s="624"/>
      <c r="AL873" s="764">
        <v>407009</v>
      </c>
      <c r="AM873" s="764">
        <v>1</v>
      </c>
      <c r="AN873" s="764" t="s">
        <v>3617</v>
      </c>
      <c r="AO873" s="624"/>
      <c r="AQ873" s="589"/>
      <c r="AR873" s="590"/>
    </row>
    <row r="874" spans="34:44" ht="15" customHeight="1" x14ac:dyDescent="0.15">
      <c r="AH874" s="591" t="s">
        <v>1090</v>
      </c>
      <c r="AI874" s="592" t="s">
        <v>1132</v>
      </c>
      <c r="AJ874" s="591">
        <v>403002</v>
      </c>
      <c r="AK874" s="624"/>
      <c r="AL874" s="764">
        <v>407010</v>
      </c>
      <c r="AM874" s="764">
        <v>1</v>
      </c>
      <c r="AN874" s="764" t="s">
        <v>3617</v>
      </c>
      <c r="AO874" s="624"/>
      <c r="AQ874" s="589"/>
      <c r="AR874" s="590"/>
    </row>
    <row r="875" spans="34:44" ht="15" customHeight="1" x14ac:dyDescent="0.15">
      <c r="AH875" s="591" t="s">
        <v>1090</v>
      </c>
      <c r="AI875" s="592" t="s">
        <v>942</v>
      </c>
      <c r="AJ875" s="591">
        <v>403003</v>
      </c>
      <c r="AK875" s="624"/>
      <c r="AL875" s="764">
        <v>407011</v>
      </c>
      <c r="AM875" s="764" t="s">
        <v>3617</v>
      </c>
      <c r="AN875" s="764">
        <v>1</v>
      </c>
      <c r="AO875" s="624"/>
      <c r="AQ875" s="589"/>
      <c r="AR875" s="590"/>
    </row>
    <row r="876" spans="34:44" ht="15" customHeight="1" x14ac:dyDescent="0.15">
      <c r="AH876" s="591" t="s">
        <v>1090</v>
      </c>
      <c r="AI876" s="592" t="s">
        <v>944</v>
      </c>
      <c r="AJ876" s="591">
        <v>403004</v>
      </c>
      <c r="AK876" s="624"/>
      <c r="AL876" s="764">
        <v>407014</v>
      </c>
      <c r="AM876" s="764">
        <v>1</v>
      </c>
      <c r="AN876" s="764" t="s">
        <v>3617</v>
      </c>
      <c r="AO876" s="624"/>
      <c r="AQ876" s="589"/>
      <c r="AR876" s="590"/>
    </row>
    <row r="877" spans="34:44" ht="15" customHeight="1" x14ac:dyDescent="0.15">
      <c r="AH877" s="591" t="s">
        <v>1090</v>
      </c>
      <c r="AI877" s="592" t="s">
        <v>945</v>
      </c>
      <c r="AJ877" s="591">
        <v>403005</v>
      </c>
      <c r="AK877" s="624"/>
      <c r="AL877" s="764">
        <v>407015</v>
      </c>
      <c r="AM877" s="764">
        <v>1</v>
      </c>
      <c r="AN877" s="764" t="s">
        <v>3617</v>
      </c>
      <c r="AO877" s="624"/>
      <c r="AQ877" s="589"/>
      <c r="AR877" s="590"/>
    </row>
    <row r="878" spans="34:44" ht="15" customHeight="1" x14ac:dyDescent="0.15">
      <c r="AH878" s="591" t="s">
        <v>1090</v>
      </c>
      <c r="AI878" s="592" t="s">
        <v>947</v>
      </c>
      <c r="AJ878" s="591">
        <v>403006</v>
      </c>
      <c r="AK878" s="624"/>
      <c r="AL878" s="764">
        <v>407016</v>
      </c>
      <c r="AM878" s="764" t="s">
        <v>3617</v>
      </c>
      <c r="AN878" s="764">
        <v>1</v>
      </c>
      <c r="AO878" s="624"/>
      <c r="AQ878" s="589"/>
      <c r="AR878" s="590"/>
    </row>
    <row r="879" spans="34:44" ht="15" customHeight="1" x14ac:dyDescent="0.15">
      <c r="AH879" s="591" t="s">
        <v>1090</v>
      </c>
      <c r="AI879" s="592" t="s">
        <v>948</v>
      </c>
      <c r="AJ879" s="591">
        <v>403007</v>
      </c>
      <c r="AK879" s="624"/>
      <c r="AL879" s="764">
        <v>407017</v>
      </c>
      <c r="AM879" s="764">
        <v>1</v>
      </c>
      <c r="AN879" s="764" t="s">
        <v>3617</v>
      </c>
      <c r="AO879" s="624"/>
      <c r="AQ879" s="589"/>
      <c r="AR879" s="590"/>
    </row>
    <row r="880" spans="34:44" ht="15" customHeight="1" x14ac:dyDescent="0.15">
      <c r="AH880" s="591" t="s">
        <v>1090</v>
      </c>
      <c r="AI880" s="592" t="s">
        <v>949</v>
      </c>
      <c r="AJ880" s="591">
        <v>403009</v>
      </c>
      <c r="AK880" s="624"/>
      <c r="AL880" s="764">
        <v>407018</v>
      </c>
      <c r="AM880" s="764" t="s">
        <v>3617</v>
      </c>
      <c r="AN880" s="764">
        <v>1</v>
      </c>
      <c r="AO880" s="624"/>
      <c r="AQ880" s="589"/>
      <c r="AR880" s="590"/>
    </row>
    <row r="881" spans="34:44" ht="15" customHeight="1" x14ac:dyDescent="0.15">
      <c r="AH881" s="591" t="s">
        <v>1090</v>
      </c>
      <c r="AI881" s="592" t="s">
        <v>951</v>
      </c>
      <c r="AJ881" s="591">
        <v>403010</v>
      </c>
      <c r="AK881" s="624"/>
      <c r="AL881" s="764">
        <v>407019</v>
      </c>
      <c r="AM881" s="764" t="s">
        <v>3617</v>
      </c>
      <c r="AN881" s="764">
        <v>1</v>
      </c>
      <c r="AO881" s="624"/>
      <c r="AQ881" s="589"/>
      <c r="AR881" s="590"/>
    </row>
    <row r="882" spans="34:44" ht="15" customHeight="1" x14ac:dyDescent="0.15">
      <c r="AH882" s="591" t="s">
        <v>1090</v>
      </c>
      <c r="AI882" s="592" t="s">
        <v>953</v>
      </c>
      <c r="AJ882" s="591">
        <v>403011</v>
      </c>
      <c r="AK882" s="624"/>
      <c r="AL882" s="764">
        <v>407020</v>
      </c>
      <c r="AM882" s="764" t="s">
        <v>3617</v>
      </c>
      <c r="AN882" s="764">
        <v>1</v>
      </c>
      <c r="AO882" s="624"/>
      <c r="AQ882" s="589"/>
      <c r="AR882" s="590"/>
    </row>
    <row r="883" spans="34:44" ht="15" customHeight="1" x14ac:dyDescent="0.15">
      <c r="AH883" s="591" t="s">
        <v>1090</v>
      </c>
      <c r="AI883" s="592" t="s">
        <v>954</v>
      </c>
      <c r="AJ883" s="591">
        <v>403012</v>
      </c>
      <c r="AK883" s="624"/>
      <c r="AL883" s="764">
        <v>407021</v>
      </c>
      <c r="AM883" s="764" t="s">
        <v>3617</v>
      </c>
      <c r="AN883" s="764">
        <v>1</v>
      </c>
      <c r="AO883" s="624"/>
      <c r="AQ883" s="589"/>
      <c r="AR883" s="590"/>
    </row>
    <row r="884" spans="34:44" ht="15" customHeight="1" x14ac:dyDescent="0.15">
      <c r="AH884" s="591" t="s">
        <v>1090</v>
      </c>
      <c r="AI884" s="592" t="s">
        <v>956</v>
      </c>
      <c r="AJ884" s="591">
        <v>403013</v>
      </c>
      <c r="AK884" s="624"/>
      <c r="AL884" s="764">
        <v>407022</v>
      </c>
      <c r="AM884" s="764" t="s">
        <v>3617</v>
      </c>
      <c r="AN884" s="764">
        <v>1</v>
      </c>
      <c r="AO884" s="624"/>
      <c r="AQ884" s="595"/>
      <c r="AR884" s="590"/>
    </row>
    <row r="885" spans="34:44" ht="15" customHeight="1" x14ac:dyDescent="0.15">
      <c r="AH885" s="591" t="s">
        <v>1090</v>
      </c>
      <c r="AI885" s="592" t="s">
        <v>1144</v>
      </c>
      <c r="AJ885" s="591">
        <v>403014</v>
      </c>
      <c r="AK885" s="624"/>
      <c r="AL885" s="764">
        <v>407023</v>
      </c>
      <c r="AM885" s="764" t="s">
        <v>3617</v>
      </c>
      <c r="AN885" s="764">
        <v>1</v>
      </c>
      <c r="AO885" s="624"/>
      <c r="AQ885" s="589"/>
      <c r="AR885" s="590"/>
    </row>
    <row r="886" spans="34:44" ht="15" customHeight="1" x14ac:dyDescent="0.15">
      <c r="AH886" s="591" t="s">
        <v>1090</v>
      </c>
      <c r="AI886" s="592" t="s">
        <v>958</v>
      </c>
      <c r="AJ886" s="591">
        <v>403015</v>
      </c>
      <c r="AK886" s="624"/>
      <c r="AL886" s="764">
        <v>407024</v>
      </c>
      <c r="AM886" s="764">
        <v>1</v>
      </c>
      <c r="AN886" s="764" t="s">
        <v>3617</v>
      </c>
      <c r="AO886" s="624"/>
      <c r="AQ886" s="589"/>
      <c r="AR886" s="590"/>
    </row>
    <row r="887" spans="34:44" ht="15" customHeight="1" x14ac:dyDescent="0.15">
      <c r="AH887" s="591" t="s">
        <v>1090</v>
      </c>
      <c r="AI887" s="592" t="s">
        <v>960</v>
      </c>
      <c r="AJ887" s="591">
        <v>403016</v>
      </c>
      <c r="AK887" s="624"/>
      <c r="AL887" s="764">
        <v>407025</v>
      </c>
      <c r="AM887" s="764">
        <v>1</v>
      </c>
      <c r="AN887" s="764" t="s">
        <v>3617</v>
      </c>
      <c r="AO887" s="624"/>
      <c r="AQ887" s="589"/>
      <c r="AR887" s="590"/>
    </row>
    <row r="888" spans="34:44" ht="15" customHeight="1" x14ac:dyDescent="0.15">
      <c r="AH888" s="591" t="s">
        <v>1090</v>
      </c>
      <c r="AI888" s="592" t="s">
        <v>962</v>
      </c>
      <c r="AJ888" s="591">
        <v>403017</v>
      </c>
      <c r="AK888" s="624"/>
      <c r="AL888" s="764">
        <v>407990</v>
      </c>
      <c r="AM888" s="764" t="s">
        <v>3617</v>
      </c>
      <c r="AN888" s="764">
        <v>1</v>
      </c>
      <c r="AO888" s="624"/>
      <c r="AQ888" s="589"/>
      <c r="AR888" s="590"/>
    </row>
    <row r="889" spans="34:44" ht="15" customHeight="1" x14ac:dyDescent="0.15">
      <c r="AH889" s="591" t="s">
        <v>1090</v>
      </c>
      <c r="AI889" s="592" t="s">
        <v>964</v>
      </c>
      <c r="AJ889" s="591">
        <v>403018</v>
      </c>
      <c r="AK889" s="624"/>
      <c r="AL889" s="764">
        <v>408001</v>
      </c>
      <c r="AM889" s="764" t="s">
        <v>3617</v>
      </c>
      <c r="AN889" s="764">
        <v>1</v>
      </c>
      <c r="AO889" s="624"/>
      <c r="AQ889" s="589"/>
      <c r="AR889" s="590"/>
    </row>
    <row r="890" spans="34:44" ht="15" customHeight="1" x14ac:dyDescent="0.15">
      <c r="AH890" s="591" t="s">
        <v>1090</v>
      </c>
      <c r="AI890" s="592" t="s">
        <v>965</v>
      </c>
      <c r="AJ890" s="591">
        <v>403019</v>
      </c>
      <c r="AK890" s="624"/>
      <c r="AL890" s="764">
        <v>408002</v>
      </c>
      <c r="AM890" s="764" t="s">
        <v>3617</v>
      </c>
      <c r="AN890" s="764">
        <v>1</v>
      </c>
      <c r="AO890" s="624"/>
      <c r="AQ890" s="589"/>
      <c r="AR890" s="590"/>
    </row>
    <row r="891" spans="34:44" ht="15" customHeight="1" x14ac:dyDescent="0.15">
      <c r="AH891" s="591" t="s">
        <v>1090</v>
      </c>
      <c r="AI891" s="592" t="s">
        <v>966</v>
      </c>
      <c r="AJ891" s="591">
        <v>403020</v>
      </c>
      <c r="AK891" s="624"/>
      <c r="AL891" s="764">
        <v>408003</v>
      </c>
      <c r="AM891" s="764" t="s">
        <v>3617</v>
      </c>
      <c r="AN891" s="764">
        <v>1</v>
      </c>
      <c r="AO891" s="624"/>
      <c r="AQ891" s="589"/>
      <c r="AR891" s="590"/>
    </row>
    <row r="892" spans="34:44" ht="15" customHeight="1" x14ac:dyDescent="0.15">
      <c r="AH892" s="591" t="s">
        <v>1090</v>
      </c>
      <c r="AI892" s="592" t="s">
        <v>968</v>
      </c>
      <c r="AJ892" s="591">
        <v>404001</v>
      </c>
      <c r="AK892" s="624"/>
      <c r="AL892" s="764">
        <v>408004</v>
      </c>
      <c r="AM892" s="764">
        <v>1</v>
      </c>
      <c r="AN892" s="764" t="s">
        <v>3617</v>
      </c>
      <c r="AO892" s="624"/>
      <c r="AQ892" s="589"/>
      <c r="AR892" s="590"/>
    </row>
    <row r="893" spans="34:44" ht="15" customHeight="1" x14ac:dyDescent="0.15">
      <c r="AH893" s="591" t="s">
        <v>1090</v>
      </c>
      <c r="AI893" s="592" t="s">
        <v>969</v>
      </c>
      <c r="AJ893" s="591">
        <v>404002</v>
      </c>
      <c r="AK893" s="624"/>
      <c r="AL893" s="764">
        <v>408005</v>
      </c>
      <c r="AM893" s="764" t="s">
        <v>3617</v>
      </c>
      <c r="AN893" s="764">
        <v>1</v>
      </c>
      <c r="AO893" s="624"/>
      <c r="AQ893" s="589"/>
      <c r="AR893" s="590"/>
    </row>
    <row r="894" spans="34:44" ht="15" customHeight="1" x14ac:dyDescent="0.15">
      <c r="AH894" s="591" t="s">
        <v>1090</v>
      </c>
      <c r="AI894" s="592" t="s">
        <v>1152</v>
      </c>
      <c r="AJ894" s="591">
        <v>404003</v>
      </c>
      <c r="AK894" s="624"/>
      <c r="AL894" s="764">
        <v>408006</v>
      </c>
      <c r="AM894" s="764">
        <v>1</v>
      </c>
      <c r="AN894" s="764" t="s">
        <v>3617</v>
      </c>
      <c r="AO894" s="624"/>
      <c r="AQ894" s="589"/>
      <c r="AR894" s="590"/>
    </row>
    <row r="895" spans="34:44" ht="15" customHeight="1" x14ac:dyDescent="0.15">
      <c r="AH895" s="591" t="s">
        <v>1090</v>
      </c>
      <c r="AI895" s="592" t="s">
        <v>971</v>
      </c>
      <c r="AJ895" s="591">
        <v>404005</v>
      </c>
      <c r="AK895" s="624"/>
      <c r="AL895" s="764">
        <v>408008</v>
      </c>
      <c r="AM895" s="764">
        <v>1</v>
      </c>
      <c r="AN895" s="764" t="s">
        <v>3617</v>
      </c>
      <c r="AO895" s="624"/>
      <c r="AQ895" s="589"/>
      <c r="AR895" s="590"/>
    </row>
    <row r="896" spans="34:44" ht="15" customHeight="1" x14ac:dyDescent="0.15">
      <c r="AH896" s="591" t="s">
        <v>1090</v>
      </c>
      <c r="AI896" s="592" t="s">
        <v>972</v>
      </c>
      <c r="AJ896" s="591">
        <v>404006</v>
      </c>
      <c r="AK896" s="624"/>
      <c r="AL896" s="764">
        <v>408009</v>
      </c>
      <c r="AM896" s="764" t="s">
        <v>3617</v>
      </c>
      <c r="AN896" s="764">
        <v>1</v>
      </c>
      <c r="AO896" s="624"/>
      <c r="AQ896" s="589"/>
      <c r="AR896" s="590"/>
    </row>
    <row r="897" spans="34:44" ht="15" customHeight="1" x14ac:dyDescent="0.15">
      <c r="AH897" s="591" t="s">
        <v>1090</v>
      </c>
      <c r="AI897" s="592" t="s">
        <v>1156</v>
      </c>
      <c r="AJ897" s="591">
        <v>404007</v>
      </c>
      <c r="AK897" s="624"/>
      <c r="AL897" s="764">
        <v>408010</v>
      </c>
      <c r="AM897" s="764">
        <v>1</v>
      </c>
      <c r="AN897" s="764" t="s">
        <v>3617</v>
      </c>
      <c r="AO897" s="624"/>
      <c r="AQ897" s="589"/>
      <c r="AR897" s="590"/>
    </row>
    <row r="898" spans="34:44" ht="15" customHeight="1" x14ac:dyDescent="0.15">
      <c r="AH898" s="591" t="s">
        <v>1090</v>
      </c>
      <c r="AI898" s="592" t="s">
        <v>1158</v>
      </c>
      <c r="AJ898" s="591">
        <v>404008</v>
      </c>
      <c r="AK898" s="624"/>
      <c r="AL898" s="764">
        <v>408011</v>
      </c>
      <c r="AM898" s="764">
        <v>1</v>
      </c>
      <c r="AN898" s="764" t="s">
        <v>3617</v>
      </c>
      <c r="AO898" s="624"/>
      <c r="AQ898" s="589"/>
      <c r="AR898" s="590"/>
    </row>
    <row r="899" spans="34:44" ht="15" customHeight="1" x14ac:dyDescent="0.15">
      <c r="AH899" s="591" t="s">
        <v>1090</v>
      </c>
      <c r="AI899" s="592" t="s">
        <v>1160</v>
      </c>
      <c r="AJ899" s="591">
        <v>404009</v>
      </c>
      <c r="AK899" s="624"/>
      <c r="AL899" s="764">
        <v>408012</v>
      </c>
      <c r="AM899" s="764">
        <v>1</v>
      </c>
      <c r="AN899" s="764" t="s">
        <v>3617</v>
      </c>
      <c r="AO899" s="624"/>
      <c r="AQ899" s="589"/>
      <c r="AR899" s="590"/>
    </row>
    <row r="900" spans="34:44" ht="15" customHeight="1" x14ac:dyDescent="0.15">
      <c r="AH900" s="591" t="s">
        <v>1090</v>
      </c>
      <c r="AI900" s="592" t="s">
        <v>974</v>
      </c>
      <c r="AJ900" s="591">
        <v>404011</v>
      </c>
      <c r="AK900" s="624"/>
      <c r="AL900" s="764">
        <v>408013</v>
      </c>
      <c r="AM900" s="764">
        <v>1</v>
      </c>
      <c r="AN900" s="764" t="s">
        <v>3617</v>
      </c>
      <c r="AO900" s="624"/>
      <c r="AQ900" s="589"/>
      <c r="AR900" s="590"/>
    </row>
    <row r="901" spans="34:44" ht="15" customHeight="1" x14ac:dyDescent="0.15">
      <c r="AH901" s="591" t="s">
        <v>1090</v>
      </c>
      <c r="AI901" s="592" t="s">
        <v>975</v>
      </c>
      <c r="AJ901" s="591">
        <v>404012</v>
      </c>
      <c r="AK901" s="624"/>
      <c r="AL901" s="764">
        <v>408014</v>
      </c>
      <c r="AM901" s="764" t="s">
        <v>3617</v>
      </c>
      <c r="AN901" s="764">
        <v>1</v>
      </c>
      <c r="AO901" s="624"/>
      <c r="AQ901" s="589"/>
      <c r="AR901" s="590"/>
    </row>
    <row r="902" spans="34:44" ht="15" customHeight="1" x14ac:dyDescent="0.15">
      <c r="AH902" s="591" t="s">
        <v>1090</v>
      </c>
      <c r="AI902" s="592" t="s">
        <v>977</v>
      </c>
      <c r="AJ902" s="591">
        <v>404013</v>
      </c>
      <c r="AK902" s="624"/>
      <c r="AL902" s="764">
        <v>408015</v>
      </c>
      <c r="AM902" s="764" t="s">
        <v>3617</v>
      </c>
      <c r="AN902" s="764">
        <v>1</v>
      </c>
      <c r="AO902" s="624"/>
      <c r="AQ902" s="589"/>
      <c r="AR902" s="590"/>
    </row>
    <row r="903" spans="34:44" ht="15" customHeight="1" x14ac:dyDescent="0.15">
      <c r="AH903" s="591" t="s">
        <v>1090</v>
      </c>
      <c r="AI903" s="592" t="s">
        <v>979</v>
      </c>
      <c r="AJ903" s="591">
        <v>404014</v>
      </c>
      <c r="AK903" s="624"/>
      <c r="AL903" s="764">
        <v>408016</v>
      </c>
      <c r="AM903" s="764" t="s">
        <v>3617</v>
      </c>
      <c r="AN903" s="764">
        <v>1</v>
      </c>
      <c r="AO903" s="624"/>
      <c r="AQ903" s="589"/>
      <c r="AR903" s="590"/>
    </row>
    <row r="904" spans="34:44" ht="15" customHeight="1" x14ac:dyDescent="0.15">
      <c r="AH904" s="591" t="s">
        <v>1090</v>
      </c>
      <c r="AI904" s="592" t="s">
        <v>990</v>
      </c>
      <c r="AJ904" s="591">
        <v>404022</v>
      </c>
      <c r="AK904" s="624"/>
      <c r="AL904" s="764">
        <v>408017</v>
      </c>
      <c r="AM904" s="764" t="s">
        <v>3617</v>
      </c>
      <c r="AN904" s="764">
        <v>1</v>
      </c>
      <c r="AO904" s="624"/>
      <c r="AQ904" s="589"/>
      <c r="AR904" s="590"/>
    </row>
    <row r="905" spans="34:44" ht="15" customHeight="1" x14ac:dyDescent="0.15">
      <c r="AH905" s="591" t="s">
        <v>1090</v>
      </c>
      <c r="AI905" s="592" t="s">
        <v>981</v>
      </c>
      <c r="AJ905" s="591">
        <v>404016</v>
      </c>
      <c r="AK905" s="624"/>
      <c r="AL905" s="764">
        <v>408018</v>
      </c>
      <c r="AM905" s="764" t="s">
        <v>3617</v>
      </c>
      <c r="AN905" s="764">
        <v>1</v>
      </c>
      <c r="AO905" s="624"/>
      <c r="AQ905" s="589"/>
      <c r="AR905" s="590"/>
    </row>
    <row r="906" spans="34:44" ht="15" customHeight="1" x14ac:dyDescent="0.15">
      <c r="AH906" s="591" t="s">
        <v>1090</v>
      </c>
      <c r="AI906" s="592" t="s">
        <v>983</v>
      </c>
      <c r="AJ906" s="591">
        <v>404017</v>
      </c>
      <c r="AK906" s="624"/>
      <c r="AL906" s="764">
        <v>408019</v>
      </c>
      <c r="AM906" s="764" t="s">
        <v>3617</v>
      </c>
      <c r="AN906" s="764">
        <v>1</v>
      </c>
      <c r="AO906" s="624"/>
      <c r="AQ906" s="589"/>
      <c r="AR906" s="590"/>
    </row>
    <row r="907" spans="34:44" ht="15" customHeight="1" x14ac:dyDescent="0.15">
      <c r="AH907" s="591" t="s">
        <v>1090</v>
      </c>
      <c r="AI907" s="592" t="s">
        <v>985</v>
      </c>
      <c r="AJ907" s="591">
        <v>404018</v>
      </c>
      <c r="AK907" s="624"/>
      <c r="AL907" s="764">
        <v>408020</v>
      </c>
      <c r="AM907" s="764">
        <v>1</v>
      </c>
      <c r="AN907" s="764" t="s">
        <v>3617</v>
      </c>
      <c r="AO907" s="624"/>
      <c r="AQ907" s="589"/>
      <c r="AR907" s="590"/>
    </row>
    <row r="908" spans="34:44" ht="15" customHeight="1" x14ac:dyDescent="0.15">
      <c r="AH908" s="591" t="s">
        <v>1090</v>
      </c>
      <c r="AI908" s="592" t="s">
        <v>1168</v>
      </c>
      <c r="AJ908" s="591">
        <v>404019</v>
      </c>
      <c r="AK908" s="624"/>
      <c r="AL908" s="764">
        <v>408021</v>
      </c>
      <c r="AM908" s="764">
        <v>1</v>
      </c>
      <c r="AN908" s="764" t="s">
        <v>3617</v>
      </c>
      <c r="AO908" s="624"/>
      <c r="AQ908" s="589"/>
      <c r="AR908" s="590"/>
    </row>
    <row r="909" spans="34:44" ht="15" customHeight="1" x14ac:dyDescent="0.15">
      <c r="AH909" s="591" t="s">
        <v>1090</v>
      </c>
      <c r="AI909" s="592" t="s">
        <v>987</v>
      </c>
      <c r="AJ909" s="591">
        <v>404020</v>
      </c>
      <c r="AK909" s="624"/>
      <c r="AL909" s="764">
        <v>408022</v>
      </c>
      <c r="AM909" s="764">
        <v>1</v>
      </c>
      <c r="AN909" s="764" t="s">
        <v>3617</v>
      </c>
      <c r="AO909" s="624"/>
      <c r="AQ909" s="589"/>
      <c r="AR909" s="590"/>
    </row>
    <row r="910" spans="34:44" ht="15" customHeight="1" x14ac:dyDescent="0.15">
      <c r="AH910" s="591" t="s">
        <v>1090</v>
      </c>
      <c r="AI910" s="592" t="s">
        <v>1171</v>
      </c>
      <c r="AJ910" s="591">
        <v>404021</v>
      </c>
      <c r="AK910" s="624"/>
      <c r="AL910" s="764">
        <v>408023</v>
      </c>
      <c r="AM910" s="764" t="s">
        <v>3617</v>
      </c>
      <c r="AN910" s="764">
        <v>1</v>
      </c>
      <c r="AO910" s="624"/>
      <c r="AQ910" s="589"/>
      <c r="AR910" s="590"/>
    </row>
    <row r="911" spans="34:44" ht="15" customHeight="1" x14ac:dyDescent="0.15">
      <c r="AH911" s="591" t="s">
        <v>1090</v>
      </c>
      <c r="AI911" s="592" t="s">
        <v>1173</v>
      </c>
      <c r="AJ911" s="591">
        <v>404990</v>
      </c>
      <c r="AK911" s="624"/>
      <c r="AL911" s="764">
        <v>408024</v>
      </c>
      <c r="AM911" s="764">
        <v>1</v>
      </c>
      <c r="AN911" s="764" t="s">
        <v>3617</v>
      </c>
      <c r="AO911" s="624"/>
      <c r="AQ911" s="589"/>
      <c r="AR911" s="590"/>
    </row>
    <row r="912" spans="34:44" ht="15" customHeight="1" x14ac:dyDescent="0.15">
      <c r="AH912" s="591" t="s">
        <v>1090</v>
      </c>
      <c r="AI912" s="592" t="s">
        <v>991</v>
      </c>
      <c r="AJ912" s="591">
        <v>405001</v>
      </c>
      <c r="AK912" s="624"/>
      <c r="AL912" s="764">
        <v>408027</v>
      </c>
      <c r="AM912" s="764">
        <v>1</v>
      </c>
      <c r="AN912" s="764" t="s">
        <v>3617</v>
      </c>
      <c r="AO912" s="624"/>
      <c r="AQ912" s="589"/>
      <c r="AR912" s="590"/>
    </row>
    <row r="913" spans="34:44" ht="15" customHeight="1" x14ac:dyDescent="0.15">
      <c r="AH913" s="591" t="s">
        <v>1090</v>
      </c>
      <c r="AI913" s="592" t="s">
        <v>992</v>
      </c>
      <c r="AJ913" s="591">
        <v>405002</v>
      </c>
      <c r="AK913" s="624"/>
      <c r="AL913" s="764">
        <v>408028</v>
      </c>
      <c r="AM913" s="764">
        <v>1</v>
      </c>
      <c r="AN913" s="764" t="s">
        <v>3617</v>
      </c>
      <c r="AO913" s="624"/>
      <c r="AQ913" s="589"/>
      <c r="AR913" s="590"/>
    </row>
    <row r="914" spans="34:44" ht="15" customHeight="1" x14ac:dyDescent="0.15">
      <c r="AH914" s="591" t="s">
        <v>1090</v>
      </c>
      <c r="AI914" s="592" t="s">
        <v>993</v>
      </c>
      <c r="AJ914" s="591">
        <v>405003</v>
      </c>
      <c r="AK914" s="624"/>
      <c r="AL914" s="764">
        <v>408034</v>
      </c>
      <c r="AM914" s="764">
        <v>1</v>
      </c>
      <c r="AN914" s="764" t="s">
        <v>3617</v>
      </c>
      <c r="AO914" s="624"/>
      <c r="AQ914" s="589"/>
      <c r="AR914" s="590"/>
    </row>
    <row r="915" spans="34:44" ht="15" customHeight="1" x14ac:dyDescent="0.15">
      <c r="AH915" s="591" t="s">
        <v>1090</v>
      </c>
      <c r="AI915" s="592" t="s">
        <v>995</v>
      </c>
      <c r="AJ915" s="591">
        <v>405004</v>
      </c>
      <c r="AK915" s="624"/>
      <c r="AL915" s="764">
        <v>408030</v>
      </c>
      <c r="AM915" s="764">
        <v>1</v>
      </c>
      <c r="AN915" s="764" t="s">
        <v>3617</v>
      </c>
      <c r="AO915" s="624"/>
      <c r="AQ915" s="589"/>
      <c r="AR915" s="590"/>
    </row>
    <row r="916" spans="34:44" ht="15" customHeight="1" x14ac:dyDescent="0.15">
      <c r="AH916" s="591" t="s">
        <v>1090</v>
      </c>
      <c r="AI916" s="592" t="s">
        <v>996</v>
      </c>
      <c r="AJ916" s="591">
        <v>405005</v>
      </c>
      <c r="AK916" s="624"/>
      <c r="AL916" s="764">
        <v>408031</v>
      </c>
      <c r="AM916" s="764">
        <v>1</v>
      </c>
      <c r="AN916" s="764" t="s">
        <v>3617</v>
      </c>
      <c r="AO916" s="624"/>
      <c r="AQ916" s="589"/>
      <c r="AR916" s="590"/>
    </row>
    <row r="917" spans="34:44" ht="15" customHeight="1" x14ac:dyDescent="0.15">
      <c r="AH917" s="591" t="s">
        <v>1090</v>
      </c>
      <c r="AI917" s="592" t="s">
        <v>998</v>
      </c>
      <c r="AJ917" s="591">
        <v>405006</v>
      </c>
      <c r="AK917" s="624"/>
      <c r="AL917" s="764">
        <v>408033</v>
      </c>
      <c r="AM917" s="764">
        <v>1</v>
      </c>
      <c r="AN917" s="764" t="s">
        <v>3617</v>
      </c>
      <c r="AO917" s="624"/>
      <c r="AQ917" s="589"/>
      <c r="AR917" s="590"/>
    </row>
    <row r="918" spans="34:44" ht="15" customHeight="1" x14ac:dyDescent="0.15">
      <c r="AH918" s="591" t="s">
        <v>1090</v>
      </c>
      <c r="AI918" s="592" t="s">
        <v>268</v>
      </c>
      <c r="AJ918" s="591">
        <v>405007</v>
      </c>
      <c r="AK918" s="624"/>
      <c r="AL918" s="764">
        <v>408025</v>
      </c>
      <c r="AM918" s="764" t="s">
        <v>3617</v>
      </c>
      <c r="AN918" s="764">
        <v>1</v>
      </c>
      <c r="AO918" s="624"/>
      <c r="AQ918" s="589"/>
      <c r="AR918" s="590"/>
    </row>
    <row r="919" spans="34:44" ht="15" customHeight="1" x14ac:dyDescent="0.15">
      <c r="AH919" s="591" t="s">
        <v>1090</v>
      </c>
      <c r="AI919" s="592" t="s">
        <v>1179</v>
      </c>
      <c r="AJ919" s="591">
        <v>405008</v>
      </c>
      <c r="AK919" s="624"/>
      <c r="AL919" s="764">
        <v>408026</v>
      </c>
      <c r="AM919" s="764" t="s">
        <v>3617</v>
      </c>
      <c r="AN919" s="764">
        <v>1</v>
      </c>
      <c r="AO919" s="624"/>
      <c r="AQ919" s="589"/>
      <c r="AR919" s="590"/>
    </row>
    <row r="920" spans="34:44" ht="15" customHeight="1" x14ac:dyDescent="0.15">
      <c r="AH920" s="591" t="s">
        <v>1090</v>
      </c>
      <c r="AI920" s="592" t="s">
        <v>1181</v>
      </c>
      <c r="AJ920" s="591">
        <v>405009</v>
      </c>
      <c r="AK920" s="624"/>
      <c r="AL920" s="764">
        <v>408029</v>
      </c>
      <c r="AM920" s="764">
        <v>1</v>
      </c>
      <c r="AN920" s="764" t="s">
        <v>3617</v>
      </c>
      <c r="AO920" s="624"/>
      <c r="AQ920" s="589"/>
      <c r="AR920" s="590"/>
    </row>
    <row r="921" spans="34:44" ht="15" customHeight="1" x14ac:dyDescent="0.15">
      <c r="AH921" s="591" t="s">
        <v>1090</v>
      </c>
      <c r="AI921" s="592" t="s">
        <v>1000</v>
      </c>
      <c r="AJ921" s="594">
        <v>405010</v>
      </c>
      <c r="AK921" s="624"/>
      <c r="AL921" s="764">
        <v>409004</v>
      </c>
      <c r="AM921" s="764">
        <v>1</v>
      </c>
      <c r="AN921" s="764" t="s">
        <v>3617</v>
      </c>
      <c r="AO921" s="624"/>
      <c r="AQ921" s="589"/>
      <c r="AR921" s="590"/>
    </row>
    <row r="922" spans="34:44" ht="15" customHeight="1" x14ac:dyDescent="0.15">
      <c r="AH922" s="591" t="s">
        <v>1090</v>
      </c>
      <c r="AI922" s="592" t="s">
        <v>1001</v>
      </c>
      <c r="AJ922" s="591">
        <v>405011</v>
      </c>
      <c r="AK922" s="624"/>
      <c r="AL922" s="764">
        <v>409001</v>
      </c>
      <c r="AM922" s="764" t="s">
        <v>3617</v>
      </c>
      <c r="AN922" s="764">
        <v>1</v>
      </c>
      <c r="AO922" s="624"/>
      <c r="AQ922" s="589"/>
      <c r="AR922" s="590"/>
    </row>
    <row r="923" spans="34:44" ht="15" customHeight="1" x14ac:dyDescent="0.15">
      <c r="AH923" s="591" t="s">
        <v>1090</v>
      </c>
      <c r="AI923" s="592" t="s">
        <v>1002</v>
      </c>
      <c r="AJ923" s="591">
        <v>405012</v>
      </c>
      <c r="AK923" s="624"/>
      <c r="AL923" s="764">
        <v>409002</v>
      </c>
      <c r="AM923" s="764" t="s">
        <v>3617</v>
      </c>
      <c r="AN923" s="764">
        <v>1</v>
      </c>
      <c r="AO923" s="624"/>
      <c r="AQ923" s="589"/>
      <c r="AR923" s="590"/>
    </row>
    <row r="924" spans="34:44" ht="15" customHeight="1" x14ac:dyDescent="0.15">
      <c r="AH924" s="591" t="s">
        <v>1090</v>
      </c>
      <c r="AI924" s="592" t="s">
        <v>1003</v>
      </c>
      <c r="AJ924" s="591">
        <v>405013</v>
      </c>
      <c r="AK924" s="624"/>
      <c r="AL924" s="764">
        <v>409003</v>
      </c>
      <c r="AM924" s="764">
        <v>1</v>
      </c>
      <c r="AN924" s="764" t="s">
        <v>3617</v>
      </c>
      <c r="AO924" s="624"/>
      <c r="AQ924" s="589"/>
      <c r="AR924" s="590"/>
    </row>
    <row r="925" spans="34:44" ht="15" customHeight="1" x14ac:dyDescent="0.15">
      <c r="AH925" s="591" t="s">
        <v>1090</v>
      </c>
      <c r="AI925" s="592" t="s">
        <v>1005</v>
      </c>
      <c r="AJ925" s="591">
        <v>405014</v>
      </c>
      <c r="AK925" s="624"/>
      <c r="AL925" s="764">
        <v>409005</v>
      </c>
      <c r="AM925" s="764">
        <v>1</v>
      </c>
      <c r="AN925" s="764" t="s">
        <v>3617</v>
      </c>
      <c r="AO925" s="624"/>
      <c r="AQ925" s="589"/>
      <c r="AR925" s="590"/>
    </row>
    <row r="926" spans="34:44" ht="15" customHeight="1" x14ac:dyDescent="0.15">
      <c r="AH926" s="591" t="s">
        <v>1090</v>
      </c>
      <c r="AI926" s="592" t="s">
        <v>1006</v>
      </c>
      <c r="AJ926" s="591">
        <v>405015</v>
      </c>
      <c r="AK926" s="624"/>
      <c r="AL926" s="764">
        <v>409006</v>
      </c>
      <c r="AM926" s="764" t="s">
        <v>3617</v>
      </c>
      <c r="AN926" s="764">
        <v>1</v>
      </c>
      <c r="AO926" s="624"/>
      <c r="AQ926" s="589"/>
      <c r="AR926" s="590"/>
    </row>
    <row r="927" spans="34:44" ht="15" customHeight="1" x14ac:dyDescent="0.15">
      <c r="AH927" s="591" t="s">
        <v>1090</v>
      </c>
      <c r="AI927" s="592" t="s">
        <v>1007</v>
      </c>
      <c r="AJ927" s="591">
        <v>406001</v>
      </c>
      <c r="AK927" s="624"/>
      <c r="AL927" s="764">
        <v>409007</v>
      </c>
      <c r="AM927" s="764" t="s">
        <v>3617</v>
      </c>
      <c r="AN927" s="764">
        <v>1</v>
      </c>
      <c r="AO927" s="624"/>
      <c r="AQ927" s="589"/>
      <c r="AR927" s="590"/>
    </row>
    <row r="928" spans="34:44" ht="15" customHeight="1" x14ac:dyDescent="0.15">
      <c r="AH928" s="591" t="s">
        <v>1090</v>
      </c>
      <c r="AI928" s="592" t="s">
        <v>1008</v>
      </c>
      <c r="AJ928" s="591">
        <v>406002</v>
      </c>
      <c r="AK928" s="624"/>
      <c r="AL928" s="764">
        <v>409008</v>
      </c>
      <c r="AM928" s="764" t="s">
        <v>3617</v>
      </c>
      <c r="AN928" s="764">
        <v>1</v>
      </c>
      <c r="AO928" s="624"/>
      <c r="AQ928" s="589"/>
      <c r="AR928" s="590"/>
    </row>
    <row r="929" spans="34:44" ht="15" customHeight="1" x14ac:dyDescent="0.15">
      <c r="AH929" s="591" t="s">
        <v>1090</v>
      </c>
      <c r="AI929" s="592" t="s">
        <v>1010</v>
      </c>
      <c r="AJ929" s="591">
        <v>406003</v>
      </c>
      <c r="AK929" s="624"/>
      <c r="AL929" s="764">
        <v>409009</v>
      </c>
      <c r="AM929" s="764" t="s">
        <v>3617</v>
      </c>
      <c r="AN929" s="764">
        <v>1</v>
      </c>
      <c r="AO929" s="624"/>
      <c r="AQ929" s="589"/>
      <c r="AR929" s="590"/>
    </row>
    <row r="930" spans="34:44" ht="15" customHeight="1" x14ac:dyDescent="0.15">
      <c r="AH930" s="591" t="s">
        <v>1090</v>
      </c>
      <c r="AI930" s="592" t="s">
        <v>1011</v>
      </c>
      <c r="AJ930" s="591">
        <v>406004</v>
      </c>
      <c r="AK930" s="624"/>
      <c r="AL930" s="764">
        <v>409010</v>
      </c>
      <c r="AM930" s="764" t="s">
        <v>3617</v>
      </c>
      <c r="AN930" s="764">
        <v>1</v>
      </c>
      <c r="AO930" s="624"/>
      <c r="AQ930" s="589"/>
      <c r="AR930" s="590"/>
    </row>
    <row r="931" spans="34:44" ht="15" customHeight="1" x14ac:dyDescent="0.15">
      <c r="AH931" s="591" t="s">
        <v>1090</v>
      </c>
      <c r="AI931" s="592" t="s">
        <v>1013</v>
      </c>
      <c r="AJ931" s="591">
        <v>406005</v>
      </c>
      <c r="AK931" s="624"/>
      <c r="AL931" s="764">
        <v>409011</v>
      </c>
      <c r="AM931" s="764">
        <v>1</v>
      </c>
      <c r="AN931" s="764" t="s">
        <v>3617</v>
      </c>
      <c r="AO931" s="624"/>
      <c r="AQ931" s="589"/>
      <c r="AR931" s="590"/>
    </row>
    <row r="932" spans="34:44" ht="15" customHeight="1" x14ac:dyDescent="0.15">
      <c r="AH932" s="591" t="s">
        <v>1090</v>
      </c>
      <c r="AI932" s="592" t="s">
        <v>1015</v>
      </c>
      <c r="AJ932" s="591">
        <v>406007</v>
      </c>
      <c r="AK932" s="624"/>
      <c r="AL932" s="764">
        <v>409013</v>
      </c>
      <c r="AM932" s="764">
        <v>1</v>
      </c>
      <c r="AN932" s="764" t="s">
        <v>3617</v>
      </c>
      <c r="AO932" s="624"/>
      <c r="AQ932" s="589"/>
      <c r="AR932" s="590"/>
    </row>
    <row r="933" spans="34:44" ht="15" customHeight="1" x14ac:dyDescent="0.15">
      <c r="AH933" s="591" t="s">
        <v>1090</v>
      </c>
      <c r="AI933" s="592" t="s">
        <v>1016</v>
      </c>
      <c r="AJ933" s="591">
        <v>406008</v>
      </c>
      <c r="AK933" s="624"/>
      <c r="AL933" s="764">
        <v>409014</v>
      </c>
      <c r="AM933" s="764" t="s">
        <v>3617</v>
      </c>
      <c r="AN933" s="764">
        <v>1</v>
      </c>
      <c r="AO933" s="624"/>
      <c r="AQ933" s="589"/>
      <c r="AR933" s="590"/>
    </row>
    <row r="934" spans="34:44" ht="15" customHeight="1" x14ac:dyDescent="0.15">
      <c r="AH934" s="591" t="s">
        <v>1090</v>
      </c>
      <c r="AI934" s="592" t="s">
        <v>279</v>
      </c>
      <c r="AJ934" s="591">
        <v>406009</v>
      </c>
      <c r="AK934" s="624"/>
      <c r="AL934" s="764">
        <v>409015</v>
      </c>
      <c r="AM934" s="764">
        <v>1</v>
      </c>
      <c r="AN934" s="764" t="s">
        <v>3617</v>
      </c>
      <c r="AO934" s="624"/>
      <c r="AQ934" s="589"/>
      <c r="AR934" s="590"/>
    </row>
    <row r="935" spans="34:44" ht="15" customHeight="1" x14ac:dyDescent="0.15">
      <c r="AH935" s="591" t="s">
        <v>1090</v>
      </c>
      <c r="AI935" s="592" t="s">
        <v>1019</v>
      </c>
      <c r="AJ935" s="591">
        <v>406010</v>
      </c>
      <c r="AK935" s="624"/>
      <c r="AL935" s="764">
        <v>409016</v>
      </c>
      <c r="AM935" s="764">
        <v>1</v>
      </c>
      <c r="AN935" s="764" t="s">
        <v>3617</v>
      </c>
      <c r="AO935" s="624"/>
      <c r="AQ935" s="589"/>
      <c r="AR935" s="590"/>
    </row>
    <row r="936" spans="34:44" ht="15" customHeight="1" x14ac:dyDescent="0.15">
      <c r="AH936" s="591" t="s">
        <v>1090</v>
      </c>
      <c r="AI936" s="592" t="s">
        <v>1020</v>
      </c>
      <c r="AJ936" s="591">
        <v>406011</v>
      </c>
      <c r="AK936" s="624"/>
      <c r="AL936" s="764">
        <v>409017</v>
      </c>
      <c r="AM936" s="764" t="s">
        <v>3617</v>
      </c>
      <c r="AN936" s="764">
        <v>1</v>
      </c>
      <c r="AO936" s="624"/>
      <c r="AQ936" s="589"/>
      <c r="AR936" s="590"/>
    </row>
    <row r="937" spans="34:44" ht="15" customHeight="1" x14ac:dyDescent="0.15">
      <c r="AH937" s="591" t="s">
        <v>1090</v>
      </c>
      <c r="AI937" s="592" t="s">
        <v>1197</v>
      </c>
      <c r="AJ937" s="591">
        <v>406013</v>
      </c>
      <c r="AK937" s="624"/>
      <c r="AL937" s="764">
        <v>409018</v>
      </c>
      <c r="AM937" s="764">
        <v>1</v>
      </c>
      <c r="AN937" s="764" t="s">
        <v>3617</v>
      </c>
      <c r="AO937" s="624"/>
      <c r="AQ937" s="589"/>
      <c r="AR937" s="590"/>
    </row>
    <row r="938" spans="34:44" ht="15" customHeight="1" x14ac:dyDescent="0.15">
      <c r="AH938" s="591" t="s">
        <v>1090</v>
      </c>
      <c r="AI938" s="592" t="s">
        <v>1021</v>
      </c>
      <c r="AJ938" s="591">
        <v>406014</v>
      </c>
      <c r="AK938" s="624"/>
      <c r="AL938" s="764">
        <v>409012</v>
      </c>
      <c r="AM938" s="764" t="s">
        <v>3617</v>
      </c>
      <c r="AN938" s="764">
        <v>1</v>
      </c>
      <c r="AO938" s="624"/>
      <c r="AQ938" s="589"/>
      <c r="AR938" s="590"/>
    </row>
    <row r="939" spans="34:44" ht="15" customHeight="1" x14ac:dyDescent="0.15">
      <c r="AH939" s="591" t="s">
        <v>1090</v>
      </c>
      <c r="AI939" s="592"/>
      <c r="AJ939" s="591">
        <v>406015</v>
      </c>
      <c r="AK939" s="624"/>
      <c r="AL939" s="764">
        <v>409019</v>
      </c>
      <c r="AM939" s="764" t="s">
        <v>3617</v>
      </c>
      <c r="AN939" s="764">
        <v>1</v>
      </c>
      <c r="AO939" s="624"/>
      <c r="AQ939" s="589"/>
      <c r="AR939" s="590"/>
    </row>
    <row r="940" spans="34:44" ht="15" customHeight="1" x14ac:dyDescent="0.15">
      <c r="AH940" s="591" t="s">
        <v>1090</v>
      </c>
      <c r="AI940" s="592" t="s">
        <v>1201</v>
      </c>
      <c r="AJ940" s="591">
        <v>406012</v>
      </c>
      <c r="AK940" s="624"/>
      <c r="AL940" s="764">
        <v>410001</v>
      </c>
      <c r="AM940" s="764">
        <v>1</v>
      </c>
      <c r="AN940" s="764" t="s">
        <v>3617</v>
      </c>
      <c r="AO940" s="624"/>
      <c r="AQ940" s="589"/>
      <c r="AR940" s="590"/>
    </row>
    <row r="941" spans="34:44" ht="15" customHeight="1" x14ac:dyDescent="0.15">
      <c r="AH941" s="591" t="s">
        <v>1090</v>
      </c>
      <c r="AI941" s="592" t="s">
        <v>1203</v>
      </c>
      <c r="AJ941" s="591">
        <v>406016</v>
      </c>
      <c r="AK941" s="624"/>
      <c r="AL941" s="764">
        <v>410003</v>
      </c>
      <c r="AM941" s="764">
        <v>1</v>
      </c>
      <c r="AN941" s="764" t="s">
        <v>3617</v>
      </c>
      <c r="AO941" s="624"/>
      <c r="AQ941" s="589"/>
      <c r="AR941" s="590"/>
    </row>
    <row r="942" spans="34:44" ht="15" customHeight="1" x14ac:dyDescent="0.15">
      <c r="AH942" s="591" t="s">
        <v>1090</v>
      </c>
      <c r="AI942" s="592" t="s">
        <v>1205</v>
      </c>
      <c r="AJ942" s="591">
        <v>407001</v>
      </c>
      <c r="AK942" s="624"/>
      <c r="AL942" s="764">
        <v>410008</v>
      </c>
      <c r="AM942" s="764">
        <v>1</v>
      </c>
      <c r="AN942" s="764" t="s">
        <v>3617</v>
      </c>
      <c r="AO942" s="624"/>
      <c r="AQ942" s="589"/>
      <c r="AR942" s="590"/>
    </row>
    <row r="943" spans="34:44" ht="15" customHeight="1" x14ac:dyDescent="0.15">
      <c r="AH943" s="591" t="s">
        <v>1090</v>
      </c>
      <c r="AI943" s="592" t="s">
        <v>1022</v>
      </c>
      <c r="AJ943" s="591">
        <v>407002</v>
      </c>
      <c r="AK943" s="624"/>
      <c r="AL943" s="764">
        <v>410004</v>
      </c>
      <c r="AM943" s="764" t="s">
        <v>3617</v>
      </c>
      <c r="AN943" s="764">
        <v>1</v>
      </c>
      <c r="AO943" s="624"/>
      <c r="AQ943" s="589"/>
      <c r="AR943" s="590"/>
    </row>
    <row r="944" spans="34:44" ht="15" customHeight="1" x14ac:dyDescent="0.15">
      <c r="AH944" s="591" t="s">
        <v>1090</v>
      </c>
      <c r="AI944" s="592" t="s">
        <v>1023</v>
      </c>
      <c r="AJ944" s="591">
        <v>407003</v>
      </c>
      <c r="AK944" s="624"/>
      <c r="AL944" s="764">
        <v>410005</v>
      </c>
      <c r="AM944" s="764">
        <v>1</v>
      </c>
      <c r="AN944" s="764" t="s">
        <v>3617</v>
      </c>
      <c r="AO944" s="624"/>
      <c r="AQ944" s="589"/>
      <c r="AR944" s="590"/>
    </row>
    <row r="945" spans="34:44" ht="15" customHeight="1" x14ac:dyDescent="0.15">
      <c r="AH945" s="591" t="s">
        <v>1090</v>
      </c>
      <c r="AI945" s="592" t="s">
        <v>1024</v>
      </c>
      <c r="AJ945" s="591">
        <v>407004</v>
      </c>
      <c r="AK945" s="624"/>
      <c r="AL945" s="764">
        <v>410006</v>
      </c>
      <c r="AM945" s="764" t="s">
        <v>3617</v>
      </c>
      <c r="AN945" s="764">
        <v>1</v>
      </c>
      <c r="AO945" s="624"/>
      <c r="AQ945" s="589"/>
      <c r="AR945" s="590"/>
    </row>
    <row r="946" spans="34:44" ht="15" customHeight="1" x14ac:dyDescent="0.15">
      <c r="AH946" s="591" t="s">
        <v>1090</v>
      </c>
      <c r="AI946" s="592" t="s">
        <v>1025</v>
      </c>
      <c r="AJ946" s="591">
        <v>407005</v>
      </c>
      <c r="AK946" s="624"/>
      <c r="AL946" s="764">
        <v>410010</v>
      </c>
      <c r="AM946" s="764" t="s">
        <v>3617</v>
      </c>
      <c r="AN946" s="764">
        <v>1</v>
      </c>
      <c r="AO946" s="624"/>
      <c r="AQ946" s="589"/>
      <c r="AR946" s="590"/>
    </row>
    <row r="947" spans="34:44" ht="15" customHeight="1" x14ac:dyDescent="0.15">
      <c r="AH947" s="591" t="s">
        <v>1090</v>
      </c>
      <c r="AI947" s="592" t="s">
        <v>1026</v>
      </c>
      <c r="AJ947" s="591">
        <v>407006</v>
      </c>
      <c r="AK947" s="624"/>
      <c r="AL947" s="764">
        <v>410011</v>
      </c>
      <c r="AM947" s="764">
        <v>1</v>
      </c>
      <c r="AN947" s="764" t="s">
        <v>3617</v>
      </c>
      <c r="AO947" s="624"/>
      <c r="AQ947" s="589"/>
      <c r="AR947" s="590"/>
    </row>
    <row r="948" spans="34:44" ht="15" customHeight="1" x14ac:dyDescent="0.15">
      <c r="AH948" s="591" t="s">
        <v>1090</v>
      </c>
      <c r="AI948" s="592" t="s">
        <v>1211</v>
      </c>
      <c r="AJ948" s="591">
        <v>407007</v>
      </c>
      <c r="AK948" s="624"/>
      <c r="AL948" s="764">
        <v>410012</v>
      </c>
      <c r="AM948" s="764">
        <v>1</v>
      </c>
      <c r="AN948" s="764" t="s">
        <v>3617</v>
      </c>
      <c r="AO948" s="624"/>
      <c r="AQ948" s="589"/>
      <c r="AR948" s="590"/>
    </row>
    <row r="949" spans="34:44" ht="15" customHeight="1" x14ac:dyDescent="0.15">
      <c r="AH949" s="591" t="s">
        <v>1090</v>
      </c>
      <c r="AI949" s="592" t="s">
        <v>1027</v>
      </c>
      <c r="AJ949" s="591">
        <v>407008</v>
      </c>
      <c r="AK949" s="624"/>
      <c r="AL949" s="764">
        <v>410013</v>
      </c>
      <c r="AM949" s="764" t="s">
        <v>3617</v>
      </c>
      <c r="AN949" s="764">
        <v>1</v>
      </c>
      <c r="AO949" s="624"/>
      <c r="AQ949" s="589"/>
      <c r="AR949" s="590"/>
    </row>
    <row r="950" spans="34:44" ht="15" customHeight="1" x14ac:dyDescent="0.15">
      <c r="AH950" s="591" t="s">
        <v>1090</v>
      </c>
      <c r="AI950" s="592" t="s">
        <v>1213</v>
      </c>
      <c r="AJ950" s="591">
        <v>407009</v>
      </c>
      <c r="AK950" s="624"/>
      <c r="AL950" s="764">
        <v>410014</v>
      </c>
      <c r="AM950" s="764">
        <v>1</v>
      </c>
      <c r="AN950" s="764" t="s">
        <v>3617</v>
      </c>
      <c r="AO950" s="624"/>
      <c r="AQ950" s="589"/>
      <c r="AR950" s="590"/>
    </row>
    <row r="951" spans="34:44" ht="15" customHeight="1" x14ac:dyDescent="0.15">
      <c r="AH951" s="591" t="s">
        <v>1090</v>
      </c>
      <c r="AI951" s="592" t="s">
        <v>1028</v>
      </c>
      <c r="AJ951" s="591">
        <v>407010</v>
      </c>
      <c r="AK951" s="624"/>
      <c r="AL951" s="764">
        <v>410015</v>
      </c>
      <c r="AM951" s="764">
        <v>1</v>
      </c>
      <c r="AN951" s="764" t="s">
        <v>3617</v>
      </c>
      <c r="AO951" s="624"/>
      <c r="AQ951" s="589"/>
      <c r="AR951" s="590"/>
    </row>
    <row r="952" spans="34:44" ht="15" customHeight="1" x14ac:dyDescent="0.15">
      <c r="AH952" s="591" t="s">
        <v>1090</v>
      </c>
      <c r="AI952" s="592" t="s">
        <v>1029</v>
      </c>
      <c r="AJ952" s="591">
        <v>407011</v>
      </c>
      <c r="AK952" s="624"/>
      <c r="AL952" s="764">
        <v>410016</v>
      </c>
      <c r="AM952" s="764" t="s">
        <v>3617</v>
      </c>
      <c r="AN952" s="764">
        <v>1</v>
      </c>
      <c r="AO952" s="624"/>
      <c r="AQ952" s="589"/>
      <c r="AR952" s="590"/>
    </row>
    <row r="953" spans="34:44" ht="15" customHeight="1" x14ac:dyDescent="0.15">
      <c r="AH953" s="591" t="s">
        <v>1090</v>
      </c>
      <c r="AI953" s="592" t="s">
        <v>1030</v>
      </c>
      <c r="AJ953" s="591">
        <v>407014</v>
      </c>
      <c r="AK953" s="624"/>
      <c r="AL953" s="764">
        <v>410017</v>
      </c>
      <c r="AM953" s="764">
        <v>1</v>
      </c>
      <c r="AN953" s="764" t="s">
        <v>3617</v>
      </c>
      <c r="AO953" s="624"/>
      <c r="AQ953" s="589"/>
      <c r="AR953" s="590"/>
    </row>
    <row r="954" spans="34:44" ht="15" customHeight="1" x14ac:dyDescent="0.15">
      <c r="AH954" s="591" t="s">
        <v>1090</v>
      </c>
      <c r="AI954" s="592" t="s">
        <v>1217</v>
      </c>
      <c r="AJ954" s="591">
        <v>407015</v>
      </c>
      <c r="AK954" s="624"/>
      <c r="AL954" s="764">
        <v>410018</v>
      </c>
      <c r="AM954" s="764">
        <v>1</v>
      </c>
      <c r="AN954" s="764" t="s">
        <v>3617</v>
      </c>
      <c r="AO954" s="624"/>
      <c r="AQ954" s="589"/>
      <c r="AR954" s="590"/>
    </row>
    <row r="955" spans="34:44" ht="15" customHeight="1" x14ac:dyDescent="0.15">
      <c r="AH955" s="591" t="s">
        <v>1090</v>
      </c>
      <c r="AI955" s="592" t="s">
        <v>1032</v>
      </c>
      <c r="AJ955" s="591">
        <v>407016</v>
      </c>
      <c r="AK955" s="624"/>
      <c r="AL955" s="764">
        <v>410019</v>
      </c>
      <c r="AM955" s="764">
        <v>1</v>
      </c>
      <c r="AN955" s="764" t="s">
        <v>3617</v>
      </c>
      <c r="AO955" s="624"/>
      <c r="AQ955" s="589"/>
      <c r="AR955" s="590"/>
    </row>
    <row r="956" spans="34:44" ht="15" customHeight="1" x14ac:dyDescent="0.15">
      <c r="AH956" s="591" t="s">
        <v>1090</v>
      </c>
      <c r="AI956" s="592" t="s">
        <v>1033</v>
      </c>
      <c r="AJ956" s="591">
        <v>407017</v>
      </c>
      <c r="AK956" s="624"/>
      <c r="AL956" s="764">
        <v>410020</v>
      </c>
      <c r="AM956" s="764">
        <v>1</v>
      </c>
      <c r="AN956" s="764" t="s">
        <v>3617</v>
      </c>
      <c r="AO956" s="624"/>
      <c r="AQ956" s="589"/>
      <c r="AR956" s="590"/>
    </row>
    <row r="957" spans="34:44" ht="15" customHeight="1" x14ac:dyDescent="0.15">
      <c r="AH957" s="591" t="s">
        <v>1090</v>
      </c>
      <c r="AI957" s="592" t="s">
        <v>1034</v>
      </c>
      <c r="AJ957" s="591">
        <v>407018</v>
      </c>
      <c r="AK957" s="624"/>
      <c r="AL957" s="764">
        <v>410021</v>
      </c>
      <c r="AM957" s="764" t="s">
        <v>3617</v>
      </c>
      <c r="AN957" s="764">
        <v>1</v>
      </c>
      <c r="AO957" s="624"/>
      <c r="AQ957" s="589"/>
      <c r="AR957" s="590"/>
    </row>
    <row r="958" spans="34:44" ht="15" customHeight="1" x14ac:dyDescent="0.15">
      <c r="AH958" s="591" t="s">
        <v>1090</v>
      </c>
      <c r="AI958" s="592" t="s">
        <v>1035</v>
      </c>
      <c r="AJ958" s="591">
        <v>407019</v>
      </c>
      <c r="AK958" s="624"/>
      <c r="AL958" s="764">
        <v>410022</v>
      </c>
      <c r="AM958" s="764" t="s">
        <v>3617</v>
      </c>
      <c r="AN958" s="764">
        <v>1</v>
      </c>
      <c r="AO958" s="624"/>
      <c r="AQ958" s="589"/>
      <c r="AR958" s="590"/>
    </row>
    <row r="959" spans="34:44" ht="15" customHeight="1" x14ac:dyDescent="0.15">
      <c r="AH959" s="591" t="s">
        <v>1090</v>
      </c>
      <c r="AI959" s="592" t="s">
        <v>1036</v>
      </c>
      <c r="AJ959" s="591">
        <v>407020</v>
      </c>
      <c r="AK959" s="624"/>
      <c r="AL959" s="764">
        <v>410023</v>
      </c>
      <c r="AM959" s="764" t="s">
        <v>3617</v>
      </c>
      <c r="AN959" s="764">
        <v>1</v>
      </c>
      <c r="AO959" s="624"/>
      <c r="AQ959" s="589"/>
      <c r="AR959" s="590"/>
    </row>
    <row r="960" spans="34:44" ht="15" customHeight="1" x14ac:dyDescent="0.15">
      <c r="AH960" s="591" t="s">
        <v>1090</v>
      </c>
      <c r="AI960" s="592"/>
      <c r="AJ960" s="591">
        <v>407021</v>
      </c>
      <c r="AK960" s="624"/>
      <c r="AL960" s="764">
        <v>410024</v>
      </c>
      <c r="AM960" s="764">
        <v>1</v>
      </c>
      <c r="AN960" s="764" t="s">
        <v>3617</v>
      </c>
      <c r="AO960" s="624"/>
      <c r="AQ960" s="589"/>
      <c r="AR960" s="590"/>
    </row>
    <row r="961" spans="34:44" ht="15" customHeight="1" x14ac:dyDescent="0.15">
      <c r="AH961" s="591" t="s">
        <v>1090</v>
      </c>
      <c r="AI961" s="592" t="s">
        <v>1225</v>
      </c>
      <c r="AJ961" s="591">
        <v>407022</v>
      </c>
      <c r="AK961" s="624"/>
      <c r="AL961" s="764">
        <v>410025</v>
      </c>
      <c r="AM961" s="764" t="s">
        <v>3617</v>
      </c>
      <c r="AN961" s="764">
        <v>1</v>
      </c>
      <c r="AO961" s="624"/>
      <c r="AQ961" s="589"/>
      <c r="AR961" s="590"/>
    </row>
    <row r="962" spans="34:44" ht="15" customHeight="1" x14ac:dyDescent="0.15">
      <c r="AH962" s="591" t="s">
        <v>1090</v>
      </c>
      <c r="AI962" s="592" t="s">
        <v>1037</v>
      </c>
      <c r="AJ962" s="591">
        <v>407023</v>
      </c>
      <c r="AK962" s="624"/>
      <c r="AL962" s="764">
        <v>410026</v>
      </c>
      <c r="AM962" s="764" t="s">
        <v>3617</v>
      </c>
      <c r="AN962" s="764">
        <v>1</v>
      </c>
      <c r="AO962" s="624"/>
      <c r="AQ962" s="589"/>
      <c r="AR962" s="590"/>
    </row>
    <row r="963" spans="34:44" ht="15" customHeight="1" x14ac:dyDescent="0.15">
      <c r="AH963" s="591" t="s">
        <v>1090</v>
      </c>
      <c r="AI963" s="592" t="s">
        <v>1228</v>
      </c>
      <c r="AJ963" s="591">
        <v>407024</v>
      </c>
      <c r="AK963" s="624"/>
      <c r="AL963" s="764">
        <v>410991</v>
      </c>
      <c r="AM963" s="764" t="s">
        <v>3617</v>
      </c>
      <c r="AN963" s="764">
        <v>1</v>
      </c>
      <c r="AO963" s="624"/>
      <c r="AQ963" s="589"/>
      <c r="AR963" s="590"/>
    </row>
    <row r="964" spans="34:44" ht="15" customHeight="1" x14ac:dyDescent="0.15">
      <c r="AH964" s="591" t="s">
        <v>1090</v>
      </c>
      <c r="AI964" s="592" t="s">
        <v>1038</v>
      </c>
      <c r="AJ964" s="591">
        <v>407025</v>
      </c>
      <c r="AK964" s="624"/>
      <c r="AL964" s="764">
        <v>410990</v>
      </c>
      <c r="AM964" s="764" t="s">
        <v>3617</v>
      </c>
      <c r="AN964" s="764">
        <v>1</v>
      </c>
      <c r="AO964" s="624"/>
      <c r="AQ964" s="589"/>
      <c r="AR964" s="590"/>
    </row>
    <row r="965" spans="34:44" ht="15" customHeight="1" x14ac:dyDescent="0.15">
      <c r="AH965" s="591" t="s">
        <v>1090</v>
      </c>
      <c r="AI965" s="592"/>
      <c r="AJ965" s="591">
        <v>407990</v>
      </c>
      <c r="AK965" s="624"/>
      <c r="AL965" s="764">
        <v>411001</v>
      </c>
      <c r="AM965" s="764">
        <v>1</v>
      </c>
      <c r="AN965" s="764" t="s">
        <v>3617</v>
      </c>
      <c r="AO965" s="624"/>
      <c r="AQ965" s="589"/>
      <c r="AR965" s="590"/>
    </row>
    <row r="966" spans="34:44" ht="15" customHeight="1" x14ac:dyDescent="0.15">
      <c r="AH966" s="591" t="s">
        <v>1090</v>
      </c>
      <c r="AI966" s="592" t="s">
        <v>1040</v>
      </c>
      <c r="AJ966" s="591">
        <v>408001</v>
      </c>
      <c r="AK966" s="624"/>
      <c r="AL966" s="764">
        <v>411002</v>
      </c>
      <c r="AM966" s="764">
        <v>1</v>
      </c>
      <c r="AN966" s="764" t="s">
        <v>3617</v>
      </c>
      <c r="AO966" s="624"/>
      <c r="AQ966" s="589"/>
      <c r="AR966" s="590"/>
    </row>
    <row r="967" spans="34:44" ht="15" customHeight="1" x14ac:dyDescent="0.15">
      <c r="AH967" s="591" t="s">
        <v>1090</v>
      </c>
      <c r="AI967" s="592" t="s">
        <v>1041</v>
      </c>
      <c r="AJ967" s="591">
        <v>408002</v>
      </c>
      <c r="AK967" s="624"/>
      <c r="AL967" s="764">
        <v>411003</v>
      </c>
      <c r="AM967" s="764" t="s">
        <v>3617</v>
      </c>
      <c r="AN967" s="764">
        <v>1</v>
      </c>
      <c r="AO967" s="624"/>
      <c r="AQ967" s="589"/>
      <c r="AR967" s="590"/>
    </row>
    <row r="968" spans="34:44" ht="15" customHeight="1" x14ac:dyDescent="0.15">
      <c r="AH968" s="591" t="s">
        <v>1090</v>
      </c>
      <c r="AI968" s="592" t="s">
        <v>1042</v>
      </c>
      <c r="AJ968" s="591">
        <v>408003</v>
      </c>
      <c r="AK968" s="624"/>
      <c r="AL968" s="764">
        <v>411004</v>
      </c>
      <c r="AM968" s="764">
        <v>1</v>
      </c>
      <c r="AN968" s="764" t="s">
        <v>3617</v>
      </c>
      <c r="AO968" s="624"/>
      <c r="AQ968" s="589"/>
      <c r="AR968" s="590"/>
    </row>
    <row r="969" spans="34:44" ht="15" customHeight="1" x14ac:dyDescent="0.15">
      <c r="AH969" s="591" t="s">
        <v>1090</v>
      </c>
      <c r="AI969" s="592" t="s">
        <v>1043</v>
      </c>
      <c r="AJ969" s="591">
        <v>408004</v>
      </c>
      <c r="AK969" s="624"/>
      <c r="AL969" s="764">
        <v>411005</v>
      </c>
      <c r="AM969" s="764">
        <v>1</v>
      </c>
      <c r="AN969" s="764" t="s">
        <v>3617</v>
      </c>
      <c r="AO969" s="624"/>
      <c r="AQ969" s="589"/>
      <c r="AR969" s="590"/>
    </row>
    <row r="970" spans="34:44" ht="15" customHeight="1" x14ac:dyDescent="0.15">
      <c r="AH970" s="591" t="s">
        <v>1090</v>
      </c>
      <c r="AI970" s="592" t="s">
        <v>1235</v>
      </c>
      <c r="AJ970" s="591">
        <v>408005</v>
      </c>
      <c r="AK970" s="624"/>
      <c r="AL970" s="764">
        <v>411006</v>
      </c>
      <c r="AM970" s="764" t="s">
        <v>3617</v>
      </c>
      <c r="AN970" s="764">
        <v>1</v>
      </c>
      <c r="AO970" s="624"/>
      <c r="AQ970" s="589"/>
      <c r="AR970" s="590"/>
    </row>
    <row r="971" spans="34:44" ht="15" customHeight="1" x14ac:dyDescent="0.15">
      <c r="AH971" s="591" t="s">
        <v>1090</v>
      </c>
      <c r="AI971" s="592" t="s">
        <v>267</v>
      </c>
      <c r="AJ971" s="591">
        <v>408006</v>
      </c>
      <c r="AK971" s="624"/>
      <c r="AL971" s="764">
        <v>411007</v>
      </c>
      <c r="AM971" s="764" t="s">
        <v>3617</v>
      </c>
      <c r="AN971" s="764">
        <v>1</v>
      </c>
      <c r="AO971" s="624"/>
      <c r="AQ971" s="589"/>
      <c r="AR971" s="590"/>
    </row>
    <row r="972" spans="34:44" ht="15" customHeight="1" x14ac:dyDescent="0.15">
      <c r="AH972" s="591" t="s">
        <v>1090</v>
      </c>
      <c r="AI972" s="592" t="s">
        <v>1045</v>
      </c>
      <c r="AJ972" s="591">
        <v>408008</v>
      </c>
      <c r="AK972" s="624"/>
      <c r="AL972" s="764">
        <v>411008</v>
      </c>
      <c r="AM972" s="764" t="s">
        <v>3617</v>
      </c>
      <c r="AN972" s="764">
        <v>1</v>
      </c>
      <c r="AO972" s="624"/>
      <c r="AQ972" s="589"/>
      <c r="AR972" s="590"/>
    </row>
    <row r="973" spans="34:44" ht="15" customHeight="1" x14ac:dyDescent="0.15">
      <c r="AH973" s="591" t="s">
        <v>1090</v>
      </c>
      <c r="AI973" s="592" t="s">
        <v>1047</v>
      </c>
      <c r="AJ973" s="591">
        <v>408009</v>
      </c>
      <c r="AK973" s="624"/>
      <c r="AL973" s="764">
        <v>411009</v>
      </c>
      <c r="AM973" s="764" t="s">
        <v>3617</v>
      </c>
      <c r="AN973" s="764">
        <v>1</v>
      </c>
      <c r="AO973" s="624"/>
      <c r="AQ973" s="589"/>
      <c r="AR973" s="590"/>
    </row>
    <row r="974" spans="34:44" ht="15" customHeight="1" x14ac:dyDescent="0.15">
      <c r="AH974" s="591" t="s">
        <v>1090</v>
      </c>
      <c r="AI974" s="592" t="s">
        <v>1239</v>
      </c>
      <c r="AJ974" s="591">
        <v>408010</v>
      </c>
      <c r="AK974" s="624"/>
      <c r="AL974" s="764">
        <v>411010</v>
      </c>
      <c r="AM974" s="764">
        <v>1</v>
      </c>
      <c r="AN974" s="764" t="s">
        <v>3617</v>
      </c>
      <c r="AO974" s="624"/>
      <c r="AQ974" s="589"/>
      <c r="AR974" s="590"/>
    </row>
    <row r="975" spans="34:44" ht="15" customHeight="1" x14ac:dyDescent="0.15">
      <c r="AH975" s="591" t="s">
        <v>1090</v>
      </c>
      <c r="AI975" s="592" t="s">
        <v>1241</v>
      </c>
      <c r="AJ975" s="591">
        <v>408011</v>
      </c>
      <c r="AK975" s="624"/>
      <c r="AL975" s="764">
        <v>411011</v>
      </c>
      <c r="AM975" s="764" t="s">
        <v>3617</v>
      </c>
      <c r="AN975" s="764">
        <v>1</v>
      </c>
      <c r="AO975" s="624"/>
      <c r="AQ975" s="589"/>
      <c r="AR975" s="590"/>
    </row>
    <row r="976" spans="34:44" ht="15" customHeight="1" x14ac:dyDescent="0.15">
      <c r="AH976" s="591" t="s">
        <v>1090</v>
      </c>
      <c r="AI976" s="592" t="s">
        <v>1049</v>
      </c>
      <c r="AJ976" s="591">
        <v>408012</v>
      </c>
      <c r="AK976" s="624"/>
      <c r="AL976" s="764">
        <v>411012</v>
      </c>
      <c r="AM976" s="764">
        <v>1</v>
      </c>
      <c r="AN976" s="764" t="s">
        <v>3617</v>
      </c>
      <c r="AO976" s="624"/>
      <c r="AQ976" s="589"/>
      <c r="AR976" s="590"/>
    </row>
    <row r="977" spans="34:44" ht="15" customHeight="1" x14ac:dyDescent="0.15">
      <c r="AH977" s="591" t="s">
        <v>1090</v>
      </c>
      <c r="AI977" s="592" t="s">
        <v>1050</v>
      </c>
      <c r="AJ977" s="591">
        <v>408013</v>
      </c>
      <c r="AK977" s="624"/>
      <c r="AL977" s="764">
        <v>411013</v>
      </c>
      <c r="AM977" s="764">
        <v>1</v>
      </c>
      <c r="AN977" s="764" t="s">
        <v>3617</v>
      </c>
      <c r="AO977" s="624"/>
      <c r="AQ977" s="589"/>
      <c r="AR977" s="590"/>
    </row>
    <row r="978" spans="34:44" ht="15" customHeight="1" x14ac:dyDescent="0.15">
      <c r="AH978" s="591" t="s">
        <v>1090</v>
      </c>
      <c r="AI978" s="592" t="s">
        <v>1051</v>
      </c>
      <c r="AJ978" s="591">
        <v>408014</v>
      </c>
      <c r="AK978" s="624"/>
      <c r="AL978" s="764">
        <v>411014</v>
      </c>
      <c r="AM978" s="764" t="s">
        <v>3617</v>
      </c>
      <c r="AN978" s="764">
        <v>1</v>
      </c>
      <c r="AO978" s="624"/>
      <c r="AQ978" s="589"/>
      <c r="AR978" s="590"/>
    </row>
    <row r="979" spans="34:44" ht="15" customHeight="1" x14ac:dyDescent="0.15">
      <c r="AH979" s="591" t="s">
        <v>1090</v>
      </c>
      <c r="AI979" s="592" t="s">
        <v>1052</v>
      </c>
      <c r="AJ979" s="591">
        <v>408015</v>
      </c>
      <c r="AK979" s="624"/>
      <c r="AL979" s="764">
        <v>411015</v>
      </c>
      <c r="AM979" s="764">
        <v>1</v>
      </c>
      <c r="AN979" s="764" t="s">
        <v>3617</v>
      </c>
      <c r="AO979" s="624"/>
      <c r="AQ979" s="589"/>
      <c r="AR979" s="590"/>
    </row>
    <row r="980" spans="34:44" ht="15" customHeight="1" x14ac:dyDescent="0.15">
      <c r="AH980" s="591" t="s">
        <v>1090</v>
      </c>
      <c r="AI980" s="592" t="s">
        <v>1053</v>
      </c>
      <c r="AJ980" s="591">
        <v>408016</v>
      </c>
      <c r="AK980" s="624"/>
      <c r="AL980" s="764">
        <v>411016</v>
      </c>
      <c r="AM980" s="764" t="s">
        <v>3617</v>
      </c>
      <c r="AN980" s="764">
        <v>1</v>
      </c>
      <c r="AO980" s="624"/>
      <c r="AQ980" s="589"/>
      <c r="AR980" s="590"/>
    </row>
    <row r="981" spans="34:44" ht="15" customHeight="1" x14ac:dyDescent="0.15">
      <c r="AH981" s="591" t="s">
        <v>1090</v>
      </c>
      <c r="AI981" s="592" t="s">
        <v>1054</v>
      </c>
      <c r="AJ981" s="591">
        <v>408017</v>
      </c>
      <c r="AK981" s="624"/>
      <c r="AL981" s="764">
        <v>411017</v>
      </c>
      <c r="AM981" s="764">
        <v>1</v>
      </c>
      <c r="AN981" s="764" t="s">
        <v>3617</v>
      </c>
      <c r="AO981" s="624"/>
      <c r="AQ981" s="589"/>
      <c r="AR981" s="590"/>
    </row>
    <row r="982" spans="34:44" ht="15" customHeight="1" x14ac:dyDescent="0.15">
      <c r="AH982" s="591" t="s">
        <v>1090</v>
      </c>
      <c r="AI982" s="592" t="s">
        <v>1055</v>
      </c>
      <c r="AJ982" s="591">
        <v>408018</v>
      </c>
      <c r="AK982" s="624"/>
      <c r="AL982" s="764">
        <v>411018</v>
      </c>
      <c r="AM982" s="764">
        <v>1</v>
      </c>
      <c r="AN982" s="764" t="s">
        <v>3617</v>
      </c>
      <c r="AO982" s="624"/>
      <c r="AQ982" s="589"/>
      <c r="AR982" s="590"/>
    </row>
    <row r="983" spans="34:44" ht="15" customHeight="1" x14ac:dyDescent="0.15">
      <c r="AH983" s="591" t="s">
        <v>1090</v>
      </c>
      <c r="AI983" s="592" t="s">
        <v>1056</v>
      </c>
      <c r="AJ983" s="591">
        <v>408019</v>
      </c>
      <c r="AK983" s="624"/>
      <c r="AL983" s="764">
        <v>411019</v>
      </c>
      <c r="AM983" s="764">
        <v>1</v>
      </c>
      <c r="AN983" s="764" t="s">
        <v>3617</v>
      </c>
      <c r="AO983" s="624"/>
      <c r="AQ983" s="589"/>
      <c r="AR983" s="590"/>
    </row>
    <row r="984" spans="34:44" ht="15" customHeight="1" x14ac:dyDescent="0.15">
      <c r="AH984" s="591" t="s">
        <v>1090</v>
      </c>
      <c r="AI984" s="592" t="s">
        <v>1057</v>
      </c>
      <c r="AJ984" s="591">
        <v>408020</v>
      </c>
      <c r="AK984" s="624"/>
      <c r="AL984" s="764">
        <v>411020</v>
      </c>
      <c r="AM984" s="764" t="s">
        <v>3617</v>
      </c>
      <c r="AN984" s="764">
        <v>1</v>
      </c>
      <c r="AO984" s="624"/>
      <c r="AQ984" s="589"/>
      <c r="AR984" s="590"/>
    </row>
    <row r="985" spans="34:44" ht="15" customHeight="1" x14ac:dyDescent="0.15">
      <c r="AH985" s="591" t="s">
        <v>1090</v>
      </c>
      <c r="AI985" s="592" t="s">
        <v>1250</v>
      </c>
      <c r="AJ985" s="591">
        <v>408021</v>
      </c>
      <c r="AK985" s="624"/>
      <c r="AL985" s="764">
        <v>411021</v>
      </c>
      <c r="AM985" s="764">
        <v>1</v>
      </c>
      <c r="AN985" s="764" t="s">
        <v>3617</v>
      </c>
      <c r="AO985" s="624"/>
      <c r="AQ985" s="589"/>
      <c r="AR985" s="590"/>
    </row>
    <row r="986" spans="34:44" ht="15" customHeight="1" x14ac:dyDescent="0.15">
      <c r="AH986" s="591" t="s">
        <v>1090</v>
      </c>
      <c r="AI986" s="592" t="s">
        <v>1059</v>
      </c>
      <c r="AJ986" s="591">
        <v>408022</v>
      </c>
      <c r="AK986" s="624"/>
      <c r="AL986" s="764">
        <v>411022</v>
      </c>
      <c r="AM986" s="764">
        <v>1</v>
      </c>
      <c r="AN986" s="764" t="s">
        <v>3617</v>
      </c>
      <c r="AO986" s="624"/>
      <c r="AQ986" s="589"/>
      <c r="AR986" s="590"/>
    </row>
    <row r="987" spans="34:44" ht="15" customHeight="1" x14ac:dyDescent="0.15">
      <c r="AH987" s="591" t="s">
        <v>1090</v>
      </c>
      <c r="AI987" s="592" t="s">
        <v>1060</v>
      </c>
      <c r="AJ987" s="591">
        <v>408023</v>
      </c>
      <c r="AK987" s="624"/>
      <c r="AL987" s="764">
        <v>411023</v>
      </c>
      <c r="AM987" s="764" t="s">
        <v>3617</v>
      </c>
      <c r="AN987" s="764">
        <v>1</v>
      </c>
      <c r="AO987" s="624"/>
      <c r="AQ987" s="589"/>
      <c r="AR987" s="590"/>
    </row>
    <row r="988" spans="34:44" ht="15" customHeight="1" x14ac:dyDescent="0.15">
      <c r="AH988" s="591" t="s">
        <v>1090</v>
      </c>
      <c r="AI988" s="592" t="s">
        <v>1254</v>
      </c>
      <c r="AJ988" s="591">
        <v>408024</v>
      </c>
      <c r="AK988" s="624"/>
      <c r="AL988" s="764">
        <v>411024</v>
      </c>
      <c r="AM988" s="764">
        <v>1</v>
      </c>
      <c r="AN988" s="764" t="s">
        <v>3617</v>
      </c>
      <c r="AO988" s="624"/>
      <c r="AQ988" s="589"/>
      <c r="AR988" s="590"/>
    </row>
    <row r="989" spans="34:44" ht="15" customHeight="1" x14ac:dyDescent="0.15">
      <c r="AH989" s="591" t="s">
        <v>1090</v>
      </c>
      <c r="AI989" s="592" t="s">
        <v>1062</v>
      </c>
      <c r="AJ989" s="591">
        <v>408027</v>
      </c>
      <c r="AK989" s="624"/>
      <c r="AL989" s="764">
        <v>411025</v>
      </c>
      <c r="AM989" s="764" t="s">
        <v>3617</v>
      </c>
      <c r="AN989" s="764">
        <v>1</v>
      </c>
      <c r="AO989" s="624"/>
      <c r="AQ989" s="589"/>
      <c r="AR989" s="590"/>
    </row>
    <row r="990" spans="34:44" ht="15" customHeight="1" x14ac:dyDescent="0.15">
      <c r="AH990" s="591" t="s">
        <v>1090</v>
      </c>
      <c r="AI990" s="592" t="s">
        <v>1257</v>
      </c>
      <c r="AJ990" s="591">
        <v>408028</v>
      </c>
      <c r="AK990" s="624"/>
      <c r="AL990" s="764">
        <v>411026</v>
      </c>
      <c r="AM990" s="764" t="s">
        <v>3617</v>
      </c>
      <c r="AN990" s="764">
        <v>1</v>
      </c>
      <c r="AO990" s="624"/>
      <c r="AQ990" s="589"/>
      <c r="AR990" s="590"/>
    </row>
    <row r="991" spans="34:44" ht="15" customHeight="1" x14ac:dyDescent="0.15">
      <c r="AH991" s="591" t="s">
        <v>1090</v>
      </c>
      <c r="AI991" s="592" t="s">
        <v>1259</v>
      </c>
      <c r="AJ991" s="591">
        <v>408034</v>
      </c>
      <c r="AK991" s="624"/>
      <c r="AL991" s="764">
        <v>411027</v>
      </c>
      <c r="AM991" s="764" t="s">
        <v>3617</v>
      </c>
      <c r="AN991" s="764">
        <v>1</v>
      </c>
      <c r="AO991" s="624"/>
      <c r="AQ991" s="589"/>
      <c r="AR991" s="590"/>
    </row>
    <row r="992" spans="34:44" ht="15" customHeight="1" x14ac:dyDescent="0.15">
      <c r="AH992" s="591" t="s">
        <v>1090</v>
      </c>
      <c r="AI992" s="592" t="s">
        <v>1064</v>
      </c>
      <c r="AJ992" s="591">
        <v>408030</v>
      </c>
      <c r="AK992" s="624"/>
      <c r="AL992" s="764">
        <v>411028</v>
      </c>
      <c r="AM992" s="764">
        <v>1</v>
      </c>
      <c r="AN992" s="764" t="s">
        <v>3617</v>
      </c>
      <c r="AO992" s="624"/>
      <c r="AQ992" s="589"/>
      <c r="AR992" s="590"/>
    </row>
    <row r="993" spans="34:44" ht="15" customHeight="1" x14ac:dyDescent="0.15">
      <c r="AH993" s="591" t="s">
        <v>1090</v>
      </c>
      <c r="AI993" s="592" t="s">
        <v>1065</v>
      </c>
      <c r="AJ993" s="591">
        <v>408031</v>
      </c>
      <c r="AK993" s="624"/>
      <c r="AL993" s="764">
        <v>411029</v>
      </c>
      <c r="AM993" s="764">
        <v>1</v>
      </c>
      <c r="AN993" s="764" t="s">
        <v>3617</v>
      </c>
      <c r="AO993" s="624"/>
      <c r="AQ993" s="589"/>
      <c r="AR993" s="590"/>
    </row>
    <row r="994" spans="34:44" ht="15" customHeight="1" x14ac:dyDescent="0.15">
      <c r="AH994" s="591" t="s">
        <v>1090</v>
      </c>
      <c r="AI994" s="592" t="s">
        <v>1066</v>
      </c>
      <c r="AJ994" s="591">
        <v>408033</v>
      </c>
      <c r="AK994" s="624"/>
      <c r="AL994" s="764">
        <v>411030</v>
      </c>
      <c r="AM994" s="764">
        <v>1</v>
      </c>
      <c r="AN994" s="764" t="s">
        <v>3617</v>
      </c>
      <c r="AO994" s="624"/>
      <c r="AQ994" s="589"/>
      <c r="AR994" s="590"/>
    </row>
    <row r="995" spans="34:44" ht="15" customHeight="1" x14ac:dyDescent="0.15">
      <c r="AH995" s="591" t="s">
        <v>1090</v>
      </c>
      <c r="AI995" s="592" t="s">
        <v>1061</v>
      </c>
      <c r="AJ995" s="591">
        <v>408025</v>
      </c>
      <c r="AK995" s="624"/>
      <c r="AL995" s="764">
        <v>412002</v>
      </c>
      <c r="AM995" s="764" t="s">
        <v>3617</v>
      </c>
      <c r="AN995" s="764">
        <v>1</v>
      </c>
      <c r="AO995" s="624"/>
      <c r="AQ995" s="589"/>
      <c r="AR995" s="590"/>
    </row>
    <row r="996" spans="34:44" ht="15" customHeight="1" x14ac:dyDescent="0.15">
      <c r="AH996" s="591" t="s">
        <v>1090</v>
      </c>
      <c r="AI996" s="592"/>
      <c r="AJ996" s="591">
        <v>408026</v>
      </c>
      <c r="AK996" s="624"/>
      <c r="AL996" s="764">
        <v>412003</v>
      </c>
      <c r="AM996" s="764" t="s">
        <v>3617</v>
      </c>
      <c r="AN996" s="764">
        <v>1</v>
      </c>
      <c r="AO996" s="624"/>
      <c r="AQ996" s="589"/>
      <c r="AR996" s="590"/>
    </row>
    <row r="997" spans="34:44" ht="15" customHeight="1" x14ac:dyDescent="0.15">
      <c r="AH997" s="591" t="s">
        <v>1090</v>
      </c>
      <c r="AI997" s="592" t="s">
        <v>1063</v>
      </c>
      <c r="AJ997" s="591">
        <v>408029</v>
      </c>
      <c r="AK997" s="624"/>
      <c r="AL997" s="764">
        <v>412004</v>
      </c>
      <c r="AM997" s="764">
        <v>1</v>
      </c>
      <c r="AN997" s="764" t="s">
        <v>3617</v>
      </c>
      <c r="AO997" s="624"/>
      <c r="AQ997" s="589"/>
      <c r="AR997" s="590"/>
    </row>
    <row r="998" spans="34:44" ht="15" customHeight="1" x14ac:dyDescent="0.15">
      <c r="AH998" s="591" t="s">
        <v>1090</v>
      </c>
      <c r="AI998" s="593" t="s">
        <v>1267</v>
      </c>
      <c r="AJ998" s="591">
        <v>409004</v>
      </c>
      <c r="AK998" s="624"/>
      <c r="AL998" s="764">
        <v>412005</v>
      </c>
      <c r="AM998" s="764" t="s">
        <v>3617</v>
      </c>
      <c r="AN998" s="764">
        <v>1</v>
      </c>
      <c r="AO998" s="624"/>
      <c r="AQ998" s="589"/>
      <c r="AR998" s="590"/>
    </row>
    <row r="999" spans="34:44" ht="15" customHeight="1" x14ac:dyDescent="0.15">
      <c r="AH999" s="591" t="s">
        <v>1090</v>
      </c>
      <c r="AI999" s="592" t="s">
        <v>1069</v>
      </c>
      <c r="AJ999" s="591">
        <v>409001</v>
      </c>
      <c r="AK999" s="624"/>
      <c r="AL999" s="764">
        <v>412006</v>
      </c>
      <c r="AM999" s="764">
        <v>1</v>
      </c>
      <c r="AN999" s="764" t="s">
        <v>3617</v>
      </c>
      <c r="AO999" s="624"/>
      <c r="AQ999" s="589"/>
      <c r="AR999" s="590"/>
    </row>
    <row r="1000" spans="34:44" ht="15" customHeight="1" x14ac:dyDescent="0.15">
      <c r="AH1000" s="591" t="s">
        <v>1090</v>
      </c>
      <c r="AI1000" s="592" t="s">
        <v>1071</v>
      </c>
      <c r="AJ1000" s="591">
        <v>409002</v>
      </c>
      <c r="AK1000" s="624"/>
      <c r="AL1000" s="764">
        <v>412007</v>
      </c>
      <c r="AM1000" s="764" t="s">
        <v>3617</v>
      </c>
      <c r="AN1000" s="764">
        <v>1</v>
      </c>
      <c r="AO1000" s="624"/>
      <c r="AQ1000" s="589"/>
      <c r="AR1000" s="590"/>
    </row>
    <row r="1001" spans="34:44" ht="15" customHeight="1" x14ac:dyDescent="0.15">
      <c r="AH1001" s="591" t="s">
        <v>1090</v>
      </c>
      <c r="AI1001" s="592" t="s">
        <v>1072</v>
      </c>
      <c r="AJ1001" s="591">
        <v>409003</v>
      </c>
      <c r="AK1001" s="624"/>
      <c r="AL1001" s="764">
        <v>412008</v>
      </c>
      <c r="AM1001" s="764" t="s">
        <v>3617</v>
      </c>
      <c r="AN1001" s="764">
        <v>1</v>
      </c>
      <c r="AO1001" s="624"/>
      <c r="AQ1001" s="589"/>
      <c r="AR1001" s="590"/>
    </row>
    <row r="1002" spans="34:44" ht="15" customHeight="1" x14ac:dyDescent="0.15">
      <c r="AH1002" s="591" t="s">
        <v>1090</v>
      </c>
      <c r="AI1002" s="592" t="s">
        <v>1073</v>
      </c>
      <c r="AJ1002" s="591">
        <v>409005</v>
      </c>
      <c r="AK1002" s="624"/>
      <c r="AL1002" s="764">
        <v>412009</v>
      </c>
      <c r="AM1002" s="764">
        <v>1</v>
      </c>
      <c r="AN1002" s="764" t="s">
        <v>3617</v>
      </c>
      <c r="AO1002" s="624"/>
      <c r="AQ1002" s="589"/>
      <c r="AR1002" s="590"/>
    </row>
    <row r="1003" spans="34:44" ht="15" customHeight="1" x14ac:dyDescent="0.15">
      <c r="AH1003" s="591" t="s">
        <v>1090</v>
      </c>
      <c r="AI1003" s="592" t="s">
        <v>1074</v>
      </c>
      <c r="AJ1003" s="591">
        <v>409006</v>
      </c>
      <c r="AK1003" s="624"/>
      <c r="AL1003" s="764">
        <v>412010</v>
      </c>
      <c r="AM1003" s="764">
        <v>1</v>
      </c>
      <c r="AN1003" s="764" t="s">
        <v>3617</v>
      </c>
      <c r="AO1003" s="624"/>
      <c r="AQ1003" s="589"/>
      <c r="AR1003" s="590"/>
    </row>
    <row r="1004" spans="34:44" ht="15" customHeight="1" x14ac:dyDescent="0.15">
      <c r="AH1004" s="591" t="s">
        <v>1090</v>
      </c>
      <c r="AI1004" s="592" t="s">
        <v>1076</v>
      </c>
      <c r="AJ1004" s="591">
        <v>409007</v>
      </c>
      <c r="AK1004" s="624"/>
      <c r="AL1004" s="764">
        <v>412011</v>
      </c>
      <c r="AM1004" s="764">
        <v>1</v>
      </c>
      <c r="AN1004" s="764" t="s">
        <v>3617</v>
      </c>
      <c r="AO1004" s="624"/>
      <c r="AQ1004" s="589"/>
      <c r="AR1004" s="590"/>
    </row>
    <row r="1005" spans="34:44" ht="15" customHeight="1" x14ac:dyDescent="0.15">
      <c r="AH1005" s="591" t="s">
        <v>1090</v>
      </c>
      <c r="AI1005" s="592" t="s">
        <v>1077</v>
      </c>
      <c r="AJ1005" s="591">
        <v>409008</v>
      </c>
      <c r="AK1005" s="624"/>
      <c r="AL1005" s="764">
        <v>412012</v>
      </c>
      <c r="AM1005" s="764" t="s">
        <v>3617</v>
      </c>
      <c r="AN1005" s="764">
        <v>1</v>
      </c>
      <c r="AO1005" s="624"/>
      <c r="AQ1005" s="589"/>
      <c r="AR1005" s="590"/>
    </row>
    <row r="1006" spans="34:44" ht="15" customHeight="1" x14ac:dyDescent="0.15">
      <c r="AH1006" s="591" t="s">
        <v>1090</v>
      </c>
      <c r="AI1006" s="592" t="s">
        <v>1079</v>
      </c>
      <c r="AJ1006" s="591">
        <v>409009</v>
      </c>
      <c r="AK1006" s="624"/>
      <c r="AL1006" s="764">
        <v>412013</v>
      </c>
      <c r="AM1006" s="764" t="s">
        <v>3617</v>
      </c>
      <c r="AN1006" s="764">
        <v>1</v>
      </c>
      <c r="AO1006" s="624"/>
      <c r="AQ1006" s="589"/>
      <c r="AR1006" s="590"/>
    </row>
    <row r="1007" spans="34:44" ht="15" customHeight="1" x14ac:dyDescent="0.15">
      <c r="AH1007" s="591" t="s">
        <v>1090</v>
      </c>
      <c r="AI1007" s="592" t="s">
        <v>1080</v>
      </c>
      <c r="AJ1007" s="591">
        <v>409010</v>
      </c>
      <c r="AK1007" s="624"/>
      <c r="AL1007" s="764">
        <v>412014</v>
      </c>
      <c r="AM1007" s="764">
        <v>1</v>
      </c>
      <c r="AN1007" s="764" t="s">
        <v>3617</v>
      </c>
      <c r="AO1007" s="624"/>
      <c r="AQ1007" s="589"/>
      <c r="AR1007" s="590"/>
    </row>
    <row r="1008" spans="34:44" ht="15" customHeight="1" x14ac:dyDescent="0.15">
      <c r="AH1008" s="591" t="s">
        <v>1090</v>
      </c>
      <c r="AI1008" s="592" t="s">
        <v>1278</v>
      </c>
      <c r="AJ1008" s="591">
        <v>409011</v>
      </c>
      <c r="AK1008" s="624"/>
      <c r="AL1008" s="764">
        <v>412015</v>
      </c>
      <c r="AM1008" s="764">
        <v>1</v>
      </c>
      <c r="AN1008" s="764" t="s">
        <v>3617</v>
      </c>
      <c r="AO1008" s="624"/>
      <c r="AQ1008" s="589"/>
      <c r="AR1008" s="590"/>
    </row>
    <row r="1009" spans="34:44" ht="15" customHeight="1" x14ac:dyDescent="0.15">
      <c r="AH1009" s="591" t="s">
        <v>1090</v>
      </c>
      <c r="AI1009" s="592" t="s">
        <v>1083</v>
      </c>
      <c r="AJ1009" s="591">
        <v>409013</v>
      </c>
      <c r="AK1009" s="624"/>
      <c r="AL1009" s="764">
        <v>412016</v>
      </c>
      <c r="AM1009" s="764">
        <v>1</v>
      </c>
      <c r="AN1009" s="764" t="s">
        <v>3617</v>
      </c>
      <c r="AO1009" s="624"/>
      <c r="AQ1009" s="589"/>
      <c r="AR1009" s="590"/>
    </row>
    <row r="1010" spans="34:44" ht="15" customHeight="1" x14ac:dyDescent="0.15">
      <c r="AH1010" s="591" t="s">
        <v>1090</v>
      </c>
      <c r="AI1010" s="592" t="s">
        <v>1085</v>
      </c>
      <c r="AJ1010" s="591">
        <v>409014</v>
      </c>
      <c r="AK1010" s="624"/>
      <c r="AL1010" s="764">
        <v>412017</v>
      </c>
      <c r="AM1010" s="764" t="s">
        <v>3617</v>
      </c>
      <c r="AN1010" s="764">
        <v>1</v>
      </c>
      <c r="AO1010" s="624"/>
      <c r="AQ1010" s="589"/>
      <c r="AR1010" s="590"/>
    </row>
    <row r="1011" spans="34:44" ht="15" customHeight="1" x14ac:dyDescent="0.15">
      <c r="AH1011" s="591" t="s">
        <v>1090</v>
      </c>
      <c r="AI1011" s="592" t="s">
        <v>1281</v>
      </c>
      <c r="AJ1011" s="591">
        <v>409015</v>
      </c>
      <c r="AK1011" s="624"/>
      <c r="AL1011" s="764">
        <v>501001</v>
      </c>
      <c r="AM1011" s="764" t="s">
        <v>3617</v>
      </c>
      <c r="AN1011" s="764">
        <v>1</v>
      </c>
      <c r="AO1011" s="624"/>
      <c r="AQ1011" s="589"/>
      <c r="AR1011" s="590"/>
    </row>
    <row r="1012" spans="34:44" ht="15" customHeight="1" x14ac:dyDescent="0.15">
      <c r="AH1012" s="591" t="s">
        <v>1090</v>
      </c>
      <c r="AI1012" s="592" t="s">
        <v>1087</v>
      </c>
      <c r="AJ1012" s="591">
        <v>409016</v>
      </c>
      <c r="AK1012" s="624"/>
      <c r="AL1012" s="764">
        <v>501002</v>
      </c>
      <c r="AM1012" s="764" t="s">
        <v>3617</v>
      </c>
      <c r="AN1012" s="764">
        <v>1</v>
      </c>
      <c r="AO1012" s="624"/>
      <c r="AQ1012" s="589"/>
      <c r="AR1012" s="590"/>
    </row>
    <row r="1013" spans="34:44" ht="15" customHeight="1" x14ac:dyDescent="0.15">
      <c r="AH1013" s="591" t="s">
        <v>1090</v>
      </c>
      <c r="AI1013" s="592" t="s">
        <v>1089</v>
      </c>
      <c r="AJ1013" s="591">
        <v>409017</v>
      </c>
      <c r="AK1013" s="624"/>
      <c r="AL1013" s="764">
        <v>501003</v>
      </c>
      <c r="AM1013" s="764" t="s">
        <v>3617</v>
      </c>
      <c r="AN1013" s="764">
        <v>1</v>
      </c>
      <c r="AO1013" s="624"/>
      <c r="AQ1013" s="589"/>
      <c r="AR1013" s="590"/>
    </row>
    <row r="1014" spans="34:44" ht="15" customHeight="1" x14ac:dyDescent="0.15">
      <c r="AH1014" s="591" t="s">
        <v>1090</v>
      </c>
      <c r="AI1014" s="592" t="s">
        <v>1284</v>
      </c>
      <c r="AJ1014" s="591">
        <v>409018</v>
      </c>
      <c r="AK1014" s="624"/>
      <c r="AL1014" s="764">
        <v>501004</v>
      </c>
      <c r="AM1014" s="764" t="s">
        <v>3617</v>
      </c>
      <c r="AN1014" s="764">
        <v>1</v>
      </c>
      <c r="AO1014" s="624"/>
      <c r="AQ1014" s="589"/>
      <c r="AR1014" s="590"/>
    </row>
    <row r="1015" spans="34:44" ht="15" customHeight="1" x14ac:dyDescent="0.15">
      <c r="AH1015" s="591" t="s">
        <v>1090</v>
      </c>
      <c r="AI1015" s="592" t="s">
        <v>1081</v>
      </c>
      <c r="AJ1015" s="591">
        <v>409012</v>
      </c>
      <c r="AK1015" s="624"/>
      <c r="AL1015" s="764">
        <v>501005</v>
      </c>
      <c r="AM1015" s="764">
        <v>1</v>
      </c>
      <c r="AN1015" s="764" t="s">
        <v>3617</v>
      </c>
      <c r="AO1015" s="624"/>
      <c r="AQ1015" s="589"/>
      <c r="AR1015" s="590"/>
    </row>
    <row r="1016" spans="34:44" ht="15" customHeight="1" x14ac:dyDescent="0.15">
      <c r="AH1016" s="591" t="s">
        <v>1090</v>
      </c>
      <c r="AI1016" s="592" t="s">
        <v>1091</v>
      </c>
      <c r="AJ1016" s="591">
        <v>409019</v>
      </c>
      <c r="AK1016" s="624"/>
      <c r="AL1016" s="764">
        <v>501006</v>
      </c>
      <c r="AM1016" s="764" t="s">
        <v>3617</v>
      </c>
      <c r="AN1016" s="764">
        <v>1</v>
      </c>
      <c r="AO1016" s="624"/>
      <c r="AQ1016" s="589"/>
      <c r="AR1016" s="590"/>
    </row>
    <row r="1017" spans="34:44" ht="15" customHeight="1" x14ac:dyDescent="0.15">
      <c r="AH1017" s="591" t="s">
        <v>1090</v>
      </c>
      <c r="AI1017" s="592" t="s">
        <v>1092</v>
      </c>
      <c r="AJ1017" s="591">
        <v>410001</v>
      </c>
      <c r="AK1017" s="624"/>
      <c r="AL1017" s="764">
        <v>501007</v>
      </c>
      <c r="AM1017" s="764" t="s">
        <v>3617</v>
      </c>
      <c r="AN1017" s="764">
        <v>1</v>
      </c>
      <c r="AO1017" s="624"/>
      <c r="AQ1017" s="589"/>
      <c r="AR1017" s="590"/>
    </row>
    <row r="1018" spans="34:44" ht="15" customHeight="1" x14ac:dyDescent="0.15">
      <c r="AH1018" s="591" t="s">
        <v>1090</v>
      </c>
      <c r="AI1018" s="592" t="s">
        <v>1093</v>
      </c>
      <c r="AJ1018" s="591">
        <v>410003</v>
      </c>
      <c r="AK1018" s="624"/>
      <c r="AL1018" s="764">
        <v>501008</v>
      </c>
      <c r="AM1018" s="764">
        <v>1</v>
      </c>
      <c r="AN1018" s="764" t="s">
        <v>3617</v>
      </c>
      <c r="AO1018" s="624"/>
      <c r="AQ1018" s="589"/>
      <c r="AR1018" s="590"/>
    </row>
    <row r="1019" spans="34:44" ht="15" customHeight="1" x14ac:dyDescent="0.15">
      <c r="AH1019" s="591" t="s">
        <v>1090</v>
      </c>
      <c r="AI1019" s="592" t="s">
        <v>1288</v>
      </c>
      <c r="AJ1019" s="591">
        <v>410008</v>
      </c>
      <c r="AK1019" s="624"/>
      <c r="AL1019" s="764">
        <v>501009</v>
      </c>
      <c r="AM1019" s="764" t="s">
        <v>3617</v>
      </c>
      <c r="AN1019" s="764">
        <v>1</v>
      </c>
      <c r="AO1019" s="624"/>
      <c r="AQ1019" s="589"/>
      <c r="AR1019" s="590"/>
    </row>
    <row r="1020" spans="34:44" ht="15" customHeight="1" x14ac:dyDescent="0.15">
      <c r="AH1020" s="591" t="s">
        <v>1090</v>
      </c>
      <c r="AI1020" s="592" t="s">
        <v>1094</v>
      </c>
      <c r="AJ1020" s="591">
        <v>410004</v>
      </c>
      <c r="AK1020" s="624"/>
      <c r="AL1020" s="764">
        <v>501010</v>
      </c>
      <c r="AM1020" s="764" t="s">
        <v>3617</v>
      </c>
      <c r="AN1020" s="764">
        <v>1</v>
      </c>
      <c r="AO1020" s="624"/>
      <c r="AQ1020" s="589"/>
      <c r="AR1020" s="590"/>
    </row>
    <row r="1021" spans="34:44" ht="15" customHeight="1" x14ac:dyDescent="0.15">
      <c r="AH1021" s="591" t="s">
        <v>1090</v>
      </c>
      <c r="AI1021" s="592" t="s">
        <v>1290</v>
      </c>
      <c r="AJ1021" s="591">
        <v>410005</v>
      </c>
      <c r="AK1021" s="624"/>
      <c r="AL1021" s="764">
        <v>502001</v>
      </c>
      <c r="AM1021" s="764" t="s">
        <v>3617</v>
      </c>
      <c r="AN1021" s="764">
        <v>1</v>
      </c>
      <c r="AO1021" s="624"/>
      <c r="AQ1021" s="589"/>
      <c r="AR1021" s="590"/>
    </row>
    <row r="1022" spans="34:44" ht="15" customHeight="1" x14ac:dyDescent="0.15">
      <c r="AH1022" s="591" t="s">
        <v>1090</v>
      </c>
      <c r="AI1022" s="592" t="s">
        <v>1095</v>
      </c>
      <c r="AJ1022" s="591">
        <v>410006</v>
      </c>
      <c r="AK1022" s="624"/>
      <c r="AL1022" s="764">
        <v>502002</v>
      </c>
      <c r="AM1022" s="764">
        <v>1</v>
      </c>
      <c r="AN1022" s="764" t="s">
        <v>3617</v>
      </c>
      <c r="AO1022" s="624"/>
      <c r="AQ1022" s="589"/>
      <c r="AR1022" s="590"/>
    </row>
    <row r="1023" spans="34:44" ht="15" customHeight="1" x14ac:dyDescent="0.15">
      <c r="AH1023" s="591" t="s">
        <v>1090</v>
      </c>
      <c r="AI1023" s="592" t="s">
        <v>1096</v>
      </c>
      <c r="AJ1023" s="591">
        <v>410010</v>
      </c>
      <c r="AK1023" s="624"/>
      <c r="AL1023" s="764">
        <v>502003</v>
      </c>
      <c r="AM1023" s="764">
        <v>1</v>
      </c>
      <c r="AN1023" s="764" t="s">
        <v>3617</v>
      </c>
      <c r="AO1023" s="624"/>
      <c r="AQ1023" s="589"/>
      <c r="AR1023" s="590"/>
    </row>
    <row r="1024" spans="34:44" ht="15" customHeight="1" x14ac:dyDescent="0.15">
      <c r="AH1024" s="591" t="s">
        <v>1090</v>
      </c>
      <c r="AI1024" s="592" t="s">
        <v>1097</v>
      </c>
      <c r="AJ1024" s="591">
        <v>410011</v>
      </c>
      <c r="AK1024" s="624"/>
      <c r="AL1024" s="764">
        <v>502004</v>
      </c>
      <c r="AM1024" s="764" t="s">
        <v>3617</v>
      </c>
      <c r="AN1024" s="764">
        <v>1</v>
      </c>
      <c r="AO1024" s="624"/>
      <c r="AQ1024" s="589"/>
      <c r="AR1024" s="590"/>
    </row>
    <row r="1025" spans="34:44" ht="15" customHeight="1" x14ac:dyDescent="0.15">
      <c r="AH1025" s="591" t="s">
        <v>1090</v>
      </c>
      <c r="AI1025" s="592" t="s">
        <v>1098</v>
      </c>
      <c r="AJ1025" s="591">
        <v>410012</v>
      </c>
      <c r="AK1025" s="624"/>
      <c r="AL1025" s="764">
        <v>502005</v>
      </c>
      <c r="AM1025" s="764">
        <v>1</v>
      </c>
      <c r="AN1025" s="764" t="s">
        <v>3617</v>
      </c>
      <c r="AO1025" s="624"/>
      <c r="AQ1025" s="589"/>
      <c r="AR1025" s="590"/>
    </row>
    <row r="1026" spans="34:44" ht="15" customHeight="1" x14ac:dyDescent="0.15">
      <c r="AH1026" s="591" t="s">
        <v>1090</v>
      </c>
      <c r="AI1026" s="592" t="s">
        <v>1099</v>
      </c>
      <c r="AJ1026" s="591">
        <v>410013</v>
      </c>
      <c r="AK1026" s="624"/>
      <c r="AL1026" s="764">
        <v>502006</v>
      </c>
      <c r="AM1026" s="764">
        <v>1</v>
      </c>
      <c r="AN1026" s="764" t="s">
        <v>3617</v>
      </c>
      <c r="AO1026" s="624"/>
      <c r="AQ1026" s="589"/>
      <c r="AR1026" s="590"/>
    </row>
    <row r="1027" spans="34:44" ht="15" customHeight="1" x14ac:dyDescent="0.15">
      <c r="AH1027" s="591" t="s">
        <v>1090</v>
      </c>
      <c r="AI1027" s="592" t="s">
        <v>1101</v>
      </c>
      <c r="AJ1027" s="591">
        <v>410014</v>
      </c>
      <c r="AK1027" s="624"/>
      <c r="AL1027" s="764">
        <v>502007</v>
      </c>
      <c r="AM1027" s="764" t="s">
        <v>3617</v>
      </c>
      <c r="AN1027" s="764">
        <v>1</v>
      </c>
      <c r="AO1027" s="624"/>
      <c r="AQ1027" s="589"/>
      <c r="AR1027" s="590"/>
    </row>
    <row r="1028" spans="34:44" ht="15" customHeight="1" x14ac:dyDescent="0.15">
      <c r="AH1028" s="591" t="s">
        <v>1090</v>
      </c>
      <c r="AI1028" s="592" t="s">
        <v>1103</v>
      </c>
      <c r="AJ1028" s="591">
        <v>410015</v>
      </c>
      <c r="AK1028" s="624"/>
      <c r="AL1028" s="764">
        <v>502008</v>
      </c>
      <c r="AM1028" s="764" t="s">
        <v>3617</v>
      </c>
      <c r="AN1028" s="764">
        <v>1</v>
      </c>
      <c r="AO1028" s="624"/>
      <c r="AQ1028" s="589"/>
      <c r="AR1028" s="590"/>
    </row>
    <row r="1029" spans="34:44" ht="15" customHeight="1" x14ac:dyDescent="0.15">
      <c r="AH1029" s="591" t="s">
        <v>1090</v>
      </c>
      <c r="AI1029" s="592" t="s">
        <v>304</v>
      </c>
      <c r="AJ1029" s="591">
        <v>410016</v>
      </c>
      <c r="AK1029" s="624"/>
      <c r="AL1029" s="764">
        <v>502009</v>
      </c>
      <c r="AM1029" s="764" t="s">
        <v>3617</v>
      </c>
      <c r="AN1029" s="764">
        <v>1</v>
      </c>
      <c r="AO1029" s="624"/>
      <c r="AQ1029" s="589"/>
      <c r="AR1029" s="590"/>
    </row>
    <row r="1030" spans="34:44" ht="15" customHeight="1" x14ac:dyDescent="0.15">
      <c r="AH1030" s="591" t="s">
        <v>1090</v>
      </c>
      <c r="AI1030" s="592" t="s">
        <v>1104</v>
      </c>
      <c r="AJ1030" s="591">
        <v>410017</v>
      </c>
      <c r="AK1030" s="624"/>
      <c r="AL1030" s="764">
        <v>502990</v>
      </c>
      <c r="AM1030" s="764" t="s">
        <v>3617</v>
      </c>
      <c r="AN1030" s="764">
        <v>1</v>
      </c>
      <c r="AO1030" s="624"/>
      <c r="AQ1030" s="589"/>
      <c r="AR1030" s="590"/>
    </row>
    <row r="1031" spans="34:44" ht="15" customHeight="1" x14ac:dyDescent="0.15">
      <c r="AH1031" s="591" t="s">
        <v>1090</v>
      </c>
      <c r="AI1031" s="592" t="s">
        <v>1106</v>
      </c>
      <c r="AJ1031" s="591">
        <v>410018</v>
      </c>
      <c r="AK1031" s="624"/>
      <c r="AL1031" s="764">
        <v>503001</v>
      </c>
      <c r="AM1031" s="764" t="s">
        <v>3617</v>
      </c>
      <c r="AN1031" s="764">
        <v>1</v>
      </c>
      <c r="AO1031" s="624"/>
      <c r="AQ1031" s="589"/>
      <c r="AR1031" s="590"/>
    </row>
    <row r="1032" spans="34:44" ht="15" customHeight="1" x14ac:dyDescent="0.15">
      <c r="AH1032" s="591" t="s">
        <v>1090</v>
      </c>
      <c r="AI1032" s="592" t="s">
        <v>1107</v>
      </c>
      <c r="AJ1032" s="591">
        <v>410019</v>
      </c>
      <c r="AK1032" s="624"/>
      <c r="AL1032" s="764">
        <v>503002</v>
      </c>
      <c r="AM1032" s="764">
        <v>1</v>
      </c>
      <c r="AN1032" s="764" t="s">
        <v>3617</v>
      </c>
      <c r="AO1032" s="624"/>
      <c r="AQ1032" s="589"/>
      <c r="AR1032" s="590"/>
    </row>
    <row r="1033" spans="34:44" ht="15" customHeight="1" x14ac:dyDescent="0.15">
      <c r="AH1033" s="591" t="s">
        <v>1090</v>
      </c>
      <c r="AI1033" s="592" t="s">
        <v>1302</v>
      </c>
      <c r="AJ1033" s="591">
        <v>410020</v>
      </c>
      <c r="AK1033" s="624"/>
      <c r="AL1033" s="764">
        <v>503003</v>
      </c>
      <c r="AM1033" s="764">
        <v>1</v>
      </c>
      <c r="AN1033" s="764" t="s">
        <v>3617</v>
      </c>
      <c r="AO1033" s="624"/>
      <c r="AQ1033" s="589"/>
      <c r="AR1033" s="590"/>
    </row>
    <row r="1034" spans="34:44" ht="15" customHeight="1" x14ac:dyDescent="0.15">
      <c r="AH1034" s="591" t="s">
        <v>1090</v>
      </c>
      <c r="AI1034" s="592" t="s">
        <v>1304</v>
      </c>
      <c r="AJ1034" s="591">
        <v>410021</v>
      </c>
      <c r="AK1034" s="624"/>
      <c r="AL1034" s="764">
        <v>503004</v>
      </c>
      <c r="AM1034" s="764" t="s">
        <v>3617</v>
      </c>
      <c r="AN1034" s="764">
        <v>1</v>
      </c>
      <c r="AO1034" s="624"/>
      <c r="AQ1034" s="589"/>
      <c r="AR1034" s="590"/>
    </row>
    <row r="1035" spans="34:44" ht="15" customHeight="1" x14ac:dyDescent="0.15">
      <c r="AH1035" s="591" t="s">
        <v>1090</v>
      </c>
      <c r="AI1035" s="592" t="s">
        <v>1108</v>
      </c>
      <c r="AJ1035" s="591">
        <v>410022</v>
      </c>
      <c r="AK1035" s="624"/>
      <c r="AL1035" s="764">
        <v>503005</v>
      </c>
      <c r="AM1035" s="764" t="s">
        <v>3617</v>
      </c>
      <c r="AN1035" s="764">
        <v>1</v>
      </c>
      <c r="AO1035" s="624"/>
      <c r="AQ1035" s="589"/>
      <c r="AR1035" s="590"/>
    </row>
    <row r="1036" spans="34:44" ht="15" customHeight="1" x14ac:dyDescent="0.15">
      <c r="AH1036" s="591" t="s">
        <v>1090</v>
      </c>
      <c r="AI1036" s="592" t="s">
        <v>1110</v>
      </c>
      <c r="AJ1036" s="591">
        <v>410023</v>
      </c>
      <c r="AK1036" s="624"/>
      <c r="AL1036" s="764">
        <v>503006</v>
      </c>
      <c r="AM1036" s="764" t="s">
        <v>3617</v>
      </c>
      <c r="AN1036" s="764">
        <v>1</v>
      </c>
      <c r="AO1036" s="624"/>
      <c r="AQ1036" s="589"/>
      <c r="AR1036" s="590"/>
    </row>
    <row r="1037" spans="34:44" ht="15" customHeight="1" x14ac:dyDescent="0.15">
      <c r="AH1037" s="591" t="s">
        <v>1090</v>
      </c>
      <c r="AI1037" s="593" t="s">
        <v>1112</v>
      </c>
      <c r="AJ1037" s="591">
        <v>410024</v>
      </c>
      <c r="AK1037" s="624"/>
      <c r="AL1037" s="764">
        <v>503990</v>
      </c>
      <c r="AM1037" s="764" t="s">
        <v>3617</v>
      </c>
      <c r="AN1037" s="764">
        <v>1</v>
      </c>
      <c r="AO1037" s="624"/>
      <c r="AQ1037" s="589"/>
      <c r="AR1037" s="590"/>
    </row>
    <row r="1038" spans="34:44" ht="15" customHeight="1" x14ac:dyDescent="0.15">
      <c r="AH1038" s="591" t="s">
        <v>1090</v>
      </c>
      <c r="AI1038" s="592" t="s">
        <v>1114</v>
      </c>
      <c r="AJ1038" s="591">
        <v>410025</v>
      </c>
      <c r="AK1038" s="624"/>
      <c r="AL1038" s="764">
        <v>503991</v>
      </c>
      <c r="AM1038" s="764" t="s">
        <v>3617</v>
      </c>
      <c r="AN1038" s="764">
        <v>1</v>
      </c>
      <c r="AO1038" s="624"/>
      <c r="AQ1038" s="589"/>
      <c r="AR1038" s="590"/>
    </row>
    <row r="1039" spans="34:44" ht="15" customHeight="1" x14ac:dyDescent="0.15">
      <c r="AH1039" s="591" t="s">
        <v>1090</v>
      </c>
      <c r="AI1039" s="592" t="s">
        <v>1115</v>
      </c>
      <c r="AJ1039" s="591">
        <v>410026</v>
      </c>
      <c r="AK1039" s="624"/>
      <c r="AL1039" s="764">
        <v>503992</v>
      </c>
      <c r="AM1039" s="764" t="s">
        <v>3617</v>
      </c>
      <c r="AN1039" s="764">
        <v>1</v>
      </c>
      <c r="AO1039" s="624"/>
      <c r="AQ1039" s="589"/>
      <c r="AR1039" s="590"/>
    </row>
    <row r="1040" spans="34:44" ht="15" customHeight="1" x14ac:dyDescent="0.15">
      <c r="AH1040" s="591" t="s">
        <v>1090</v>
      </c>
      <c r="AI1040" s="592" t="s">
        <v>1309</v>
      </c>
      <c r="AJ1040" s="591">
        <v>410991</v>
      </c>
      <c r="AK1040" s="624"/>
      <c r="AL1040" s="764">
        <v>504001</v>
      </c>
      <c r="AM1040" s="764" t="s">
        <v>3617</v>
      </c>
      <c r="AN1040" s="764">
        <v>1</v>
      </c>
      <c r="AO1040" s="624"/>
      <c r="AQ1040" s="589"/>
      <c r="AR1040" s="590"/>
    </row>
    <row r="1041" spans="34:44" ht="15" customHeight="1" x14ac:dyDescent="0.15">
      <c r="AH1041" s="591" t="s">
        <v>1090</v>
      </c>
      <c r="AI1041" s="592" t="s">
        <v>1311</v>
      </c>
      <c r="AJ1041" s="591">
        <v>410990</v>
      </c>
      <c r="AK1041" s="624"/>
      <c r="AL1041" s="764">
        <v>504002</v>
      </c>
      <c r="AM1041" s="764">
        <v>1</v>
      </c>
      <c r="AN1041" s="764" t="s">
        <v>3617</v>
      </c>
      <c r="AO1041" s="624"/>
      <c r="AQ1041" s="589"/>
      <c r="AR1041" s="590"/>
    </row>
    <row r="1042" spans="34:44" ht="15" customHeight="1" x14ac:dyDescent="0.15">
      <c r="AH1042" s="591" t="s">
        <v>1090</v>
      </c>
      <c r="AI1042" s="592" t="s">
        <v>1313</v>
      </c>
      <c r="AJ1042" s="591">
        <v>411001</v>
      </c>
      <c r="AK1042" s="624"/>
      <c r="AL1042" s="764">
        <v>504003</v>
      </c>
      <c r="AM1042" s="764">
        <v>1</v>
      </c>
      <c r="AN1042" s="764" t="s">
        <v>3617</v>
      </c>
      <c r="AO1042" s="624"/>
      <c r="AQ1042" s="589"/>
      <c r="AR1042" s="590"/>
    </row>
    <row r="1043" spans="34:44" ht="15" customHeight="1" x14ac:dyDescent="0.15">
      <c r="AH1043" s="591" t="s">
        <v>1090</v>
      </c>
      <c r="AI1043" s="592" t="s">
        <v>1116</v>
      </c>
      <c r="AJ1043" s="591">
        <v>411002</v>
      </c>
      <c r="AK1043" s="624"/>
      <c r="AL1043" s="764">
        <v>504004</v>
      </c>
      <c r="AM1043" s="764" t="s">
        <v>3617</v>
      </c>
      <c r="AN1043" s="764">
        <v>1</v>
      </c>
      <c r="AO1043" s="624"/>
      <c r="AQ1043" s="589"/>
      <c r="AR1043" s="590"/>
    </row>
    <row r="1044" spans="34:44" ht="15" customHeight="1" x14ac:dyDescent="0.15">
      <c r="AH1044" s="591" t="s">
        <v>1090</v>
      </c>
      <c r="AI1044" s="592" t="s">
        <v>1118</v>
      </c>
      <c r="AJ1044" s="591">
        <v>411003</v>
      </c>
      <c r="AK1044" s="624"/>
      <c r="AL1044" s="764">
        <v>504005</v>
      </c>
      <c r="AM1044" s="764" t="s">
        <v>3617</v>
      </c>
      <c r="AN1044" s="764">
        <v>1</v>
      </c>
      <c r="AO1044" s="624"/>
      <c r="AQ1044" s="589"/>
      <c r="AR1044" s="590"/>
    </row>
    <row r="1045" spans="34:44" ht="15" customHeight="1" x14ac:dyDescent="0.15">
      <c r="AH1045" s="591" t="s">
        <v>1090</v>
      </c>
      <c r="AI1045" s="592" t="s">
        <v>1119</v>
      </c>
      <c r="AJ1045" s="591">
        <v>411004</v>
      </c>
      <c r="AK1045" s="624"/>
      <c r="AL1045" s="764">
        <v>504006</v>
      </c>
      <c r="AM1045" s="764">
        <v>1</v>
      </c>
      <c r="AN1045" s="764" t="s">
        <v>3617</v>
      </c>
      <c r="AO1045" s="624"/>
      <c r="AQ1045" s="589"/>
      <c r="AR1045" s="590"/>
    </row>
    <row r="1046" spans="34:44" ht="15" customHeight="1" x14ac:dyDescent="0.15">
      <c r="AH1046" s="591" t="s">
        <v>1090</v>
      </c>
      <c r="AI1046" s="592" t="s">
        <v>1120</v>
      </c>
      <c r="AJ1046" s="591">
        <v>411005</v>
      </c>
      <c r="AK1046" s="624"/>
      <c r="AL1046" s="764">
        <v>504007</v>
      </c>
      <c r="AM1046" s="764">
        <v>1</v>
      </c>
      <c r="AN1046" s="764" t="s">
        <v>3617</v>
      </c>
      <c r="AO1046" s="624"/>
      <c r="AQ1046" s="589"/>
      <c r="AR1046" s="590"/>
    </row>
    <row r="1047" spans="34:44" ht="15" customHeight="1" x14ac:dyDescent="0.15">
      <c r="AH1047" s="591" t="s">
        <v>1090</v>
      </c>
      <c r="AI1047" s="592" t="s">
        <v>1318</v>
      </c>
      <c r="AJ1047" s="591">
        <v>411006</v>
      </c>
      <c r="AK1047" s="624"/>
      <c r="AL1047" s="764">
        <v>504008</v>
      </c>
      <c r="AM1047" s="764" t="s">
        <v>3617</v>
      </c>
      <c r="AN1047" s="764">
        <v>1</v>
      </c>
      <c r="AO1047" s="624"/>
      <c r="AQ1047" s="589"/>
      <c r="AR1047" s="590"/>
    </row>
    <row r="1048" spans="34:44" ht="15" customHeight="1" x14ac:dyDescent="0.15">
      <c r="AH1048" s="591" t="s">
        <v>1090</v>
      </c>
      <c r="AI1048" s="596" t="s">
        <v>1121</v>
      </c>
      <c r="AJ1048" s="597">
        <v>411007</v>
      </c>
      <c r="AK1048" s="624"/>
      <c r="AL1048" s="764">
        <v>504009</v>
      </c>
      <c r="AM1048" s="764">
        <v>1</v>
      </c>
      <c r="AN1048" s="764" t="s">
        <v>3617</v>
      </c>
      <c r="AO1048" s="624"/>
      <c r="AQ1048" s="589"/>
      <c r="AR1048" s="590"/>
    </row>
    <row r="1049" spans="34:44" ht="15" customHeight="1" x14ac:dyDescent="0.15">
      <c r="AH1049" s="591" t="s">
        <v>1090</v>
      </c>
      <c r="AI1049" s="592" t="s">
        <v>1122</v>
      </c>
      <c r="AJ1049" s="591">
        <v>411008</v>
      </c>
      <c r="AK1049" s="624"/>
      <c r="AL1049" s="764">
        <v>504010</v>
      </c>
      <c r="AM1049" s="764" t="s">
        <v>3617</v>
      </c>
      <c r="AN1049" s="764">
        <v>1</v>
      </c>
      <c r="AO1049" s="624"/>
      <c r="AQ1049" s="589"/>
      <c r="AR1049" s="590"/>
    </row>
    <row r="1050" spans="34:44" ht="15" customHeight="1" x14ac:dyDescent="0.15">
      <c r="AH1050" s="591" t="s">
        <v>1090</v>
      </c>
      <c r="AI1050" s="592" t="s">
        <v>1123</v>
      </c>
      <c r="AJ1050" s="591">
        <v>411009</v>
      </c>
      <c r="AK1050" s="624"/>
      <c r="AL1050" s="764">
        <v>504011</v>
      </c>
      <c r="AM1050" s="764" t="s">
        <v>3617</v>
      </c>
      <c r="AN1050" s="764">
        <v>1</v>
      </c>
      <c r="AO1050" s="624"/>
      <c r="AQ1050" s="589"/>
      <c r="AR1050" s="590"/>
    </row>
    <row r="1051" spans="34:44" ht="15" customHeight="1" x14ac:dyDescent="0.15">
      <c r="AH1051" s="591" t="s">
        <v>1090</v>
      </c>
      <c r="AI1051" s="592" t="s">
        <v>1124</v>
      </c>
      <c r="AJ1051" s="591">
        <v>411010</v>
      </c>
      <c r="AK1051" s="624"/>
      <c r="AL1051" s="764">
        <v>504991</v>
      </c>
      <c r="AM1051" s="764" t="s">
        <v>3617</v>
      </c>
      <c r="AN1051" s="764">
        <v>1</v>
      </c>
      <c r="AO1051" s="624"/>
      <c r="AQ1051" s="589"/>
      <c r="AR1051" s="590"/>
    </row>
    <row r="1052" spans="34:44" ht="15" customHeight="1" x14ac:dyDescent="0.15">
      <c r="AH1052" s="591" t="s">
        <v>1090</v>
      </c>
      <c r="AI1052" s="592" t="s">
        <v>1126</v>
      </c>
      <c r="AJ1052" s="591">
        <v>411011</v>
      </c>
      <c r="AK1052" s="624"/>
      <c r="AL1052" s="764">
        <v>504990</v>
      </c>
      <c r="AM1052" s="764" t="s">
        <v>3617</v>
      </c>
      <c r="AN1052" s="764">
        <v>1</v>
      </c>
      <c r="AO1052" s="624"/>
      <c r="AQ1052" s="589"/>
      <c r="AR1052" s="590"/>
    </row>
    <row r="1053" spans="34:44" ht="15" customHeight="1" x14ac:dyDescent="0.15">
      <c r="AH1053" s="591" t="s">
        <v>1090</v>
      </c>
      <c r="AI1053" s="592" t="s">
        <v>1127</v>
      </c>
      <c r="AJ1053" s="591">
        <v>411012</v>
      </c>
      <c r="AK1053" s="624"/>
      <c r="AL1053" s="764">
        <v>505001</v>
      </c>
      <c r="AM1053" s="764">
        <v>1</v>
      </c>
      <c r="AN1053" s="764" t="s">
        <v>3617</v>
      </c>
      <c r="AO1053" s="624"/>
      <c r="AQ1053" s="589"/>
      <c r="AR1053" s="590"/>
    </row>
    <row r="1054" spans="34:44" ht="15" customHeight="1" x14ac:dyDescent="0.15">
      <c r="AH1054" s="591" t="s">
        <v>1090</v>
      </c>
      <c r="AI1054" s="592"/>
      <c r="AJ1054" s="591">
        <v>411013</v>
      </c>
      <c r="AK1054" s="624"/>
      <c r="AL1054" s="764">
        <v>505002</v>
      </c>
      <c r="AM1054" s="764">
        <v>1</v>
      </c>
      <c r="AN1054" s="764" t="s">
        <v>3617</v>
      </c>
      <c r="AO1054" s="624"/>
      <c r="AQ1054" s="589"/>
      <c r="AR1054" s="590"/>
    </row>
    <row r="1055" spans="34:44" ht="15" customHeight="1" x14ac:dyDescent="0.15">
      <c r="AH1055" s="591" t="s">
        <v>1090</v>
      </c>
      <c r="AI1055" s="592" t="s">
        <v>1325</v>
      </c>
      <c r="AJ1055" s="591">
        <v>411014</v>
      </c>
      <c r="AK1055" s="624"/>
      <c r="AL1055" s="764">
        <v>505003</v>
      </c>
      <c r="AM1055" s="764">
        <v>1</v>
      </c>
      <c r="AN1055" s="764" t="s">
        <v>3617</v>
      </c>
      <c r="AO1055" s="624"/>
      <c r="AQ1055" s="589"/>
      <c r="AR1055" s="590"/>
    </row>
    <row r="1056" spans="34:44" ht="15" customHeight="1" x14ac:dyDescent="0.15">
      <c r="AH1056" s="591" t="s">
        <v>1090</v>
      </c>
      <c r="AI1056" s="592" t="s">
        <v>1128</v>
      </c>
      <c r="AJ1056" s="591">
        <v>411015</v>
      </c>
      <c r="AK1056" s="624"/>
      <c r="AL1056" s="764">
        <v>505004</v>
      </c>
      <c r="AM1056" s="764">
        <v>1</v>
      </c>
      <c r="AN1056" s="764" t="s">
        <v>3617</v>
      </c>
      <c r="AO1056" s="624"/>
      <c r="AQ1056" s="589"/>
      <c r="AR1056" s="590"/>
    </row>
    <row r="1057" spans="34:44" ht="15" customHeight="1" x14ac:dyDescent="0.15">
      <c r="AH1057" s="591" t="s">
        <v>1090</v>
      </c>
      <c r="AI1057" s="592" t="s">
        <v>1129</v>
      </c>
      <c r="AJ1057" s="591">
        <v>411016</v>
      </c>
      <c r="AK1057" s="624"/>
      <c r="AL1057" s="764">
        <v>505005</v>
      </c>
      <c r="AM1057" s="764" t="s">
        <v>3617</v>
      </c>
      <c r="AN1057" s="764">
        <v>1</v>
      </c>
      <c r="AO1057" s="624"/>
      <c r="AQ1057" s="589"/>
      <c r="AR1057" s="590"/>
    </row>
    <row r="1058" spans="34:44" ht="15" customHeight="1" x14ac:dyDescent="0.15">
      <c r="AH1058" s="591" t="s">
        <v>1090</v>
      </c>
      <c r="AI1058" s="592" t="s">
        <v>1130</v>
      </c>
      <c r="AJ1058" s="591">
        <v>411017</v>
      </c>
      <c r="AK1058" s="624"/>
      <c r="AL1058" s="764">
        <v>505006</v>
      </c>
      <c r="AM1058" s="764">
        <v>1</v>
      </c>
      <c r="AN1058" s="764" t="s">
        <v>3617</v>
      </c>
      <c r="AO1058" s="624"/>
      <c r="AQ1058" s="589"/>
      <c r="AR1058" s="590"/>
    </row>
    <row r="1059" spans="34:44" ht="15" customHeight="1" x14ac:dyDescent="0.15">
      <c r="AH1059" s="591" t="s">
        <v>1090</v>
      </c>
      <c r="AI1059" s="592" t="s">
        <v>1330</v>
      </c>
      <c r="AJ1059" s="591">
        <v>411018</v>
      </c>
      <c r="AK1059" s="624"/>
      <c r="AL1059" s="764">
        <v>505008</v>
      </c>
      <c r="AM1059" s="764" t="s">
        <v>3617</v>
      </c>
      <c r="AN1059" s="764">
        <v>1</v>
      </c>
      <c r="AO1059" s="624"/>
      <c r="AQ1059" s="589"/>
      <c r="AR1059" s="590"/>
    </row>
    <row r="1060" spans="34:44" ht="15" customHeight="1" x14ac:dyDescent="0.15">
      <c r="AH1060" s="591" t="s">
        <v>1090</v>
      </c>
      <c r="AI1060" s="592" t="s">
        <v>1332</v>
      </c>
      <c r="AJ1060" s="591">
        <v>411019</v>
      </c>
      <c r="AK1060" s="624"/>
      <c r="AL1060" s="764">
        <v>505010</v>
      </c>
      <c r="AM1060" s="764" t="s">
        <v>3617</v>
      </c>
      <c r="AN1060" s="764">
        <v>1</v>
      </c>
      <c r="AO1060" s="624"/>
      <c r="AQ1060" s="589"/>
      <c r="AR1060" s="590"/>
    </row>
    <row r="1061" spans="34:44" ht="15" customHeight="1" x14ac:dyDescent="0.15">
      <c r="AH1061" s="591" t="s">
        <v>1090</v>
      </c>
      <c r="AI1061" s="592" t="s">
        <v>1131</v>
      </c>
      <c r="AJ1061" s="591">
        <v>411020</v>
      </c>
      <c r="AK1061" s="624"/>
      <c r="AL1061" s="764">
        <v>505011</v>
      </c>
      <c r="AM1061" s="764">
        <v>1</v>
      </c>
      <c r="AN1061" s="764" t="s">
        <v>3617</v>
      </c>
      <c r="AO1061" s="624"/>
      <c r="AQ1061" s="589"/>
      <c r="AR1061" s="590"/>
    </row>
    <row r="1062" spans="34:44" ht="15" customHeight="1" x14ac:dyDescent="0.15">
      <c r="AH1062" s="591" t="s">
        <v>1090</v>
      </c>
      <c r="AI1062" s="592" t="s">
        <v>1133</v>
      </c>
      <c r="AJ1062" s="591">
        <v>411021</v>
      </c>
      <c r="AK1062" s="624"/>
      <c r="AL1062" s="764">
        <v>505013</v>
      </c>
      <c r="AM1062" s="764">
        <v>1</v>
      </c>
      <c r="AN1062" s="764" t="s">
        <v>3617</v>
      </c>
      <c r="AO1062" s="624"/>
      <c r="AQ1062" s="589"/>
      <c r="AR1062" s="590"/>
    </row>
    <row r="1063" spans="34:44" ht="15" customHeight="1" x14ac:dyDescent="0.15">
      <c r="AH1063" s="591" t="s">
        <v>1090</v>
      </c>
      <c r="AI1063" s="592" t="s">
        <v>1336</v>
      </c>
      <c r="AJ1063" s="591">
        <v>411022</v>
      </c>
      <c r="AK1063" s="624"/>
      <c r="AL1063" s="764">
        <v>505014</v>
      </c>
      <c r="AM1063" s="764">
        <v>1</v>
      </c>
      <c r="AN1063" s="764" t="s">
        <v>3617</v>
      </c>
      <c r="AO1063" s="624"/>
      <c r="AQ1063" s="589"/>
      <c r="AR1063" s="590"/>
    </row>
    <row r="1064" spans="34:44" ht="15" customHeight="1" x14ac:dyDescent="0.15">
      <c r="AH1064" s="591" t="s">
        <v>1090</v>
      </c>
      <c r="AI1064" s="592" t="s">
        <v>1337</v>
      </c>
      <c r="AJ1064" s="591">
        <v>411023</v>
      </c>
      <c r="AK1064" s="624"/>
      <c r="AL1064" s="764">
        <v>505015</v>
      </c>
      <c r="AM1064" s="764">
        <v>1</v>
      </c>
      <c r="AN1064" s="764" t="s">
        <v>3617</v>
      </c>
      <c r="AO1064" s="624"/>
      <c r="AQ1064" s="589"/>
      <c r="AR1064" s="590"/>
    </row>
    <row r="1065" spans="34:44" ht="15" customHeight="1" x14ac:dyDescent="0.15">
      <c r="AH1065" s="591" t="s">
        <v>1090</v>
      </c>
      <c r="AI1065" s="592" t="s">
        <v>1134</v>
      </c>
      <c r="AJ1065" s="591">
        <v>411024</v>
      </c>
      <c r="AK1065" s="624"/>
      <c r="AL1065" s="764">
        <v>505016</v>
      </c>
      <c r="AM1065" s="764" t="s">
        <v>3617</v>
      </c>
      <c r="AN1065" s="764">
        <v>1</v>
      </c>
      <c r="AO1065" s="624"/>
      <c r="AQ1065" s="589"/>
      <c r="AR1065" s="590"/>
    </row>
    <row r="1066" spans="34:44" ht="15" customHeight="1" x14ac:dyDescent="0.15">
      <c r="AH1066" s="591" t="s">
        <v>1090</v>
      </c>
      <c r="AI1066" s="592" t="s">
        <v>1135</v>
      </c>
      <c r="AJ1066" s="591">
        <v>411025</v>
      </c>
      <c r="AK1066" s="624"/>
      <c r="AL1066" s="764">
        <v>505017</v>
      </c>
      <c r="AM1066" s="764">
        <v>1</v>
      </c>
      <c r="AN1066" s="764" t="s">
        <v>3617</v>
      </c>
      <c r="AO1066" s="624"/>
      <c r="AQ1066" s="589"/>
      <c r="AR1066" s="590"/>
    </row>
    <row r="1067" spans="34:44" ht="15" customHeight="1" x14ac:dyDescent="0.15">
      <c r="AH1067" s="591" t="s">
        <v>1090</v>
      </c>
      <c r="AI1067" s="592" t="s">
        <v>1341</v>
      </c>
      <c r="AJ1067" s="591">
        <v>411026</v>
      </c>
      <c r="AK1067" s="624"/>
      <c r="AL1067" s="764">
        <v>505018</v>
      </c>
      <c r="AM1067" s="764" t="s">
        <v>3617</v>
      </c>
      <c r="AN1067" s="764">
        <v>1</v>
      </c>
      <c r="AO1067" s="624"/>
      <c r="AQ1067" s="589"/>
      <c r="AR1067" s="590"/>
    </row>
    <row r="1068" spans="34:44" ht="15" customHeight="1" x14ac:dyDescent="0.15">
      <c r="AH1068" s="591" t="s">
        <v>1090</v>
      </c>
      <c r="AI1068" s="592" t="s">
        <v>1343</v>
      </c>
      <c r="AJ1068" s="591">
        <v>411027</v>
      </c>
      <c r="AK1068" s="624"/>
      <c r="AL1068" s="764">
        <v>505019</v>
      </c>
      <c r="AM1068" s="764" t="s">
        <v>3617</v>
      </c>
      <c r="AN1068" s="764">
        <v>1</v>
      </c>
      <c r="AO1068" s="624"/>
      <c r="AQ1068" s="589"/>
      <c r="AR1068" s="590"/>
    </row>
    <row r="1069" spans="34:44" ht="15" customHeight="1" x14ac:dyDescent="0.15">
      <c r="AH1069" s="591" t="s">
        <v>1090</v>
      </c>
      <c r="AI1069" s="592" t="s">
        <v>1345</v>
      </c>
      <c r="AJ1069" s="591">
        <v>411028</v>
      </c>
      <c r="AK1069" s="624"/>
      <c r="AL1069" s="764">
        <v>505020</v>
      </c>
      <c r="AM1069" s="764">
        <v>1</v>
      </c>
      <c r="AN1069" s="764" t="s">
        <v>3617</v>
      </c>
      <c r="AO1069" s="624"/>
      <c r="AQ1069" s="589"/>
      <c r="AR1069" s="590"/>
    </row>
    <row r="1070" spans="34:44" ht="15" customHeight="1" x14ac:dyDescent="0.15">
      <c r="AH1070" s="591" t="s">
        <v>1090</v>
      </c>
      <c r="AI1070" s="592" t="s">
        <v>1347</v>
      </c>
      <c r="AJ1070" s="591">
        <v>411029</v>
      </c>
      <c r="AK1070" s="624"/>
      <c r="AL1070" s="764">
        <v>505022</v>
      </c>
      <c r="AM1070" s="764" t="s">
        <v>3617</v>
      </c>
      <c r="AN1070" s="764">
        <v>1</v>
      </c>
      <c r="AO1070" s="624"/>
      <c r="AQ1070" s="589"/>
      <c r="AR1070" s="590"/>
    </row>
    <row r="1071" spans="34:44" ht="15" customHeight="1" x14ac:dyDescent="0.15">
      <c r="AH1071" s="591" t="s">
        <v>1090</v>
      </c>
      <c r="AI1071" s="592" t="s">
        <v>1136</v>
      </c>
      <c r="AJ1071" s="591">
        <v>411030</v>
      </c>
      <c r="AK1071" s="624"/>
      <c r="AL1071" s="764">
        <v>505023</v>
      </c>
      <c r="AM1071" s="764">
        <v>1</v>
      </c>
      <c r="AN1071" s="764" t="s">
        <v>3617</v>
      </c>
      <c r="AO1071" s="624"/>
      <c r="AQ1071" s="589"/>
      <c r="AR1071" s="590"/>
    </row>
    <row r="1072" spans="34:44" ht="15" customHeight="1" x14ac:dyDescent="0.15">
      <c r="AH1072" s="591" t="s">
        <v>1090</v>
      </c>
      <c r="AI1072" s="592" t="s">
        <v>1137</v>
      </c>
      <c r="AJ1072" s="591">
        <v>412002</v>
      </c>
      <c r="AK1072" s="624"/>
      <c r="AL1072" s="764">
        <v>505024</v>
      </c>
      <c r="AM1072" s="764" t="s">
        <v>3617</v>
      </c>
      <c r="AN1072" s="764">
        <v>1</v>
      </c>
      <c r="AO1072" s="624"/>
      <c r="AQ1072" s="589"/>
      <c r="AR1072" s="590"/>
    </row>
    <row r="1073" spans="34:44" ht="15" customHeight="1" x14ac:dyDescent="0.15">
      <c r="AH1073" s="591" t="s">
        <v>1090</v>
      </c>
      <c r="AI1073" s="592" t="s">
        <v>1138</v>
      </c>
      <c r="AJ1073" s="591">
        <v>412003</v>
      </c>
      <c r="AK1073" s="624"/>
      <c r="AL1073" s="764">
        <v>505025</v>
      </c>
      <c r="AM1073" s="764" t="s">
        <v>3617</v>
      </c>
      <c r="AN1073" s="764">
        <v>1</v>
      </c>
      <c r="AO1073" s="624"/>
      <c r="AQ1073" s="589"/>
      <c r="AR1073" s="590"/>
    </row>
    <row r="1074" spans="34:44" ht="15" customHeight="1" x14ac:dyDescent="0.15">
      <c r="AH1074" s="591" t="s">
        <v>1090</v>
      </c>
      <c r="AI1074" s="592" t="s">
        <v>1139</v>
      </c>
      <c r="AJ1074" s="591">
        <v>412004</v>
      </c>
      <c r="AK1074" s="624"/>
      <c r="AL1074" s="764">
        <v>505026</v>
      </c>
      <c r="AM1074" s="764" t="s">
        <v>3617</v>
      </c>
      <c r="AN1074" s="764">
        <v>1</v>
      </c>
      <c r="AO1074" s="624"/>
      <c r="AQ1074" s="589"/>
      <c r="AR1074" s="590"/>
    </row>
    <row r="1075" spans="34:44" ht="15" customHeight="1" x14ac:dyDescent="0.15">
      <c r="AH1075" s="591" t="s">
        <v>1090</v>
      </c>
      <c r="AI1075" s="592" t="s">
        <v>1140</v>
      </c>
      <c r="AJ1075" s="591">
        <v>412005</v>
      </c>
      <c r="AK1075" s="624"/>
      <c r="AL1075" s="764">
        <v>505027</v>
      </c>
      <c r="AM1075" s="764" t="s">
        <v>3617</v>
      </c>
      <c r="AN1075" s="764">
        <v>1</v>
      </c>
      <c r="AO1075" s="624"/>
      <c r="AQ1075" s="589"/>
      <c r="AR1075" s="590"/>
    </row>
    <row r="1076" spans="34:44" ht="15" customHeight="1" x14ac:dyDescent="0.15">
      <c r="AH1076" s="591" t="s">
        <v>1090</v>
      </c>
      <c r="AI1076" s="592" t="s">
        <v>1141</v>
      </c>
      <c r="AJ1076" s="591">
        <v>412006</v>
      </c>
      <c r="AK1076" s="624"/>
      <c r="AL1076" s="764">
        <v>505028</v>
      </c>
      <c r="AM1076" s="764">
        <v>1</v>
      </c>
      <c r="AN1076" s="764" t="s">
        <v>3617</v>
      </c>
      <c r="AO1076" s="624"/>
      <c r="AQ1076" s="589"/>
      <c r="AR1076" s="590"/>
    </row>
    <row r="1077" spans="34:44" ht="15" customHeight="1" x14ac:dyDescent="0.15">
      <c r="AH1077" s="591" t="s">
        <v>1090</v>
      </c>
      <c r="AI1077" s="592" t="s">
        <v>1142</v>
      </c>
      <c r="AJ1077" s="591">
        <v>412007</v>
      </c>
      <c r="AK1077" s="624"/>
      <c r="AL1077" s="764">
        <v>505029</v>
      </c>
      <c r="AM1077" s="764" t="s">
        <v>3617</v>
      </c>
      <c r="AN1077" s="764">
        <v>1</v>
      </c>
      <c r="AO1077" s="624"/>
      <c r="AQ1077" s="589"/>
      <c r="AR1077" s="590"/>
    </row>
    <row r="1078" spans="34:44" ht="15" customHeight="1" x14ac:dyDescent="0.15">
      <c r="AH1078" s="591" t="s">
        <v>1090</v>
      </c>
      <c r="AI1078" s="592" t="s">
        <v>1143</v>
      </c>
      <c r="AJ1078" s="591">
        <v>412008</v>
      </c>
      <c r="AK1078" s="624"/>
      <c r="AL1078" s="764">
        <v>505030</v>
      </c>
      <c r="AM1078" s="764" t="s">
        <v>3617</v>
      </c>
      <c r="AN1078" s="764">
        <v>1</v>
      </c>
      <c r="AO1078" s="624"/>
      <c r="AQ1078" s="589"/>
      <c r="AR1078" s="590"/>
    </row>
    <row r="1079" spans="34:44" ht="15" customHeight="1" x14ac:dyDescent="0.15">
      <c r="AH1079" s="591" t="s">
        <v>1090</v>
      </c>
      <c r="AI1079" s="592" t="s">
        <v>1145</v>
      </c>
      <c r="AJ1079" s="591">
        <v>412009</v>
      </c>
      <c r="AK1079" s="624"/>
      <c r="AL1079" s="764">
        <v>505990</v>
      </c>
      <c r="AM1079" s="764" t="s">
        <v>3617</v>
      </c>
      <c r="AN1079" s="764">
        <v>1</v>
      </c>
      <c r="AO1079" s="624"/>
      <c r="AQ1079" s="589"/>
      <c r="AR1079" s="590"/>
    </row>
    <row r="1080" spans="34:44" ht="15" customHeight="1" x14ac:dyDescent="0.15">
      <c r="AH1080" s="591" t="s">
        <v>1090</v>
      </c>
      <c r="AI1080" s="592" t="s">
        <v>1146</v>
      </c>
      <c r="AJ1080" s="591">
        <v>412010</v>
      </c>
      <c r="AK1080" s="624"/>
      <c r="AL1080" s="764">
        <v>505991</v>
      </c>
      <c r="AM1080" s="764" t="s">
        <v>3617</v>
      </c>
      <c r="AN1080" s="764">
        <v>1</v>
      </c>
      <c r="AO1080" s="624"/>
      <c r="AQ1080" s="589"/>
      <c r="AR1080" s="590"/>
    </row>
    <row r="1081" spans="34:44" ht="15" customHeight="1" x14ac:dyDescent="0.15">
      <c r="AH1081" s="591" t="s">
        <v>1090</v>
      </c>
      <c r="AI1081" s="592" t="s">
        <v>1357</v>
      </c>
      <c r="AJ1081" s="591">
        <v>412011</v>
      </c>
      <c r="AK1081" s="624"/>
      <c r="AL1081" s="764">
        <v>505993</v>
      </c>
      <c r="AM1081" s="764" t="s">
        <v>3617</v>
      </c>
      <c r="AN1081" s="764">
        <v>1</v>
      </c>
      <c r="AO1081" s="624"/>
      <c r="AQ1081" s="589"/>
      <c r="AR1081" s="590"/>
    </row>
    <row r="1082" spans="34:44" ht="15" customHeight="1" x14ac:dyDescent="0.15">
      <c r="AH1082" s="591" t="s">
        <v>1090</v>
      </c>
      <c r="AI1082" s="592" t="s">
        <v>1147</v>
      </c>
      <c r="AJ1082" s="591">
        <v>412012</v>
      </c>
      <c r="AK1082" s="624"/>
      <c r="AL1082" s="764">
        <v>505994</v>
      </c>
      <c r="AM1082" s="764" t="s">
        <v>3617</v>
      </c>
      <c r="AN1082" s="764">
        <v>1</v>
      </c>
      <c r="AO1082" s="624"/>
      <c r="AQ1082" s="589"/>
      <c r="AR1082" s="590"/>
    </row>
    <row r="1083" spans="34:44" ht="15" customHeight="1" x14ac:dyDescent="0.15">
      <c r="AH1083" s="591" t="s">
        <v>1090</v>
      </c>
      <c r="AI1083" s="592"/>
      <c r="AJ1083" s="591">
        <v>412013</v>
      </c>
      <c r="AK1083" s="624"/>
      <c r="AL1083" s="764">
        <v>505992</v>
      </c>
      <c r="AM1083" s="764" t="s">
        <v>3617</v>
      </c>
      <c r="AN1083" s="764">
        <v>1</v>
      </c>
      <c r="AO1083" s="624"/>
      <c r="AQ1083" s="589"/>
      <c r="AR1083" s="590"/>
    </row>
    <row r="1084" spans="34:44" ht="15" customHeight="1" x14ac:dyDescent="0.15">
      <c r="AH1084" s="591" t="s">
        <v>1090</v>
      </c>
      <c r="AI1084" s="592" t="s">
        <v>1148</v>
      </c>
      <c r="AJ1084" s="591">
        <v>412014</v>
      </c>
      <c r="AK1084" s="624"/>
      <c r="AL1084" s="764">
        <v>506001</v>
      </c>
      <c r="AM1084" s="764" t="s">
        <v>3617</v>
      </c>
      <c r="AN1084" s="764">
        <v>1</v>
      </c>
      <c r="AO1084" s="624"/>
      <c r="AQ1084" s="589"/>
      <c r="AR1084" s="590"/>
    </row>
    <row r="1085" spans="34:44" ht="15" customHeight="1" x14ac:dyDescent="0.15">
      <c r="AH1085" s="591" t="s">
        <v>1090</v>
      </c>
      <c r="AI1085" s="592" t="s">
        <v>1149</v>
      </c>
      <c r="AJ1085" s="591">
        <v>412015</v>
      </c>
      <c r="AK1085" s="624"/>
      <c r="AL1085" s="764">
        <v>506002</v>
      </c>
      <c r="AM1085" s="764" t="s">
        <v>3617</v>
      </c>
      <c r="AN1085" s="764">
        <v>1</v>
      </c>
      <c r="AO1085" s="624"/>
      <c r="AQ1085" s="589"/>
      <c r="AR1085" s="590"/>
    </row>
    <row r="1086" spans="34:44" ht="15" customHeight="1" x14ac:dyDescent="0.15">
      <c r="AH1086" s="591" t="s">
        <v>1090</v>
      </c>
      <c r="AI1086" s="592" t="s">
        <v>1150</v>
      </c>
      <c r="AJ1086" s="591">
        <v>412016</v>
      </c>
      <c r="AK1086" s="624"/>
      <c r="AL1086" s="764">
        <v>506003</v>
      </c>
      <c r="AM1086" s="764">
        <v>1</v>
      </c>
      <c r="AN1086" s="764" t="s">
        <v>3617</v>
      </c>
      <c r="AO1086" s="624"/>
      <c r="AQ1086" s="589"/>
      <c r="AR1086" s="590"/>
    </row>
    <row r="1087" spans="34:44" ht="15" customHeight="1" x14ac:dyDescent="0.15">
      <c r="AH1087" s="591" t="s">
        <v>1090</v>
      </c>
      <c r="AI1087" s="592" t="s">
        <v>1364</v>
      </c>
      <c r="AJ1087" s="591">
        <v>412017</v>
      </c>
      <c r="AK1087" s="624"/>
      <c r="AL1087" s="764">
        <v>506004</v>
      </c>
      <c r="AM1087" s="764" t="s">
        <v>3617</v>
      </c>
      <c r="AN1087" s="764">
        <v>1</v>
      </c>
      <c r="AO1087" s="624"/>
      <c r="AQ1087" s="589"/>
      <c r="AR1087" s="590"/>
    </row>
    <row r="1088" spans="34:44" ht="15" customHeight="1" x14ac:dyDescent="0.15">
      <c r="AH1088" s="591" t="s">
        <v>1366</v>
      </c>
      <c r="AI1088" s="592" t="s">
        <v>1151</v>
      </c>
      <c r="AJ1088" s="591">
        <v>501001</v>
      </c>
      <c r="AK1088" s="624"/>
      <c r="AL1088" s="764">
        <v>506005</v>
      </c>
      <c r="AM1088" s="764" t="s">
        <v>3617</v>
      </c>
      <c r="AN1088" s="764">
        <v>1</v>
      </c>
      <c r="AO1088" s="624"/>
      <c r="AQ1088" s="589"/>
      <c r="AR1088" s="590"/>
    </row>
    <row r="1089" spans="34:44" ht="15" customHeight="1" x14ac:dyDescent="0.15">
      <c r="AH1089" s="591" t="s">
        <v>1366</v>
      </c>
      <c r="AI1089" s="592" t="s">
        <v>1153</v>
      </c>
      <c r="AJ1089" s="591">
        <v>501002</v>
      </c>
      <c r="AK1089" s="624"/>
      <c r="AL1089" s="764">
        <v>506006</v>
      </c>
      <c r="AM1089" s="764">
        <v>1</v>
      </c>
      <c r="AN1089" s="764" t="s">
        <v>3617</v>
      </c>
      <c r="AO1089" s="624"/>
      <c r="AQ1089" s="589"/>
      <c r="AR1089" s="590"/>
    </row>
    <row r="1090" spans="34:44" ht="15" customHeight="1" x14ac:dyDescent="0.15">
      <c r="AH1090" s="591" t="s">
        <v>1366</v>
      </c>
      <c r="AI1090" s="592" t="s">
        <v>1154</v>
      </c>
      <c r="AJ1090" s="591">
        <v>501003</v>
      </c>
      <c r="AK1090" s="624"/>
      <c r="AL1090" s="764">
        <v>506007</v>
      </c>
      <c r="AM1090" s="764">
        <v>1</v>
      </c>
      <c r="AN1090" s="764" t="s">
        <v>3617</v>
      </c>
      <c r="AO1090" s="624"/>
      <c r="AQ1090" s="589"/>
      <c r="AR1090" s="590"/>
    </row>
    <row r="1091" spans="34:44" ht="15" customHeight="1" x14ac:dyDescent="0.15">
      <c r="AH1091" s="591" t="s">
        <v>1366</v>
      </c>
      <c r="AI1091" s="592" t="s">
        <v>1155</v>
      </c>
      <c r="AJ1091" s="591">
        <v>501004</v>
      </c>
      <c r="AK1091" s="624"/>
      <c r="AL1091" s="764">
        <v>506008</v>
      </c>
      <c r="AM1091" s="764">
        <v>1</v>
      </c>
      <c r="AN1091" s="764" t="s">
        <v>3617</v>
      </c>
      <c r="AO1091" s="624"/>
      <c r="AQ1091" s="589"/>
      <c r="AR1091" s="590"/>
    </row>
    <row r="1092" spans="34:44" ht="15" customHeight="1" x14ac:dyDescent="0.15">
      <c r="AH1092" s="591" t="s">
        <v>1366</v>
      </c>
      <c r="AI1092" s="592" t="s">
        <v>1157</v>
      </c>
      <c r="AJ1092" s="591">
        <v>501005</v>
      </c>
      <c r="AK1092" s="624"/>
      <c r="AL1092" s="764">
        <v>506009</v>
      </c>
      <c r="AM1092" s="764" t="s">
        <v>3617</v>
      </c>
      <c r="AN1092" s="764">
        <v>1</v>
      </c>
      <c r="AO1092" s="624"/>
      <c r="AQ1092" s="589"/>
      <c r="AR1092" s="590"/>
    </row>
    <row r="1093" spans="34:44" ht="15" customHeight="1" x14ac:dyDescent="0.15">
      <c r="AH1093" s="591" t="s">
        <v>1366</v>
      </c>
      <c r="AI1093" s="592" t="s">
        <v>1159</v>
      </c>
      <c r="AJ1093" s="591">
        <v>501006</v>
      </c>
      <c r="AK1093" s="624"/>
      <c r="AL1093" s="764">
        <v>506010</v>
      </c>
      <c r="AM1093" s="764" t="s">
        <v>3617</v>
      </c>
      <c r="AN1093" s="764">
        <v>1</v>
      </c>
      <c r="AO1093" s="624"/>
      <c r="AQ1093" s="589"/>
      <c r="AR1093" s="590"/>
    </row>
    <row r="1094" spans="34:44" ht="15" customHeight="1" x14ac:dyDescent="0.15">
      <c r="AH1094" s="591" t="s">
        <v>1366</v>
      </c>
      <c r="AI1094" s="592" t="s">
        <v>1161</v>
      </c>
      <c r="AJ1094" s="591">
        <v>501007</v>
      </c>
      <c r="AK1094" s="624"/>
      <c r="AL1094" s="764">
        <v>506011</v>
      </c>
      <c r="AM1094" s="764">
        <v>1</v>
      </c>
      <c r="AN1094" s="764" t="s">
        <v>3617</v>
      </c>
      <c r="AO1094" s="624"/>
      <c r="AQ1094" s="589"/>
      <c r="AR1094" s="590"/>
    </row>
    <row r="1095" spans="34:44" ht="15" customHeight="1" x14ac:dyDescent="0.15">
      <c r="AH1095" s="591" t="s">
        <v>1366</v>
      </c>
      <c r="AI1095" s="592" t="s">
        <v>1162</v>
      </c>
      <c r="AJ1095" s="591">
        <v>501008</v>
      </c>
      <c r="AK1095" s="624"/>
      <c r="AL1095" s="764">
        <v>506012</v>
      </c>
      <c r="AM1095" s="764" t="s">
        <v>3617</v>
      </c>
      <c r="AN1095" s="764">
        <v>1</v>
      </c>
      <c r="AO1095" s="624"/>
      <c r="AQ1095" s="589"/>
      <c r="AR1095" s="590"/>
    </row>
    <row r="1096" spans="34:44" ht="15" customHeight="1" x14ac:dyDescent="0.15">
      <c r="AH1096" s="591" t="s">
        <v>1366</v>
      </c>
      <c r="AI1096" s="592" t="s">
        <v>1374</v>
      </c>
      <c r="AJ1096" s="591">
        <v>501009</v>
      </c>
      <c r="AK1096" s="624"/>
      <c r="AL1096" s="764">
        <v>506013</v>
      </c>
      <c r="AM1096" s="764" t="s">
        <v>3617</v>
      </c>
      <c r="AN1096" s="764">
        <v>1</v>
      </c>
      <c r="AO1096" s="624"/>
      <c r="AQ1096" s="589"/>
      <c r="AR1096" s="590"/>
    </row>
    <row r="1097" spans="34:44" ht="15" customHeight="1" x14ac:dyDescent="0.15">
      <c r="AH1097" s="591" t="s">
        <v>1366</v>
      </c>
      <c r="AI1097" s="592" t="s">
        <v>1163</v>
      </c>
      <c r="AJ1097" s="591">
        <v>501010</v>
      </c>
      <c r="AK1097" s="624"/>
      <c r="AL1097" s="764">
        <v>506014</v>
      </c>
      <c r="AM1097" s="764" t="s">
        <v>3617</v>
      </c>
      <c r="AN1097" s="764">
        <v>1</v>
      </c>
      <c r="AO1097" s="624"/>
      <c r="AQ1097" s="589"/>
      <c r="AR1097" s="590"/>
    </row>
    <row r="1098" spans="34:44" ht="15" customHeight="1" x14ac:dyDescent="0.15">
      <c r="AH1098" s="591" t="s">
        <v>1377</v>
      </c>
      <c r="AI1098" s="592" t="s">
        <v>1164</v>
      </c>
      <c r="AJ1098" s="591">
        <v>502001</v>
      </c>
      <c r="AK1098" s="624"/>
      <c r="AL1098" s="764">
        <v>506016</v>
      </c>
      <c r="AM1098" s="764">
        <v>1</v>
      </c>
      <c r="AN1098" s="764" t="s">
        <v>3617</v>
      </c>
      <c r="AO1098" s="624"/>
      <c r="AQ1098" s="589"/>
      <c r="AR1098" s="590"/>
    </row>
    <row r="1099" spans="34:44" ht="15" customHeight="1" x14ac:dyDescent="0.15">
      <c r="AH1099" s="591" t="s">
        <v>1377</v>
      </c>
      <c r="AI1099" s="592" t="s">
        <v>1379</v>
      </c>
      <c r="AJ1099" s="591">
        <v>502002</v>
      </c>
      <c r="AK1099" s="624"/>
      <c r="AL1099" s="764">
        <v>506017</v>
      </c>
      <c r="AM1099" s="764" t="s">
        <v>3617</v>
      </c>
      <c r="AN1099" s="764">
        <v>1</v>
      </c>
      <c r="AO1099" s="624"/>
      <c r="AQ1099" s="589"/>
      <c r="AR1099" s="590"/>
    </row>
    <row r="1100" spans="34:44" ht="15" customHeight="1" x14ac:dyDescent="0.15">
      <c r="AH1100" s="591" t="s">
        <v>1377</v>
      </c>
      <c r="AI1100" s="592" t="s">
        <v>1165</v>
      </c>
      <c r="AJ1100" s="591">
        <v>502003</v>
      </c>
      <c r="AK1100" s="624"/>
      <c r="AL1100" s="764">
        <v>506018</v>
      </c>
      <c r="AM1100" s="764">
        <v>1</v>
      </c>
      <c r="AN1100" s="764" t="s">
        <v>3617</v>
      </c>
      <c r="AO1100" s="624"/>
      <c r="AQ1100" s="589"/>
      <c r="AR1100" s="590"/>
    </row>
    <row r="1101" spans="34:44" ht="15" customHeight="1" x14ac:dyDescent="0.15">
      <c r="AH1101" s="591" t="s">
        <v>1377</v>
      </c>
      <c r="AI1101" s="592" t="s">
        <v>1382</v>
      </c>
      <c r="AJ1101" s="591">
        <v>502004</v>
      </c>
      <c r="AK1101" s="624"/>
      <c r="AL1101" s="764">
        <v>506019</v>
      </c>
      <c r="AM1101" s="764" t="s">
        <v>3617</v>
      </c>
      <c r="AN1101" s="764">
        <v>1</v>
      </c>
      <c r="AO1101" s="624"/>
      <c r="AQ1101" s="589"/>
      <c r="AR1101" s="590"/>
    </row>
    <row r="1102" spans="34:44" ht="15" customHeight="1" x14ac:dyDescent="0.15">
      <c r="AH1102" s="591" t="s">
        <v>1377</v>
      </c>
      <c r="AI1102" s="592" t="s">
        <v>1166</v>
      </c>
      <c r="AJ1102" s="591">
        <v>502005</v>
      </c>
      <c r="AK1102" s="624"/>
      <c r="AL1102" s="764">
        <v>506020</v>
      </c>
      <c r="AM1102" s="764" t="s">
        <v>3617</v>
      </c>
      <c r="AN1102" s="764">
        <v>1</v>
      </c>
      <c r="AO1102" s="624"/>
      <c r="AQ1102" s="589"/>
      <c r="AR1102" s="590"/>
    </row>
    <row r="1103" spans="34:44" ht="15" customHeight="1" x14ac:dyDescent="0.15">
      <c r="AH1103" s="591" t="s">
        <v>1377</v>
      </c>
      <c r="AI1103" s="592" t="s">
        <v>1167</v>
      </c>
      <c r="AJ1103" s="591">
        <v>502006</v>
      </c>
      <c r="AK1103" s="624"/>
      <c r="AL1103" s="764">
        <v>506021</v>
      </c>
      <c r="AM1103" s="764" t="s">
        <v>3617</v>
      </c>
      <c r="AN1103" s="764">
        <v>1</v>
      </c>
      <c r="AO1103" s="624"/>
      <c r="AQ1103" s="589"/>
      <c r="AR1103" s="590"/>
    </row>
    <row r="1104" spans="34:44" ht="15" customHeight="1" x14ac:dyDescent="0.15">
      <c r="AH1104" s="591" t="s">
        <v>1377</v>
      </c>
      <c r="AI1104" s="592" t="s">
        <v>1169</v>
      </c>
      <c r="AJ1104" s="591">
        <v>502007</v>
      </c>
      <c r="AK1104" s="624"/>
      <c r="AL1104" s="764">
        <v>506022</v>
      </c>
      <c r="AM1104" s="764" t="s">
        <v>3617</v>
      </c>
      <c r="AN1104" s="764">
        <v>1</v>
      </c>
      <c r="AO1104" s="624"/>
      <c r="AQ1104" s="589"/>
      <c r="AR1104" s="590"/>
    </row>
    <row r="1105" spans="34:44" ht="15" customHeight="1" x14ac:dyDescent="0.15">
      <c r="AH1105" s="591" t="s">
        <v>1377</v>
      </c>
      <c r="AI1105" s="592" t="s">
        <v>1170</v>
      </c>
      <c r="AJ1105" s="591">
        <v>502008</v>
      </c>
      <c r="AK1105" s="624"/>
      <c r="AL1105" s="764">
        <v>507001</v>
      </c>
      <c r="AM1105" s="764" t="s">
        <v>3617</v>
      </c>
      <c r="AN1105" s="764">
        <v>1</v>
      </c>
      <c r="AO1105" s="624"/>
      <c r="AQ1105" s="589"/>
      <c r="AR1105" s="590"/>
    </row>
    <row r="1106" spans="34:44" ht="15" customHeight="1" x14ac:dyDescent="0.15">
      <c r="AH1106" s="591" t="s">
        <v>1377</v>
      </c>
      <c r="AI1106" s="592" t="s">
        <v>1385</v>
      </c>
      <c r="AJ1106" s="591">
        <v>502009</v>
      </c>
      <c r="AK1106" s="624"/>
      <c r="AL1106" s="764">
        <v>507002</v>
      </c>
      <c r="AM1106" s="764">
        <v>1</v>
      </c>
      <c r="AN1106" s="764" t="s">
        <v>3617</v>
      </c>
      <c r="AO1106" s="624"/>
      <c r="AQ1106" s="589"/>
      <c r="AR1106" s="590"/>
    </row>
    <row r="1107" spans="34:44" ht="15" customHeight="1" x14ac:dyDescent="0.15">
      <c r="AH1107" s="591" t="s">
        <v>1377</v>
      </c>
      <c r="AI1107" s="592" t="s">
        <v>1387</v>
      </c>
      <c r="AJ1107" s="591">
        <v>502990</v>
      </c>
      <c r="AK1107" s="624"/>
      <c r="AL1107" s="764">
        <v>507003</v>
      </c>
      <c r="AM1107" s="764" t="s">
        <v>3617</v>
      </c>
      <c r="AN1107" s="764">
        <v>1</v>
      </c>
      <c r="AO1107" s="624"/>
      <c r="AQ1107" s="589"/>
      <c r="AR1107" s="590"/>
    </row>
    <row r="1108" spans="34:44" ht="15" customHeight="1" x14ac:dyDescent="0.15">
      <c r="AH1108" s="591" t="s">
        <v>1389</v>
      </c>
      <c r="AI1108" s="592" t="s">
        <v>1172</v>
      </c>
      <c r="AJ1108" s="591">
        <v>503001</v>
      </c>
      <c r="AK1108" s="624"/>
      <c r="AL1108" s="764">
        <v>507004</v>
      </c>
      <c r="AM1108" s="764">
        <v>1</v>
      </c>
      <c r="AN1108" s="764" t="s">
        <v>3617</v>
      </c>
      <c r="AO1108" s="624"/>
      <c r="AQ1108" s="589"/>
      <c r="AR1108" s="590"/>
    </row>
    <row r="1109" spans="34:44" ht="15" customHeight="1" x14ac:dyDescent="0.15">
      <c r="AH1109" s="591" t="s">
        <v>1389</v>
      </c>
      <c r="AI1109" s="592" t="s">
        <v>1174</v>
      </c>
      <c r="AJ1109" s="591">
        <v>503002</v>
      </c>
      <c r="AK1109" s="624"/>
      <c r="AL1109" s="764">
        <v>507005</v>
      </c>
      <c r="AM1109" s="764" t="s">
        <v>3617</v>
      </c>
      <c r="AN1109" s="764">
        <v>1</v>
      </c>
      <c r="AO1109" s="624"/>
      <c r="AQ1109" s="589"/>
      <c r="AR1109" s="590"/>
    </row>
    <row r="1110" spans="34:44" ht="15" customHeight="1" x14ac:dyDescent="0.15">
      <c r="AH1110" s="591" t="s">
        <v>1389</v>
      </c>
      <c r="AI1110" s="592" t="s">
        <v>377</v>
      </c>
      <c r="AJ1110" s="591">
        <v>503003</v>
      </c>
      <c r="AK1110" s="624"/>
      <c r="AL1110" s="764">
        <v>507006</v>
      </c>
      <c r="AM1110" s="764" t="s">
        <v>3617</v>
      </c>
      <c r="AN1110" s="764">
        <v>1</v>
      </c>
      <c r="AO1110" s="624"/>
      <c r="AQ1110" s="589"/>
      <c r="AR1110" s="590"/>
    </row>
    <row r="1111" spans="34:44" ht="15" customHeight="1" x14ac:dyDescent="0.15">
      <c r="AH1111" s="591" t="s">
        <v>1389</v>
      </c>
      <c r="AI1111" s="592" t="s">
        <v>1175</v>
      </c>
      <c r="AJ1111" s="591">
        <v>503004</v>
      </c>
      <c r="AK1111" s="624"/>
      <c r="AL1111" s="764">
        <v>507007</v>
      </c>
      <c r="AM1111" s="764" t="s">
        <v>3617</v>
      </c>
      <c r="AN1111" s="764">
        <v>1</v>
      </c>
      <c r="AO1111" s="624"/>
      <c r="AQ1111" s="589"/>
      <c r="AR1111" s="590"/>
    </row>
    <row r="1112" spans="34:44" ht="15" customHeight="1" x14ac:dyDescent="0.15">
      <c r="AH1112" s="591" t="s">
        <v>1389</v>
      </c>
      <c r="AI1112" s="592" t="s">
        <v>1176</v>
      </c>
      <c r="AJ1112" s="591">
        <v>503005</v>
      </c>
      <c r="AK1112" s="624"/>
      <c r="AL1112" s="764">
        <v>507008</v>
      </c>
      <c r="AM1112" s="764">
        <v>1</v>
      </c>
      <c r="AN1112" s="764" t="s">
        <v>3617</v>
      </c>
      <c r="AO1112" s="624"/>
      <c r="AQ1112" s="589"/>
      <c r="AR1112" s="590"/>
    </row>
    <row r="1113" spans="34:44" ht="15" customHeight="1" x14ac:dyDescent="0.15">
      <c r="AH1113" s="591" t="s">
        <v>1389</v>
      </c>
      <c r="AI1113" s="592" t="s">
        <v>1177</v>
      </c>
      <c r="AJ1113" s="591">
        <v>503006</v>
      </c>
      <c r="AK1113" s="624"/>
      <c r="AL1113" s="764">
        <v>507009</v>
      </c>
      <c r="AM1113" s="764" t="s">
        <v>3617</v>
      </c>
      <c r="AN1113" s="764">
        <v>1</v>
      </c>
      <c r="AO1113" s="624"/>
      <c r="AQ1113" s="589"/>
      <c r="AR1113" s="590"/>
    </row>
    <row r="1114" spans="34:44" ht="15" customHeight="1" x14ac:dyDescent="0.15">
      <c r="AH1114" s="591" t="s">
        <v>1389</v>
      </c>
      <c r="AI1114" s="592" t="s">
        <v>1396</v>
      </c>
      <c r="AJ1114" s="591">
        <v>503990</v>
      </c>
      <c r="AK1114" s="624"/>
      <c r="AL1114" s="764">
        <v>507010</v>
      </c>
      <c r="AM1114" s="764" t="s">
        <v>3617</v>
      </c>
      <c r="AN1114" s="764">
        <v>1</v>
      </c>
      <c r="AO1114" s="624"/>
      <c r="AQ1114" s="589"/>
      <c r="AR1114" s="590"/>
    </row>
    <row r="1115" spans="34:44" ht="15" customHeight="1" x14ac:dyDescent="0.15">
      <c r="AH1115" s="591" t="s">
        <v>1389</v>
      </c>
      <c r="AI1115" s="592"/>
      <c r="AJ1115" s="591">
        <v>503991</v>
      </c>
      <c r="AK1115" s="624"/>
      <c r="AL1115" s="764">
        <v>507011</v>
      </c>
      <c r="AM1115" s="764" t="s">
        <v>3617</v>
      </c>
      <c r="AN1115" s="764">
        <v>1</v>
      </c>
      <c r="AO1115" s="624"/>
      <c r="AQ1115" s="589"/>
      <c r="AR1115" s="590"/>
    </row>
    <row r="1116" spans="34:44" ht="15" customHeight="1" x14ac:dyDescent="0.15">
      <c r="AH1116" s="591" t="s">
        <v>1389</v>
      </c>
      <c r="AI1116" s="592" t="s">
        <v>1399</v>
      </c>
      <c r="AJ1116" s="591">
        <v>503992</v>
      </c>
      <c r="AK1116" s="624"/>
      <c r="AL1116" s="764">
        <v>507013</v>
      </c>
      <c r="AM1116" s="764">
        <v>1</v>
      </c>
      <c r="AN1116" s="764" t="s">
        <v>3617</v>
      </c>
      <c r="AO1116" s="624"/>
      <c r="AQ1116" s="589"/>
      <c r="AR1116" s="590"/>
    </row>
    <row r="1117" spans="34:44" ht="15" customHeight="1" x14ac:dyDescent="0.15">
      <c r="AH1117" s="591" t="s">
        <v>1401</v>
      </c>
      <c r="AI1117" s="592" t="s">
        <v>1402</v>
      </c>
      <c r="AJ1117" s="591">
        <v>504001</v>
      </c>
      <c r="AK1117" s="624"/>
      <c r="AL1117" s="764">
        <v>507016</v>
      </c>
      <c r="AM1117" s="764">
        <v>1</v>
      </c>
      <c r="AN1117" s="764" t="s">
        <v>3617</v>
      </c>
      <c r="AO1117" s="624"/>
      <c r="AQ1117" s="589"/>
      <c r="AR1117" s="590"/>
    </row>
    <row r="1118" spans="34:44" ht="15" customHeight="1" x14ac:dyDescent="0.15">
      <c r="AH1118" s="591" t="s">
        <v>1401</v>
      </c>
      <c r="AI1118" s="592" t="s">
        <v>1178</v>
      </c>
      <c r="AJ1118" s="591">
        <v>504002</v>
      </c>
      <c r="AK1118" s="624"/>
      <c r="AL1118" s="764">
        <v>507017</v>
      </c>
      <c r="AM1118" s="764">
        <v>1</v>
      </c>
      <c r="AN1118" s="764" t="s">
        <v>3617</v>
      </c>
      <c r="AO1118" s="624"/>
      <c r="AQ1118" s="589"/>
      <c r="AR1118" s="590"/>
    </row>
    <row r="1119" spans="34:44" ht="15" customHeight="1" x14ac:dyDescent="0.15">
      <c r="AH1119" s="591" t="s">
        <v>1401</v>
      </c>
      <c r="AI1119" s="592" t="s">
        <v>1180</v>
      </c>
      <c r="AJ1119" s="591">
        <v>504003</v>
      </c>
      <c r="AK1119" s="624"/>
      <c r="AL1119" s="764">
        <v>507018</v>
      </c>
      <c r="AM1119" s="764" t="s">
        <v>3617</v>
      </c>
      <c r="AN1119" s="764">
        <v>1</v>
      </c>
      <c r="AO1119" s="624"/>
      <c r="AQ1119" s="589"/>
      <c r="AR1119" s="590"/>
    </row>
    <row r="1120" spans="34:44" ht="15" customHeight="1" x14ac:dyDescent="0.15">
      <c r="AH1120" s="591" t="s">
        <v>1401</v>
      </c>
      <c r="AI1120" s="592" t="s">
        <v>1182</v>
      </c>
      <c r="AJ1120" s="591">
        <v>504004</v>
      </c>
      <c r="AK1120" s="624"/>
      <c r="AL1120" s="764">
        <v>507019</v>
      </c>
      <c r="AM1120" s="764" t="s">
        <v>3617</v>
      </c>
      <c r="AN1120" s="764">
        <v>1</v>
      </c>
      <c r="AO1120" s="624"/>
      <c r="AQ1120" s="589"/>
      <c r="AR1120" s="590"/>
    </row>
    <row r="1121" spans="34:44" ht="15" customHeight="1" x14ac:dyDescent="0.15">
      <c r="AH1121" s="591" t="s">
        <v>1401</v>
      </c>
      <c r="AI1121" s="592" t="s">
        <v>1406</v>
      </c>
      <c r="AJ1121" s="591">
        <v>504005</v>
      </c>
      <c r="AK1121" s="624"/>
      <c r="AL1121" s="764">
        <v>507020</v>
      </c>
      <c r="AM1121" s="764" t="s">
        <v>3617</v>
      </c>
      <c r="AN1121" s="764">
        <v>1</v>
      </c>
      <c r="AO1121" s="624"/>
      <c r="AQ1121" s="589"/>
      <c r="AR1121" s="590"/>
    </row>
    <row r="1122" spans="34:44" ht="15" customHeight="1" x14ac:dyDescent="0.15">
      <c r="AH1122" s="591" t="s">
        <v>1401</v>
      </c>
      <c r="AI1122" s="592" t="s">
        <v>1183</v>
      </c>
      <c r="AJ1122" s="591">
        <v>504006</v>
      </c>
      <c r="AK1122" s="624"/>
      <c r="AL1122" s="764">
        <v>507021</v>
      </c>
      <c r="AM1122" s="764">
        <v>1</v>
      </c>
      <c r="AN1122" s="764" t="s">
        <v>3617</v>
      </c>
      <c r="AO1122" s="624"/>
      <c r="AQ1122" s="589"/>
      <c r="AR1122" s="590"/>
    </row>
    <row r="1123" spans="34:44" ht="15" customHeight="1" x14ac:dyDescent="0.15">
      <c r="AH1123" s="591" t="s">
        <v>1401</v>
      </c>
      <c r="AI1123" s="592" t="s">
        <v>1409</v>
      </c>
      <c r="AJ1123" s="591">
        <v>504007</v>
      </c>
      <c r="AK1123" s="624"/>
      <c r="AL1123" s="764">
        <v>507022</v>
      </c>
      <c r="AM1123" s="764">
        <v>1</v>
      </c>
      <c r="AN1123" s="764" t="s">
        <v>3617</v>
      </c>
      <c r="AO1123" s="624"/>
      <c r="AQ1123" s="589"/>
      <c r="AR1123" s="590"/>
    </row>
    <row r="1124" spans="34:44" ht="15" customHeight="1" x14ac:dyDescent="0.15">
      <c r="AH1124" s="591" t="s">
        <v>1401</v>
      </c>
      <c r="AI1124" s="592" t="s">
        <v>1184</v>
      </c>
      <c r="AJ1124" s="591">
        <v>504008</v>
      </c>
      <c r="AK1124" s="624"/>
      <c r="AL1124" s="764">
        <v>507023</v>
      </c>
      <c r="AM1124" s="764">
        <v>1</v>
      </c>
      <c r="AN1124" s="764" t="s">
        <v>3617</v>
      </c>
      <c r="AO1124" s="624"/>
      <c r="AQ1124" s="589"/>
      <c r="AR1124" s="590"/>
    </row>
    <row r="1125" spans="34:44" ht="15" customHeight="1" x14ac:dyDescent="0.15">
      <c r="AH1125" s="591" t="s">
        <v>1401</v>
      </c>
      <c r="AI1125" s="592" t="s">
        <v>1411</v>
      </c>
      <c r="AJ1125" s="591">
        <v>504009</v>
      </c>
      <c r="AK1125" s="624"/>
      <c r="AL1125" s="764">
        <v>507024</v>
      </c>
      <c r="AM1125" s="764">
        <v>1</v>
      </c>
      <c r="AN1125" s="764" t="s">
        <v>3617</v>
      </c>
      <c r="AO1125" s="624"/>
      <c r="AQ1125" s="589"/>
      <c r="AR1125" s="590"/>
    </row>
    <row r="1126" spans="34:44" ht="15" customHeight="1" x14ac:dyDescent="0.15">
      <c r="AH1126" s="591" t="s">
        <v>1401</v>
      </c>
      <c r="AI1126" s="592" t="s">
        <v>1185</v>
      </c>
      <c r="AJ1126" s="591">
        <v>504010</v>
      </c>
      <c r="AK1126" s="624"/>
      <c r="AL1126" s="764">
        <v>507025</v>
      </c>
      <c r="AM1126" s="764" t="s">
        <v>3617</v>
      </c>
      <c r="AN1126" s="764">
        <v>1</v>
      </c>
      <c r="AO1126" s="624"/>
      <c r="AQ1126" s="589"/>
      <c r="AR1126" s="590"/>
    </row>
    <row r="1127" spans="34:44" ht="15" customHeight="1" x14ac:dyDescent="0.15">
      <c r="AH1127" s="591" t="s">
        <v>1401</v>
      </c>
      <c r="AI1127" s="592" t="s">
        <v>1186</v>
      </c>
      <c r="AJ1127" s="591">
        <v>504011</v>
      </c>
      <c r="AK1127" s="624"/>
      <c r="AL1127" s="764">
        <v>507026</v>
      </c>
      <c r="AM1127" s="764" t="s">
        <v>3617</v>
      </c>
      <c r="AN1127" s="764">
        <v>1</v>
      </c>
      <c r="AO1127" s="624"/>
      <c r="AQ1127" s="589"/>
      <c r="AR1127" s="590"/>
    </row>
    <row r="1128" spans="34:44" ht="15" customHeight="1" x14ac:dyDescent="0.15">
      <c r="AH1128" s="591" t="s">
        <v>1415</v>
      </c>
      <c r="AI1128" s="592"/>
      <c r="AJ1128" s="591">
        <v>504991</v>
      </c>
      <c r="AK1128" s="624"/>
      <c r="AL1128" s="764">
        <v>507027</v>
      </c>
      <c r="AM1128" s="764" t="s">
        <v>3617</v>
      </c>
      <c r="AN1128" s="764">
        <v>1</v>
      </c>
      <c r="AO1128" s="624"/>
      <c r="AQ1128" s="589"/>
      <c r="AR1128" s="590"/>
    </row>
    <row r="1129" spans="34:44" ht="15" customHeight="1" x14ac:dyDescent="0.15">
      <c r="AH1129" s="591" t="s">
        <v>1401</v>
      </c>
      <c r="AI1129" s="592"/>
      <c r="AJ1129" s="591">
        <v>504990</v>
      </c>
      <c r="AK1129" s="624"/>
      <c r="AL1129" s="764">
        <v>507028</v>
      </c>
      <c r="AM1129" s="764" t="s">
        <v>3617</v>
      </c>
      <c r="AN1129" s="764">
        <v>1</v>
      </c>
      <c r="AO1129" s="624"/>
      <c r="AQ1129" s="589"/>
      <c r="AR1129" s="590"/>
    </row>
    <row r="1130" spans="34:44" ht="15" customHeight="1" x14ac:dyDescent="0.15">
      <c r="AH1130" s="591" t="s">
        <v>1418</v>
      </c>
      <c r="AI1130" s="592" t="s">
        <v>1419</v>
      </c>
      <c r="AJ1130" s="591">
        <v>505001</v>
      </c>
      <c r="AK1130" s="624"/>
      <c r="AL1130" s="764">
        <v>507029</v>
      </c>
      <c r="AM1130" s="764" t="s">
        <v>3617</v>
      </c>
      <c r="AN1130" s="764">
        <v>1</v>
      </c>
      <c r="AO1130" s="624"/>
      <c r="AQ1130" s="589"/>
      <c r="AR1130" s="590"/>
    </row>
    <row r="1131" spans="34:44" ht="15" customHeight="1" x14ac:dyDescent="0.15">
      <c r="AH1131" s="591" t="s">
        <v>1418</v>
      </c>
      <c r="AI1131" s="592" t="s">
        <v>1187</v>
      </c>
      <c r="AJ1131" s="591">
        <v>505002</v>
      </c>
      <c r="AK1131" s="624"/>
      <c r="AL1131" s="764">
        <v>507030</v>
      </c>
      <c r="AM1131" s="764">
        <v>1</v>
      </c>
      <c r="AN1131" s="764" t="s">
        <v>3617</v>
      </c>
      <c r="AO1131" s="624"/>
      <c r="AQ1131" s="589"/>
      <c r="AR1131" s="590"/>
    </row>
    <row r="1132" spans="34:44" ht="15" customHeight="1" x14ac:dyDescent="0.15">
      <c r="AH1132" s="591" t="s">
        <v>1418</v>
      </c>
      <c r="AI1132" s="592" t="s">
        <v>1188</v>
      </c>
      <c r="AJ1132" s="591">
        <v>505003</v>
      </c>
      <c r="AK1132" s="624"/>
      <c r="AL1132" s="764">
        <v>507031</v>
      </c>
      <c r="AM1132" s="764" t="s">
        <v>3617</v>
      </c>
      <c r="AN1132" s="764">
        <v>1</v>
      </c>
      <c r="AO1132" s="624"/>
      <c r="AQ1132" s="589"/>
      <c r="AR1132" s="590"/>
    </row>
    <row r="1133" spans="34:44" ht="15" customHeight="1" x14ac:dyDescent="0.15">
      <c r="AH1133" s="591" t="s">
        <v>1418</v>
      </c>
      <c r="AI1133" s="592" t="s">
        <v>1189</v>
      </c>
      <c r="AJ1133" s="591">
        <v>505004</v>
      </c>
      <c r="AK1133" s="624"/>
      <c r="AL1133" s="764">
        <v>507032</v>
      </c>
      <c r="AM1133" s="764">
        <v>1</v>
      </c>
      <c r="AN1133" s="764" t="s">
        <v>3617</v>
      </c>
      <c r="AO1133" s="624"/>
      <c r="AQ1133" s="589"/>
      <c r="AR1133" s="590"/>
    </row>
    <row r="1134" spans="34:44" ht="15" customHeight="1" x14ac:dyDescent="0.15">
      <c r="AH1134" s="591" t="s">
        <v>1418</v>
      </c>
      <c r="AI1134" s="592" t="s">
        <v>1424</v>
      </c>
      <c r="AJ1134" s="591">
        <v>505005</v>
      </c>
      <c r="AK1134" s="624"/>
      <c r="AL1134" s="764">
        <v>507033</v>
      </c>
      <c r="AM1134" s="764" t="s">
        <v>3617</v>
      </c>
      <c r="AN1134" s="764">
        <v>1</v>
      </c>
      <c r="AO1134" s="624"/>
      <c r="AQ1134" s="589"/>
      <c r="AR1134" s="590"/>
    </row>
    <row r="1135" spans="34:44" ht="15" customHeight="1" x14ac:dyDescent="0.15">
      <c r="AH1135" s="591" t="s">
        <v>1418</v>
      </c>
      <c r="AI1135" s="592" t="s">
        <v>1190</v>
      </c>
      <c r="AJ1135" s="591">
        <v>505006</v>
      </c>
      <c r="AK1135" s="624"/>
      <c r="AL1135" s="764">
        <v>507034</v>
      </c>
      <c r="AM1135" s="764" t="s">
        <v>3617</v>
      </c>
      <c r="AN1135" s="764">
        <v>1</v>
      </c>
      <c r="AO1135" s="624"/>
      <c r="AQ1135" s="589"/>
      <c r="AR1135" s="590"/>
    </row>
    <row r="1136" spans="34:44" ht="15" customHeight="1" x14ac:dyDescent="0.15">
      <c r="AH1136" s="591" t="s">
        <v>1418</v>
      </c>
      <c r="AI1136" s="592" t="s">
        <v>1191</v>
      </c>
      <c r="AJ1136" s="591">
        <v>505008</v>
      </c>
      <c r="AK1136" s="624"/>
      <c r="AL1136" s="764">
        <v>507035</v>
      </c>
      <c r="AM1136" s="764" t="s">
        <v>3617</v>
      </c>
      <c r="AN1136" s="764">
        <v>1</v>
      </c>
      <c r="AO1136" s="624"/>
      <c r="AQ1136" s="589"/>
      <c r="AR1136" s="590"/>
    </row>
    <row r="1137" spans="34:44" ht="15" customHeight="1" x14ac:dyDescent="0.15">
      <c r="AH1137" s="591" t="s">
        <v>1418</v>
      </c>
      <c r="AI1137" s="592" t="s">
        <v>1192</v>
      </c>
      <c r="AJ1137" s="591">
        <v>505010</v>
      </c>
      <c r="AK1137" s="624"/>
      <c r="AL1137" s="764">
        <v>507036</v>
      </c>
      <c r="AM1137" s="764" t="s">
        <v>3617</v>
      </c>
      <c r="AN1137" s="764">
        <v>1</v>
      </c>
      <c r="AO1137" s="624"/>
      <c r="AQ1137" s="589"/>
      <c r="AR1137" s="590"/>
    </row>
    <row r="1138" spans="34:44" ht="15" customHeight="1" x14ac:dyDescent="0.15">
      <c r="AH1138" s="591" t="s">
        <v>1418</v>
      </c>
      <c r="AI1138" s="592" t="s">
        <v>1193</v>
      </c>
      <c r="AJ1138" s="591">
        <v>505011</v>
      </c>
      <c r="AK1138" s="624"/>
      <c r="AL1138" s="764">
        <v>507037</v>
      </c>
      <c r="AM1138" s="764" t="s">
        <v>3617</v>
      </c>
      <c r="AN1138" s="764">
        <v>1</v>
      </c>
      <c r="AO1138" s="624"/>
      <c r="AQ1138" s="589"/>
      <c r="AR1138" s="590"/>
    </row>
    <row r="1139" spans="34:44" ht="15" customHeight="1" x14ac:dyDescent="0.15">
      <c r="AH1139" s="591" t="s">
        <v>1418</v>
      </c>
      <c r="AI1139" s="592" t="s">
        <v>1194</v>
      </c>
      <c r="AJ1139" s="591">
        <v>505013</v>
      </c>
      <c r="AK1139" s="624"/>
      <c r="AL1139" s="764">
        <v>507038</v>
      </c>
      <c r="AM1139" s="764">
        <v>1</v>
      </c>
      <c r="AN1139" s="764" t="s">
        <v>3617</v>
      </c>
      <c r="AO1139" s="624"/>
      <c r="AQ1139" s="589"/>
      <c r="AR1139" s="590"/>
    </row>
    <row r="1140" spans="34:44" ht="15" customHeight="1" x14ac:dyDescent="0.15">
      <c r="AH1140" s="591" t="s">
        <v>1418</v>
      </c>
      <c r="AI1140" s="592" t="s">
        <v>1429</v>
      </c>
      <c r="AJ1140" s="591">
        <v>505014</v>
      </c>
      <c r="AK1140" s="624"/>
      <c r="AL1140" s="764">
        <v>507039</v>
      </c>
      <c r="AM1140" s="764">
        <v>1</v>
      </c>
      <c r="AN1140" s="764" t="s">
        <v>3617</v>
      </c>
      <c r="AO1140" s="624"/>
      <c r="AQ1140" s="589"/>
      <c r="AR1140" s="590"/>
    </row>
    <row r="1141" spans="34:44" ht="15" customHeight="1" x14ac:dyDescent="0.15">
      <c r="AH1141" s="591" t="s">
        <v>1418</v>
      </c>
      <c r="AI1141" s="592" t="s">
        <v>1431</v>
      </c>
      <c r="AJ1141" s="591">
        <v>505015</v>
      </c>
      <c r="AK1141" s="624"/>
      <c r="AL1141" s="764">
        <v>507040</v>
      </c>
      <c r="AM1141" s="764" t="s">
        <v>3617</v>
      </c>
      <c r="AN1141" s="764">
        <v>1</v>
      </c>
      <c r="AO1141" s="624"/>
      <c r="AQ1141" s="589"/>
      <c r="AR1141" s="590"/>
    </row>
    <row r="1142" spans="34:44" ht="15" customHeight="1" x14ac:dyDescent="0.15">
      <c r="AH1142" s="591" t="s">
        <v>1418</v>
      </c>
      <c r="AI1142" s="592" t="s">
        <v>1195</v>
      </c>
      <c r="AJ1142" s="591">
        <v>505016</v>
      </c>
      <c r="AK1142" s="624"/>
      <c r="AL1142" s="764">
        <v>507041</v>
      </c>
      <c r="AM1142" s="764" t="s">
        <v>3617</v>
      </c>
      <c r="AN1142" s="764">
        <v>1</v>
      </c>
      <c r="AO1142" s="624"/>
      <c r="AQ1142" s="589"/>
      <c r="AR1142" s="590"/>
    </row>
    <row r="1143" spans="34:44" ht="15" customHeight="1" x14ac:dyDescent="0.15">
      <c r="AH1143" s="591" t="s">
        <v>1418</v>
      </c>
      <c r="AI1143" s="592" t="s">
        <v>1434</v>
      </c>
      <c r="AJ1143" s="591">
        <v>505017</v>
      </c>
      <c r="AK1143" s="624"/>
      <c r="AL1143" s="764">
        <v>507042</v>
      </c>
      <c r="AM1143" s="764" t="s">
        <v>3617</v>
      </c>
      <c r="AN1143" s="764">
        <v>1</v>
      </c>
      <c r="AO1143" s="624"/>
      <c r="AQ1143" s="589"/>
      <c r="AR1143" s="590"/>
    </row>
    <row r="1144" spans="34:44" ht="15" customHeight="1" x14ac:dyDescent="0.15">
      <c r="AH1144" s="591" t="s">
        <v>1418</v>
      </c>
      <c r="AI1144" s="592" t="s">
        <v>1196</v>
      </c>
      <c r="AJ1144" s="591">
        <v>505018</v>
      </c>
      <c r="AK1144" s="624"/>
      <c r="AL1144" s="764">
        <v>507043</v>
      </c>
      <c r="AM1144" s="764" t="s">
        <v>3617</v>
      </c>
      <c r="AN1144" s="764">
        <v>1</v>
      </c>
      <c r="AO1144" s="624"/>
      <c r="AQ1144" s="589"/>
      <c r="AR1144" s="590"/>
    </row>
    <row r="1145" spans="34:44" ht="15" customHeight="1" x14ac:dyDescent="0.15">
      <c r="AH1145" s="591" t="s">
        <v>1418</v>
      </c>
      <c r="AI1145" s="592" t="s">
        <v>1437</v>
      </c>
      <c r="AJ1145" s="591">
        <v>505019</v>
      </c>
      <c r="AK1145" s="624"/>
      <c r="AL1145" s="764">
        <v>507044</v>
      </c>
      <c r="AM1145" s="764" t="s">
        <v>3617</v>
      </c>
      <c r="AN1145" s="764">
        <v>1</v>
      </c>
      <c r="AO1145" s="624"/>
      <c r="AQ1145" s="589"/>
      <c r="AR1145" s="590"/>
    </row>
    <row r="1146" spans="34:44" ht="15" customHeight="1" x14ac:dyDescent="0.15">
      <c r="AH1146" s="591" t="s">
        <v>1418</v>
      </c>
      <c r="AI1146" s="592" t="s">
        <v>1438</v>
      </c>
      <c r="AJ1146" s="591">
        <v>505020</v>
      </c>
      <c r="AK1146" s="624"/>
      <c r="AL1146" s="764">
        <v>507991</v>
      </c>
      <c r="AM1146" s="764" t="s">
        <v>3617</v>
      </c>
      <c r="AN1146" s="764">
        <v>1</v>
      </c>
      <c r="AO1146" s="624"/>
      <c r="AQ1146" s="589"/>
      <c r="AR1146" s="590"/>
    </row>
    <row r="1147" spans="34:44" ht="15" customHeight="1" x14ac:dyDescent="0.15">
      <c r="AH1147" s="591" t="s">
        <v>1418</v>
      </c>
      <c r="AI1147" s="592"/>
      <c r="AJ1147" s="591">
        <v>505022</v>
      </c>
      <c r="AK1147" s="624"/>
      <c r="AL1147" s="764">
        <v>507046</v>
      </c>
      <c r="AM1147" s="764" t="s">
        <v>3617</v>
      </c>
      <c r="AN1147" s="764">
        <v>1</v>
      </c>
      <c r="AO1147" s="624"/>
      <c r="AQ1147" s="589"/>
      <c r="AR1147" s="590"/>
    </row>
    <row r="1148" spans="34:44" ht="15" customHeight="1" x14ac:dyDescent="0.15">
      <c r="AH1148" s="591" t="s">
        <v>1418</v>
      </c>
      <c r="AI1148" s="592" t="s">
        <v>1441</v>
      </c>
      <c r="AJ1148" s="591">
        <v>505023</v>
      </c>
      <c r="AK1148" s="624"/>
      <c r="AL1148" s="764">
        <v>507047</v>
      </c>
      <c r="AM1148" s="764" t="s">
        <v>3617</v>
      </c>
      <c r="AN1148" s="764">
        <v>1</v>
      </c>
      <c r="AO1148" s="624"/>
      <c r="AQ1148" s="589"/>
      <c r="AR1148" s="590"/>
    </row>
    <row r="1149" spans="34:44" ht="15" customHeight="1" x14ac:dyDescent="0.15">
      <c r="AH1149" s="591" t="s">
        <v>1418</v>
      </c>
      <c r="AI1149" s="592" t="s">
        <v>1442</v>
      </c>
      <c r="AJ1149" s="591">
        <v>505024</v>
      </c>
      <c r="AK1149" s="624"/>
      <c r="AL1149" s="764">
        <v>507990</v>
      </c>
      <c r="AM1149" s="764" t="s">
        <v>3617</v>
      </c>
      <c r="AN1149" s="764">
        <v>1</v>
      </c>
      <c r="AO1149" s="624"/>
      <c r="AQ1149" s="589"/>
      <c r="AR1149" s="590"/>
    </row>
    <row r="1150" spans="34:44" ht="15" customHeight="1" x14ac:dyDescent="0.15">
      <c r="AH1150" s="591" t="s">
        <v>1418</v>
      </c>
      <c r="AI1150" s="592" t="s">
        <v>1198</v>
      </c>
      <c r="AJ1150" s="591">
        <v>505025</v>
      </c>
      <c r="AK1150" s="624"/>
      <c r="AL1150" s="764">
        <v>508001</v>
      </c>
      <c r="AM1150" s="764">
        <v>1</v>
      </c>
      <c r="AN1150" s="764" t="s">
        <v>3617</v>
      </c>
      <c r="AO1150" s="624"/>
      <c r="AQ1150" s="589"/>
      <c r="AR1150" s="590"/>
    </row>
    <row r="1151" spans="34:44" ht="15" customHeight="1" x14ac:dyDescent="0.15">
      <c r="AH1151" s="591" t="s">
        <v>1445</v>
      </c>
      <c r="AI1151" s="592" t="s">
        <v>1446</v>
      </c>
      <c r="AJ1151" s="591">
        <v>505026</v>
      </c>
      <c r="AK1151" s="624"/>
      <c r="AL1151" s="764">
        <v>508002</v>
      </c>
      <c r="AM1151" s="764">
        <v>1</v>
      </c>
      <c r="AN1151" s="764" t="s">
        <v>3617</v>
      </c>
      <c r="AO1151" s="624"/>
      <c r="AQ1151" s="589"/>
      <c r="AR1151" s="590"/>
    </row>
    <row r="1152" spans="34:44" ht="15" customHeight="1" x14ac:dyDescent="0.15">
      <c r="AH1152" s="591" t="s">
        <v>1445</v>
      </c>
      <c r="AI1152" s="592" t="s">
        <v>1448</v>
      </c>
      <c r="AJ1152" s="591">
        <v>505027</v>
      </c>
      <c r="AK1152" s="624"/>
      <c r="AL1152" s="764">
        <v>508003</v>
      </c>
      <c r="AM1152" s="764" t="s">
        <v>3617</v>
      </c>
      <c r="AN1152" s="764">
        <v>1</v>
      </c>
      <c r="AO1152" s="624"/>
      <c r="AQ1152" s="589"/>
      <c r="AR1152" s="590"/>
    </row>
    <row r="1153" spans="34:44" ht="15" customHeight="1" x14ac:dyDescent="0.15">
      <c r="AH1153" s="591" t="s">
        <v>1445</v>
      </c>
      <c r="AI1153" s="592" t="s">
        <v>1450</v>
      </c>
      <c r="AJ1153" s="591">
        <v>505028</v>
      </c>
      <c r="AK1153" s="624"/>
      <c r="AL1153" s="764">
        <v>508004</v>
      </c>
      <c r="AM1153" s="764">
        <v>1</v>
      </c>
      <c r="AN1153" s="764" t="s">
        <v>3617</v>
      </c>
      <c r="AO1153" s="624"/>
      <c r="AQ1153" s="589"/>
      <c r="AR1153" s="590"/>
    </row>
    <row r="1154" spans="34:44" ht="15" customHeight="1" x14ac:dyDescent="0.15">
      <c r="AH1154" s="591" t="s">
        <v>1445</v>
      </c>
      <c r="AI1154" s="592" t="s">
        <v>1452</v>
      </c>
      <c r="AJ1154" s="591">
        <v>505029</v>
      </c>
      <c r="AK1154" s="624"/>
      <c r="AL1154" s="764">
        <v>508005</v>
      </c>
      <c r="AM1154" s="764">
        <v>1</v>
      </c>
      <c r="AN1154" s="764" t="s">
        <v>3617</v>
      </c>
      <c r="AO1154" s="624"/>
      <c r="AQ1154" s="589"/>
      <c r="AR1154" s="590"/>
    </row>
    <row r="1155" spans="34:44" ht="15" customHeight="1" x14ac:dyDescent="0.15">
      <c r="AH1155" s="591" t="s">
        <v>1445</v>
      </c>
      <c r="AI1155" s="592" t="s">
        <v>1454</v>
      </c>
      <c r="AJ1155" s="591">
        <v>505030</v>
      </c>
      <c r="AK1155" s="624"/>
      <c r="AL1155" s="764">
        <v>508006</v>
      </c>
      <c r="AM1155" s="764" t="s">
        <v>3617</v>
      </c>
      <c r="AN1155" s="764">
        <v>1</v>
      </c>
      <c r="AO1155" s="624"/>
      <c r="AQ1155" s="589"/>
      <c r="AR1155" s="590"/>
    </row>
    <row r="1156" spans="34:44" ht="15" customHeight="1" x14ac:dyDescent="0.15">
      <c r="AH1156" s="591" t="s">
        <v>1418</v>
      </c>
      <c r="AI1156" s="592"/>
      <c r="AJ1156" s="591">
        <v>505990</v>
      </c>
      <c r="AK1156" s="624"/>
      <c r="AL1156" s="764">
        <v>508007</v>
      </c>
      <c r="AM1156" s="764" t="s">
        <v>3617</v>
      </c>
      <c r="AN1156" s="764">
        <v>1</v>
      </c>
      <c r="AO1156" s="624"/>
      <c r="AQ1156" s="589"/>
      <c r="AR1156" s="590"/>
    </row>
    <row r="1157" spans="34:44" ht="15" customHeight="1" x14ac:dyDescent="0.15">
      <c r="AH1157" s="591" t="s">
        <v>1418</v>
      </c>
      <c r="AI1157" s="592" t="s">
        <v>1457</v>
      </c>
      <c r="AJ1157" s="591">
        <v>505991</v>
      </c>
      <c r="AK1157" s="624"/>
      <c r="AL1157" s="764">
        <v>508008</v>
      </c>
      <c r="AM1157" s="764">
        <v>1</v>
      </c>
      <c r="AN1157" s="764" t="s">
        <v>3617</v>
      </c>
      <c r="AO1157" s="624"/>
      <c r="AQ1157" s="589"/>
      <c r="AR1157" s="590"/>
    </row>
    <row r="1158" spans="34:44" ht="15" customHeight="1" x14ac:dyDescent="0.15">
      <c r="AH1158" s="591" t="s">
        <v>1418</v>
      </c>
      <c r="AI1158" s="592"/>
      <c r="AJ1158" s="591">
        <v>505993</v>
      </c>
      <c r="AK1158" s="624"/>
      <c r="AL1158" s="764">
        <v>508009</v>
      </c>
      <c r="AM1158" s="764">
        <v>1</v>
      </c>
      <c r="AN1158" s="764" t="s">
        <v>3617</v>
      </c>
      <c r="AO1158" s="624"/>
      <c r="AQ1158" s="589"/>
      <c r="AR1158" s="590"/>
    </row>
    <row r="1159" spans="34:44" ht="15" customHeight="1" x14ac:dyDescent="0.15">
      <c r="AH1159" s="591" t="s">
        <v>1418</v>
      </c>
      <c r="AI1159" s="592" t="s">
        <v>1460</v>
      </c>
      <c r="AJ1159" s="591">
        <v>505994</v>
      </c>
      <c r="AK1159" s="624"/>
      <c r="AL1159" s="764">
        <v>508010</v>
      </c>
      <c r="AM1159" s="764">
        <v>1</v>
      </c>
      <c r="AN1159" s="764" t="s">
        <v>3617</v>
      </c>
      <c r="AO1159" s="624"/>
      <c r="AQ1159" s="589"/>
      <c r="AR1159" s="590"/>
    </row>
    <row r="1160" spans="34:44" ht="15" customHeight="1" x14ac:dyDescent="0.15">
      <c r="AH1160" s="591" t="s">
        <v>1418</v>
      </c>
      <c r="AI1160" s="592"/>
      <c r="AJ1160" s="591">
        <v>505992</v>
      </c>
      <c r="AK1160" s="624"/>
      <c r="AL1160" s="764">
        <v>508011</v>
      </c>
      <c r="AM1160" s="764">
        <v>1</v>
      </c>
      <c r="AN1160" s="764" t="s">
        <v>3617</v>
      </c>
      <c r="AO1160" s="624"/>
      <c r="AQ1160" s="589"/>
      <c r="AR1160" s="590"/>
    </row>
    <row r="1161" spans="34:44" ht="15" customHeight="1" x14ac:dyDescent="0.15">
      <c r="AH1161" s="591" t="s">
        <v>1463</v>
      </c>
      <c r="AI1161" s="592" t="s">
        <v>1199</v>
      </c>
      <c r="AJ1161" s="591">
        <v>506001</v>
      </c>
      <c r="AK1161" s="624"/>
      <c r="AL1161" s="764">
        <v>508012</v>
      </c>
      <c r="AM1161" s="764">
        <v>1</v>
      </c>
      <c r="AN1161" s="764" t="s">
        <v>3617</v>
      </c>
      <c r="AO1161" s="624"/>
      <c r="AQ1161" s="589"/>
      <c r="AR1161" s="590"/>
    </row>
    <row r="1162" spans="34:44" ht="15" customHeight="1" x14ac:dyDescent="0.15">
      <c r="AH1162" s="591" t="s">
        <v>1463</v>
      </c>
      <c r="AI1162" s="592" t="s">
        <v>1200</v>
      </c>
      <c r="AJ1162" s="591">
        <v>506002</v>
      </c>
      <c r="AK1162" s="624"/>
      <c r="AL1162" s="764">
        <v>508013</v>
      </c>
      <c r="AM1162" s="764">
        <v>1</v>
      </c>
      <c r="AN1162" s="764" t="s">
        <v>3617</v>
      </c>
      <c r="AO1162" s="624"/>
      <c r="AQ1162" s="589"/>
      <c r="AR1162" s="590"/>
    </row>
    <row r="1163" spans="34:44" ht="15" customHeight="1" x14ac:dyDescent="0.15">
      <c r="AH1163" s="591" t="s">
        <v>1463</v>
      </c>
      <c r="AI1163" s="592" t="s">
        <v>1202</v>
      </c>
      <c r="AJ1163" s="591">
        <v>506003</v>
      </c>
      <c r="AK1163" s="624"/>
      <c r="AL1163" s="764">
        <v>508014</v>
      </c>
      <c r="AM1163" s="764">
        <v>1</v>
      </c>
      <c r="AN1163" s="764" t="s">
        <v>3617</v>
      </c>
      <c r="AO1163" s="624"/>
      <c r="AQ1163" s="589"/>
      <c r="AR1163" s="590"/>
    </row>
    <row r="1164" spans="34:44" ht="15" customHeight="1" x14ac:dyDescent="0.15">
      <c r="AH1164" s="591" t="s">
        <v>1463</v>
      </c>
      <c r="AI1164" s="592" t="s">
        <v>1467</v>
      </c>
      <c r="AJ1164" s="591">
        <v>506004</v>
      </c>
      <c r="AK1164" s="624"/>
      <c r="AL1164" s="764">
        <v>508015</v>
      </c>
      <c r="AM1164" s="764">
        <v>1</v>
      </c>
      <c r="AN1164" s="764" t="s">
        <v>3617</v>
      </c>
      <c r="AO1164" s="624"/>
      <c r="AQ1164" s="589"/>
      <c r="AR1164" s="590"/>
    </row>
    <row r="1165" spans="34:44" ht="15" customHeight="1" x14ac:dyDescent="0.15">
      <c r="AH1165" s="591" t="s">
        <v>1463</v>
      </c>
      <c r="AI1165" s="592" t="s">
        <v>1204</v>
      </c>
      <c r="AJ1165" s="591">
        <v>506005</v>
      </c>
      <c r="AK1165" s="624"/>
      <c r="AL1165" s="764">
        <v>508016</v>
      </c>
      <c r="AM1165" s="764">
        <v>1</v>
      </c>
      <c r="AN1165" s="764" t="s">
        <v>3617</v>
      </c>
      <c r="AO1165" s="624"/>
      <c r="AQ1165" s="589"/>
      <c r="AR1165" s="590"/>
    </row>
    <row r="1166" spans="34:44" ht="15" customHeight="1" x14ac:dyDescent="0.15">
      <c r="AH1166" s="591" t="s">
        <v>1463</v>
      </c>
      <c r="AI1166" s="592" t="s">
        <v>1206</v>
      </c>
      <c r="AJ1166" s="591">
        <v>506006</v>
      </c>
      <c r="AK1166" s="624"/>
      <c r="AL1166" s="764">
        <v>508017</v>
      </c>
      <c r="AM1166" s="764">
        <v>1</v>
      </c>
      <c r="AN1166" s="764" t="s">
        <v>3617</v>
      </c>
      <c r="AO1166" s="624"/>
      <c r="AQ1166" s="589"/>
      <c r="AR1166" s="590"/>
    </row>
    <row r="1167" spans="34:44" ht="15" customHeight="1" x14ac:dyDescent="0.15">
      <c r="AH1167" s="591" t="s">
        <v>1463</v>
      </c>
      <c r="AI1167" s="592" t="s">
        <v>1207</v>
      </c>
      <c r="AJ1167" s="591">
        <v>506007</v>
      </c>
      <c r="AK1167" s="624"/>
      <c r="AL1167" s="764">
        <v>508018</v>
      </c>
      <c r="AM1167" s="764">
        <v>1</v>
      </c>
      <c r="AN1167" s="764" t="s">
        <v>3617</v>
      </c>
      <c r="AO1167" s="624"/>
      <c r="AQ1167" s="589"/>
      <c r="AR1167" s="590"/>
    </row>
    <row r="1168" spans="34:44" ht="15" customHeight="1" x14ac:dyDescent="0.15">
      <c r="AH1168" s="591" t="s">
        <v>1463</v>
      </c>
      <c r="AI1168" s="592" t="s">
        <v>1472</v>
      </c>
      <c r="AJ1168" s="591">
        <v>506008</v>
      </c>
      <c r="AK1168" s="624"/>
      <c r="AL1168" s="764">
        <v>508019</v>
      </c>
      <c r="AM1168" s="764" t="s">
        <v>3617</v>
      </c>
      <c r="AN1168" s="764">
        <v>1</v>
      </c>
      <c r="AO1168" s="624"/>
      <c r="AQ1168" s="589"/>
      <c r="AR1168" s="590"/>
    </row>
    <row r="1169" spans="34:44" ht="15" customHeight="1" x14ac:dyDescent="0.15">
      <c r="AH1169" s="591" t="s">
        <v>1463</v>
      </c>
      <c r="AI1169" s="592" t="s">
        <v>1208</v>
      </c>
      <c r="AJ1169" s="591">
        <v>506009</v>
      </c>
      <c r="AK1169" s="624"/>
      <c r="AL1169" s="764">
        <v>508020</v>
      </c>
      <c r="AM1169" s="764" t="s">
        <v>3617</v>
      </c>
      <c r="AN1169" s="764">
        <v>1</v>
      </c>
      <c r="AO1169" s="624"/>
      <c r="AQ1169" s="589"/>
      <c r="AR1169" s="590"/>
    </row>
    <row r="1170" spans="34:44" ht="15" customHeight="1" x14ac:dyDescent="0.15">
      <c r="AH1170" s="591" t="s">
        <v>1463</v>
      </c>
      <c r="AI1170" s="592" t="s">
        <v>1209</v>
      </c>
      <c r="AJ1170" s="591">
        <v>506010</v>
      </c>
      <c r="AK1170" s="624"/>
      <c r="AL1170" s="764">
        <v>508021</v>
      </c>
      <c r="AM1170" s="764">
        <v>1</v>
      </c>
      <c r="AN1170" s="764" t="s">
        <v>3617</v>
      </c>
      <c r="AO1170" s="624"/>
      <c r="AQ1170" s="589"/>
      <c r="AR1170" s="590"/>
    </row>
    <row r="1171" spans="34:44" ht="15" customHeight="1" x14ac:dyDescent="0.15">
      <c r="AH1171" s="591" t="s">
        <v>1463</v>
      </c>
      <c r="AI1171" s="592" t="s">
        <v>1476</v>
      </c>
      <c r="AJ1171" s="591">
        <v>506011</v>
      </c>
      <c r="AK1171" s="624"/>
      <c r="AL1171" s="764">
        <v>508022</v>
      </c>
      <c r="AM1171" s="764">
        <v>1</v>
      </c>
      <c r="AN1171" s="764" t="s">
        <v>3617</v>
      </c>
      <c r="AO1171" s="624"/>
      <c r="AQ1171" s="589"/>
      <c r="AR1171" s="590"/>
    </row>
    <row r="1172" spans="34:44" ht="15" customHeight="1" x14ac:dyDescent="0.15">
      <c r="AH1172" s="591" t="s">
        <v>1463</v>
      </c>
      <c r="AI1172" s="592" t="s">
        <v>1477</v>
      </c>
      <c r="AJ1172" s="591">
        <v>506012</v>
      </c>
      <c r="AK1172" s="624"/>
      <c r="AL1172" s="764">
        <v>508023</v>
      </c>
      <c r="AM1172" s="764">
        <v>1</v>
      </c>
      <c r="AN1172" s="764" t="s">
        <v>3617</v>
      </c>
      <c r="AO1172" s="624"/>
      <c r="AQ1172" s="589"/>
      <c r="AR1172" s="590"/>
    </row>
    <row r="1173" spans="34:44" ht="15" customHeight="1" x14ac:dyDescent="0.15">
      <c r="AH1173" s="591" t="s">
        <v>1463</v>
      </c>
      <c r="AI1173" s="592" t="s">
        <v>1210</v>
      </c>
      <c r="AJ1173" s="591">
        <v>506013</v>
      </c>
      <c r="AK1173" s="624"/>
      <c r="AL1173" s="764">
        <v>508024</v>
      </c>
      <c r="AM1173" s="764">
        <v>1</v>
      </c>
      <c r="AN1173" s="764" t="s">
        <v>3617</v>
      </c>
      <c r="AO1173" s="624"/>
      <c r="AQ1173" s="589"/>
      <c r="AR1173" s="590"/>
    </row>
    <row r="1174" spans="34:44" ht="15" customHeight="1" x14ac:dyDescent="0.15">
      <c r="AH1174" s="591" t="s">
        <v>1463</v>
      </c>
      <c r="AI1174" s="592" t="s">
        <v>1212</v>
      </c>
      <c r="AJ1174" s="591">
        <v>506014</v>
      </c>
      <c r="AK1174" s="624"/>
      <c r="AL1174" s="764">
        <v>508025</v>
      </c>
      <c r="AM1174" s="764">
        <v>1</v>
      </c>
      <c r="AN1174" s="764" t="s">
        <v>3617</v>
      </c>
      <c r="AO1174" s="624"/>
      <c r="AQ1174" s="589"/>
      <c r="AR1174" s="590"/>
    </row>
    <row r="1175" spans="34:44" ht="15" customHeight="1" x14ac:dyDescent="0.15">
      <c r="AH1175" s="591" t="s">
        <v>1463</v>
      </c>
      <c r="AI1175" s="592" t="s">
        <v>1481</v>
      </c>
      <c r="AJ1175" s="591">
        <v>506016</v>
      </c>
      <c r="AK1175" s="624"/>
      <c r="AL1175" s="764">
        <v>508026</v>
      </c>
      <c r="AM1175" s="764">
        <v>1</v>
      </c>
      <c r="AN1175" s="764" t="s">
        <v>3617</v>
      </c>
      <c r="AO1175" s="624"/>
      <c r="AQ1175" s="589"/>
      <c r="AR1175" s="590"/>
    </row>
    <row r="1176" spans="34:44" ht="15" customHeight="1" x14ac:dyDescent="0.15">
      <c r="AH1176" s="591" t="s">
        <v>1463</v>
      </c>
      <c r="AI1176" s="592" t="s">
        <v>1482</v>
      </c>
      <c r="AJ1176" s="591">
        <v>506017</v>
      </c>
      <c r="AK1176" s="624"/>
      <c r="AL1176" s="764">
        <v>508027</v>
      </c>
      <c r="AM1176" s="764">
        <v>1</v>
      </c>
      <c r="AN1176" s="764" t="s">
        <v>3617</v>
      </c>
      <c r="AO1176" s="624"/>
      <c r="AQ1176" s="589"/>
      <c r="AR1176" s="590"/>
    </row>
    <row r="1177" spans="34:44" ht="15" customHeight="1" x14ac:dyDescent="0.15">
      <c r="AH1177" s="591" t="s">
        <v>1463</v>
      </c>
      <c r="AI1177" s="592" t="s">
        <v>1484</v>
      </c>
      <c r="AJ1177" s="591">
        <v>506018</v>
      </c>
      <c r="AK1177" s="624"/>
      <c r="AL1177" s="764">
        <v>508028</v>
      </c>
      <c r="AM1177" s="764">
        <v>1</v>
      </c>
      <c r="AN1177" s="764" t="s">
        <v>3617</v>
      </c>
      <c r="AO1177" s="624"/>
      <c r="AQ1177" s="589"/>
      <c r="AR1177" s="590"/>
    </row>
    <row r="1178" spans="34:44" ht="15" customHeight="1" x14ac:dyDescent="0.15">
      <c r="AH1178" s="591" t="s">
        <v>1463</v>
      </c>
      <c r="AI1178" s="592" t="s">
        <v>1486</v>
      </c>
      <c r="AJ1178" s="591">
        <v>506019</v>
      </c>
      <c r="AK1178" s="624"/>
      <c r="AL1178" s="764">
        <v>508029</v>
      </c>
      <c r="AM1178" s="764">
        <v>1</v>
      </c>
      <c r="AN1178" s="764" t="s">
        <v>3617</v>
      </c>
      <c r="AO1178" s="624"/>
      <c r="AQ1178" s="589"/>
      <c r="AR1178" s="590"/>
    </row>
    <row r="1179" spans="34:44" ht="15" customHeight="1" x14ac:dyDescent="0.15">
      <c r="AH1179" s="591" t="s">
        <v>1488</v>
      </c>
      <c r="AI1179" s="592" t="s">
        <v>1489</v>
      </c>
      <c r="AJ1179" s="591">
        <v>506020</v>
      </c>
      <c r="AK1179" s="624"/>
      <c r="AL1179" s="764">
        <v>508030</v>
      </c>
      <c r="AM1179" s="764">
        <v>1</v>
      </c>
      <c r="AN1179" s="764" t="s">
        <v>3617</v>
      </c>
      <c r="AO1179" s="624"/>
      <c r="AQ1179" s="589"/>
      <c r="AR1179" s="590"/>
    </row>
    <row r="1180" spans="34:44" ht="15" customHeight="1" x14ac:dyDescent="0.15">
      <c r="AH1180" s="591" t="s">
        <v>1488</v>
      </c>
      <c r="AI1180" s="592" t="s">
        <v>1491</v>
      </c>
      <c r="AJ1180" s="591">
        <v>506021</v>
      </c>
      <c r="AK1180" s="624"/>
      <c r="AL1180" s="764">
        <v>508031</v>
      </c>
      <c r="AM1180" s="764" t="s">
        <v>3617</v>
      </c>
      <c r="AN1180" s="764">
        <v>1</v>
      </c>
      <c r="AO1180" s="624"/>
      <c r="AQ1180" s="589"/>
      <c r="AR1180" s="590"/>
    </row>
    <row r="1181" spans="34:44" ht="15" customHeight="1" x14ac:dyDescent="0.15">
      <c r="AH1181" s="591" t="s">
        <v>1488</v>
      </c>
      <c r="AI1181" s="592" t="s">
        <v>1493</v>
      </c>
      <c r="AJ1181" s="591">
        <v>506022</v>
      </c>
      <c r="AK1181" s="624"/>
      <c r="AL1181" s="764">
        <v>508032</v>
      </c>
      <c r="AM1181" s="764" t="s">
        <v>3617</v>
      </c>
      <c r="AN1181" s="764">
        <v>1</v>
      </c>
      <c r="AO1181" s="624"/>
      <c r="AQ1181" s="589"/>
      <c r="AR1181" s="590"/>
    </row>
    <row r="1182" spans="34:44" ht="15" customHeight="1" x14ac:dyDescent="0.15">
      <c r="AH1182" s="591" t="s">
        <v>1495</v>
      </c>
      <c r="AI1182" s="592" t="s">
        <v>1214</v>
      </c>
      <c r="AJ1182" s="591">
        <v>507001</v>
      </c>
      <c r="AK1182" s="624"/>
      <c r="AL1182" s="764">
        <v>508033</v>
      </c>
      <c r="AM1182" s="764">
        <v>1</v>
      </c>
      <c r="AN1182" s="764" t="s">
        <v>3617</v>
      </c>
      <c r="AO1182" s="624"/>
      <c r="AQ1182" s="589"/>
      <c r="AR1182" s="590"/>
    </row>
    <row r="1183" spans="34:44" ht="15" customHeight="1" x14ac:dyDescent="0.15">
      <c r="AH1183" s="591" t="s">
        <v>1495</v>
      </c>
      <c r="AI1183" s="592" t="s">
        <v>1496</v>
      </c>
      <c r="AJ1183" s="591">
        <v>507002</v>
      </c>
      <c r="AK1183" s="624"/>
      <c r="AL1183" s="764">
        <v>508034</v>
      </c>
      <c r="AM1183" s="764">
        <v>1</v>
      </c>
      <c r="AN1183" s="764" t="s">
        <v>3617</v>
      </c>
      <c r="AO1183" s="624"/>
      <c r="AQ1183" s="589"/>
      <c r="AR1183" s="590"/>
    </row>
    <row r="1184" spans="34:44" ht="15" customHeight="1" x14ac:dyDescent="0.15">
      <c r="AH1184" s="591" t="s">
        <v>1495</v>
      </c>
      <c r="AI1184" s="592" t="s">
        <v>1498</v>
      </c>
      <c r="AJ1184" s="591">
        <v>507003</v>
      </c>
      <c r="AK1184" s="624"/>
      <c r="AL1184" s="764">
        <v>508035</v>
      </c>
      <c r="AM1184" s="764" t="s">
        <v>3617</v>
      </c>
      <c r="AN1184" s="764">
        <v>1</v>
      </c>
      <c r="AO1184" s="624"/>
      <c r="AQ1184" s="589"/>
      <c r="AR1184" s="590"/>
    </row>
    <row r="1185" spans="34:44" ht="15" customHeight="1" x14ac:dyDescent="0.15">
      <c r="AH1185" s="591" t="s">
        <v>1495</v>
      </c>
      <c r="AI1185" s="592" t="s">
        <v>1500</v>
      </c>
      <c r="AJ1185" s="591">
        <v>507004</v>
      </c>
      <c r="AK1185" s="624"/>
      <c r="AL1185" s="764">
        <v>508036</v>
      </c>
      <c r="AM1185" s="764">
        <v>1</v>
      </c>
      <c r="AN1185" s="764" t="s">
        <v>3617</v>
      </c>
      <c r="AO1185" s="624"/>
      <c r="AQ1185" s="589"/>
      <c r="AR1185" s="590"/>
    </row>
    <row r="1186" spans="34:44" ht="15" customHeight="1" x14ac:dyDescent="0.15">
      <c r="AH1186" s="591" t="s">
        <v>1495</v>
      </c>
      <c r="AI1186" s="592" t="s">
        <v>1215</v>
      </c>
      <c r="AJ1186" s="591">
        <v>507005</v>
      </c>
      <c r="AK1186" s="624"/>
      <c r="AL1186" s="764">
        <v>508037</v>
      </c>
      <c r="AM1186" s="764" t="s">
        <v>3617</v>
      </c>
      <c r="AN1186" s="764">
        <v>1</v>
      </c>
      <c r="AO1186" s="624"/>
      <c r="AQ1186" s="589"/>
      <c r="AR1186" s="590"/>
    </row>
    <row r="1187" spans="34:44" ht="15" customHeight="1" x14ac:dyDescent="0.15">
      <c r="AH1187" s="591" t="s">
        <v>1495</v>
      </c>
      <c r="AI1187" s="592" t="s">
        <v>1216</v>
      </c>
      <c r="AJ1187" s="591">
        <v>507006</v>
      </c>
      <c r="AK1187" s="624"/>
      <c r="AL1187" s="764">
        <v>508038</v>
      </c>
      <c r="AM1187" s="764" t="s">
        <v>3617</v>
      </c>
      <c r="AN1187" s="764">
        <v>1</v>
      </c>
      <c r="AO1187" s="624"/>
      <c r="AQ1187" s="589"/>
      <c r="AR1187" s="590"/>
    </row>
    <row r="1188" spans="34:44" ht="15" customHeight="1" x14ac:dyDescent="0.15">
      <c r="AH1188" s="591" t="s">
        <v>1495</v>
      </c>
      <c r="AI1188" s="592" t="s">
        <v>1218</v>
      </c>
      <c r="AJ1188" s="591">
        <v>507007</v>
      </c>
      <c r="AK1188" s="624"/>
      <c r="AL1188" s="764">
        <v>508040</v>
      </c>
      <c r="AM1188" s="764">
        <v>1</v>
      </c>
      <c r="AN1188" s="764" t="s">
        <v>3617</v>
      </c>
      <c r="AO1188" s="624"/>
      <c r="AQ1188" s="589"/>
      <c r="AR1188" s="590"/>
    </row>
    <row r="1189" spans="34:44" ht="15" customHeight="1" x14ac:dyDescent="0.15">
      <c r="AH1189" s="591" t="s">
        <v>1495</v>
      </c>
      <c r="AI1189" s="592" t="s">
        <v>1504</v>
      </c>
      <c r="AJ1189" s="591">
        <v>507008</v>
      </c>
      <c r="AK1189" s="624"/>
      <c r="AL1189" s="764">
        <v>508041</v>
      </c>
      <c r="AM1189" s="764">
        <v>1</v>
      </c>
      <c r="AN1189" s="764" t="s">
        <v>3617</v>
      </c>
      <c r="AO1189" s="624"/>
      <c r="AQ1189" s="589"/>
      <c r="AR1189" s="590"/>
    </row>
    <row r="1190" spans="34:44" ht="15" customHeight="1" x14ac:dyDescent="0.15">
      <c r="AH1190" s="591" t="s">
        <v>1495</v>
      </c>
      <c r="AI1190" s="592" t="s">
        <v>1219</v>
      </c>
      <c r="AJ1190" s="591">
        <v>507009</v>
      </c>
      <c r="AK1190" s="624"/>
      <c r="AL1190" s="764">
        <v>508042</v>
      </c>
      <c r="AM1190" s="764">
        <v>1</v>
      </c>
      <c r="AN1190" s="764" t="s">
        <v>3617</v>
      </c>
      <c r="AO1190" s="624"/>
      <c r="AQ1190" s="589"/>
      <c r="AR1190" s="590"/>
    </row>
    <row r="1191" spans="34:44" ht="15" customHeight="1" x14ac:dyDescent="0.15">
      <c r="AH1191" s="591" t="s">
        <v>1495</v>
      </c>
      <c r="AI1191" s="592" t="s">
        <v>1220</v>
      </c>
      <c r="AJ1191" s="591">
        <v>507010</v>
      </c>
      <c r="AK1191" s="624"/>
      <c r="AL1191" s="764">
        <v>508043</v>
      </c>
      <c r="AM1191" s="764">
        <v>1</v>
      </c>
      <c r="AN1191" s="764" t="s">
        <v>3617</v>
      </c>
      <c r="AO1191" s="624"/>
      <c r="AQ1191" s="589"/>
      <c r="AR1191" s="590"/>
    </row>
    <row r="1192" spans="34:44" ht="15" customHeight="1" x14ac:dyDescent="0.15">
      <c r="AH1192" s="591" t="s">
        <v>1495</v>
      </c>
      <c r="AI1192" s="592" t="s">
        <v>1221</v>
      </c>
      <c r="AJ1192" s="591">
        <v>507011</v>
      </c>
      <c r="AK1192" s="624"/>
      <c r="AL1192" s="764">
        <v>508044</v>
      </c>
      <c r="AM1192" s="764" t="s">
        <v>3617</v>
      </c>
      <c r="AN1192" s="764">
        <v>1</v>
      </c>
      <c r="AO1192" s="624"/>
      <c r="AQ1192" s="589"/>
      <c r="AR1192" s="590"/>
    </row>
    <row r="1193" spans="34:44" ht="15" customHeight="1" x14ac:dyDescent="0.15">
      <c r="AH1193" s="591" t="s">
        <v>1495</v>
      </c>
      <c r="AI1193" s="592" t="s">
        <v>1508</v>
      </c>
      <c r="AJ1193" s="591">
        <v>507013</v>
      </c>
      <c r="AK1193" s="624"/>
      <c r="AL1193" s="764">
        <v>508045</v>
      </c>
      <c r="AM1193" s="764" t="s">
        <v>3617</v>
      </c>
      <c r="AN1193" s="764">
        <v>1</v>
      </c>
      <c r="AO1193" s="624"/>
      <c r="AQ1193" s="589"/>
      <c r="AR1193" s="590"/>
    </row>
    <row r="1194" spans="34:44" ht="15" customHeight="1" x14ac:dyDescent="0.15">
      <c r="AH1194" s="591" t="s">
        <v>1495</v>
      </c>
      <c r="AI1194" s="592" t="s">
        <v>1222</v>
      </c>
      <c r="AJ1194" s="591">
        <v>507016</v>
      </c>
      <c r="AK1194" s="624"/>
      <c r="AL1194" s="764">
        <v>508046</v>
      </c>
      <c r="AM1194" s="764" t="s">
        <v>3617</v>
      </c>
      <c r="AN1194" s="764">
        <v>1</v>
      </c>
      <c r="AO1194" s="624"/>
      <c r="AQ1194" s="589"/>
      <c r="AR1194" s="590"/>
    </row>
    <row r="1195" spans="34:44" ht="15" customHeight="1" x14ac:dyDescent="0.15">
      <c r="AH1195" s="591" t="s">
        <v>1495</v>
      </c>
      <c r="AI1195" s="592" t="s">
        <v>1223</v>
      </c>
      <c r="AJ1195" s="591">
        <v>507017</v>
      </c>
      <c r="AK1195" s="624"/>
      <c r="AL1195" s="764">
        <v>508047</v>
      </c>
      <c r="AM1195" s="764" t="s">
        <v>3617</v>
      </c>
      <c r="AN1195" s="764">
        <v>1</v>
      </c>
      <c r="AO1195" s="624"/>
      <c r="AQ1195" s="589"/>
      <c r="AR1195" s="590"/>
    </row>
    <row r="1196" spans="34:44" ht="15" customHeight="1" x14ac:dyDescent="0.15">
      <c r="AH1196" s="591" t="s">
        <v>1495</v>
      </c>
      <c r="AI1196" s="592" t="s">
        <v>1224</v>
      </c>
      <c r="AJ1196" s="591">
        <v>507018</v>
      </c>
      <c r="AK1196" s="624"/>
      <c r="AL1196" s="764">
        <v>508048</v>
      </c>
      <c r="AM1196" s="764">
        <v>1</v>
      </c>
      <c r="AN1196" s="764" t="s">
        <v>3617</v>
      </c>
      <c r="AO1196" s="624"/>
      <c r="AQ1196" s="589"/>
      <c r="AR1196" s="590"/>
    </row>
    <row r="1197" spans="34:44" ht="15" customHeight="1" x14ac:dyDescent="0.15">
      <c r="AH1197" s="591" t="s">
        <v>1495</v>
      </c>
      <c r="AI1197" s="592" t="s">
        <v>1226</v>
      </c>
      <c r="AJ1197" s="591">
        <v>507019</v>
      </c>
      <c r="AK1197" s="624"/>
      <c r="AL1197" s="764">
        <v>508049</v>
      </c>
      <c r="AM1197" s="764">
        <v>1</v>
      </c>
      <c r="AN1197" s="764" t="s">
        <v>3617</v>
      </c>
      <c r="AO1197" s="624"/>
      <c r="AQ1197" s="589"/>
      <c r="AR1197" s="590"/>
    </row>
    <row r="1198" spans="34:44" ht="15" customHeight="1" x14ac:dyDescent="0.15">
      <c r="AH1198" s="591" t="s">
        <v>1495</v>
      </c>
      <c r="AI1198" s="592" t="s">
        <v>1227</v>
      </c>
      <c r="AJ1198" s="591">
        <v>507020</v>
      </c>
      <c r="AK1198" s="624"/>
      <c r="AL1198" s="764">
        <v>508050</v>
      </c>
      <c r="AM1198" s="764">
        <v>1</v>
      </c>
      <c r="AN1198" s="764" t="s">
        <v>3617</v>
      </c>
      <c r="AO1198" s="624"/>
      <c r="AQ1198" s="589"/>
      <c r="AR1198" s="590"/>
    </row>
    <row r="1199" spans="34:44" ht="15" customHeight="1" x14ac:dyDescent="0.15">
      <c r="AH1199" s="591" t="s">
        <v>1495</v>
      </c>
      <c r="AI1199" s="592" t="s">
        <v>1514</v>
      </c>
      <c r="AJ1199" s="591">
        <v>507021</v>
      </c>
      <c r="AK1199" s="624"/>
      <c r="AL1199" s="764">
        <v>508051</v>
      </c>
      <c r="AM1199" s="764" t="s">
        <v>3617</v>
      </c>
      <c r="AN1199" s="764">
        <v>1</v>
      </c>
      <c r="AO1199" s="624"/>
      <c r="AQ1199" s="589"/>
      <c r="AR1199" s="590"/>
    </row>
    <row r="1200" spans="34:44" ht="15" customHeight="1" x14ac:dyDescent="0.15">
      <c r="AH1200" s="591" t="s">
        <v>1495</v>
      </c>
      <c r="AI1200" s="592" t="s">
        <v>1516</v>
      </c>
      <c r="AJ1200" s="591">
        <v>507022</v>
      </c>
      <c r="AK1200" s="624"/>
      <c r="AL1200" s="764">
        <v>508052</v>
      </c>
      <c r="AM1200" s="764" t="s">
        <v>3617</v>
      </c>
      <c r="AN1200" s="764">
        <v>1</v>
      </c>
      <c r="AO1200" s="624"/>
      <c r="AQ1200" s="589"/>
      <c r="AR1200" s="590"/>
    </row>
    <row r="1201" spans="34:44" ht="15" customHeight="1" x14ac:dyDescent="0.15">
      <c r="AH1201" s="591" t="s">
        <v>1495</v>
      </c>
      <c r="AI1201" s="592" t="s">
        <v>1229</v>
      </c>
      <c r="AJ1201" s="591">
        <v>507023</v>
      </c>
      <c r="AK1201" s="624"/>
      <c r="AL1201" s="764">
        <v>508053</v>
      </c>
      <c r="AM1201" s="764" t="s">
        <v>3617</v>
      </c>
      <c r="AN1201" s="764">
        <v>1</v>
      </c>
      <c r="AO1201" s="624"/>
      <c r="AQ1201" s="589"/>
      <c r="AR1201" s="590"/>
    </row>
    <row r="1202" spans="34:44" ht="15" customHeight="1" x14ac:dyDescent="0.15">
      <c r="AH1202" s="591" t="s">
        <v>1495</v>
      </c>
      <c r="AI1202" s="592" t="s">
        <v>1230</v>
      </c>
      <c r="AJ1202" s="591">
        <v>507024</v>
      </c>
      <c r="AK1202" s="624"/>
      <c r="AL1202" s="764">
        <v>508054</v>
      </c>
      <c r="AM1202" s="764" t="s">
        <v>3617</v>
      </c>
      <c r="AN1202" s="764">
        <v>1</v>
      </c>
      <c r="AO1202" s="624"/>
      <c r="AQ1202" s="589"/>
      <c r="AR1202" s="590"/>
    </row>
    <row r="1203" spans="34:44" ht="15" customHeight="1" x14ac:dyDescent="0.15">
      <c r="AH1203" s="591" t="s">
        <v>1495</v>
      </c>
      <c r="AI1203" s="592" t="s">
        <v>1231</v>
      </c>
      <c r="AJ1203" s="591">
        <v>507025</v>
      </c>
      <c r="AK1203" s="624"/>
      <c r="AL1203" s="764">
        <v>508057</v>
      </c>
      <c r="AM1203" s="764" t="s">
        <v>3617</v>
      </c>
      <c r="AN1203" s="764">
        <v>1</v>
      </c>
      <c r="AO1203" s="624"/>
      <c r="AQ1203" s="589"/>
      <c r="AR1203" s="590"/>
    </row>
    <row r="1204" spans="34:44" ht="15" customHeight="1" x14ac:dyDescent="0.15">
      <c r="AH1204" s="591" t="s">
        <v>1495</v>
      </c>
      <c r="AI1204" s="592" t="s">
        <v>1232</v>
      </c>
      <c r="AJ1204" s="591">
        <v>507026</v>
      </c>
      <c r="AK1204" s="624"/>
      <c r="AL1204" s="764">
        <v>508058</v>
      </c>
      <c r="AM1204" s="764">
        <v>1</v>
      </c>
      <c r="AN1204" s="764" t="s">
        <v>3617</v>
      </c>
      <c r="AO1204" s="624"/>
      <c r="AQ1204" s="589"/>
      <c r="AR1204" s="590"/>
    </row>
    <row r="1205" spans="34:44" ht="15" customHeight="1" x14ac:dyDescent="0.15">
      <c r="AH1205" s="591" t="s">
        <v>1495</v>
      </c>
      <c r="AI1205" s="592" t="s">
        <v>1233</v>
      </c>
      <c r="AJ1205" s="591">
        <v>507027</v>
      </c>
      <c r="AK1205" s="624"/>
      <c r="AL1205" s="764">
        <v>508991</v>
      </c>
      <c r="AM1205" s="764" t="s">
        <v>3617</v>
      </c>
      <c r="AN1205" s="764">
        <v>1</v>
      </c>
      <c r="AO1205" s="624"/>
      <c r="AQ1205" s="589"/>
      <c r="AR1205" s="590"/>
    </row>
    <row r="1206" spans="34:44" ht="15" customHeight="1" x14ac:dyDescent="0.15">
      <c r="AH1206" s="591" t="s">
        <v>1495</v>
      </c>
      <c r="AI1206" s="592" t="s">
        <v>1234</v>
      </c>
      <c r="AJ1206" s="591">
        <v>507028</v>
      </c>
      <c r="AK1206" s="624"/>
      <c r="AL1206" s="764"/>
      <c r="AM1206" s="764"/>
      <c r="AN1206" s="764" t="s">
        <v>3617</v>
      </c>
      <c r="AO1206" s="624"/>
      <c r="AQ1206" s="589"/>
      <c r="AR1206" s="590"/>
    </row>
    <row r="1207" spans="34:44" ht="15" customHeight="1" x14ac:dyDescent="0.15">
      <c r="AH1207" s="591" t="s">
        <v>1495</v>
      </c>
      <c r="AI1207" s="592" t="s">
        <v>1236</v>
      </c>
      <c r="AJ1207" s="591">
        <v>507029</v>
      </c>
      <c r="AK1207" s="624"/>
      <c r="AL1207" s="764">
        <v>509001</v>
      </c>
      <c r="AM1207" s="764">
        <v>1</v>
      </c>
      <c r="AN1207" s="764" t="s">
        <v>3617</v>
      </c>
      <c r="AO1207" s="624"/>
      <c r="AQ1207" s="589"/>
      <c r="AR1207" s="590"/>
    </row>
    <row r="1208" spans="34:44" ht="15" customHeight="1" x14ac:dyDescent="0.15">
      <c r="AH1208" s="591" t="s">
        <v>1495</v>
      </c>
      <c r="AI1208" s="592" t="s">
        <v>1522</v>
      </c>
      <c r="AJ1208" s="591">
        <v>507030</v>
      </c>
      <c r="AK1208" s="624"/>
      <c r="AL1208" s="764">
        <v>509002</v>
      </c>
      <c r="AM1208" s="764" t="s">
        <v>3617</v>
      </c>
      <c r="AN1208" s="764">
        <v>1</v>
      </c>
      <c r="AO1208" s="624"/>
      <c r="AQ1208" s="589"/>
      <c r="AR1208" s="590"/>
    </row>
    <row r="1209" spans="34:44" ht="15" customHeight="1" x14ac:dyDescent="0.15">
      <c r="AH1209" s="591" t="s">
        <v>1495</v>
      </c>
      <c r="AI1209" s="592" t="s">
        <v>1237</v>
      </c>
      <c r="AJ1209" s="591">
        <v>507031</v>
      </c>
      <c r="AK1209" s="624"/>
      <c r="AL1209" s="764">
        <v>509003</v>
      </c>
      <c r="AM1209" s="764" t="s">
        <v>3617</v>
      </c>
      <c r="AN1209" s="764">
        <v>1</v>
      </c>
      <c r="AO1209" s="624"/>
      <c r="AQ1209" s="589"/>
      <c r="AR1209" s="590"/>
    </row>
    <row r="1210" spans="34:44" ht="15" customHeight="1" x14ac:dyDescent="0.15">
      <c r="AH1210" s="591" t="s">
        <v>1495</v>
      </c>
      <c r="AI1210" s="592" t="s">
        <v>1238</v>
      </c>
      <c r="AJ1210" s="591">
        <v>507032</v>
      </c>
      <c r="AK1210" s="624"/>
      <c r="AL1210" s="764">
        <v>509004</v>
      </c>
      <c r="AM1210" s="764" t="s">
        <v>3617</v>
      </c>
      <c r="AN1210" s="764">
        <v>1</v>
      </c>
      <c r="AO1210" s="624"/>
      <c r="AQ1210" s="589"/>
      <c r="AR1210" s="590"/>
    </row>
    <row r="1211" spans="34:44" ht="15" customHeight="1" x14ac:dyDescent="0.15">
      <c r="AH1211" s="591" t="s">
        <v>1495</v>
      </c>
      <c r="AI1211" s="592" t="s">
        <v>1525</v>
      </c>
      <c r="AJ1211" s="591">
        <v>507033</v>
      </c>
      <c r="AK1211" s="624"/>
      <c r="AL1211" s="764">
        <v>509004</v>
      </c>
      <c r="AM1211" s="764" t="s">
        <v>3617</v>
      </c>
      <c r="AN1211" s="764">
        <v>1</v>
      </c>
      <c r="AO1211" s="624"/>
      <c r="AQ1211" s="589"/>
      <c r="AR1211" s="590"/>
    </row>
    <row r="1212" spans="34:44" ht="15" customHeight="1" x14ac:dyDescent="0.15">
      <c r="AH1212" s="591" t="s">
        <v>1495</v>
      </c>
      <c r="AI1212" s="592" t="s">
        <v>1240</v>
      </c>
      <c r="AJ1212" s="591">
        <v>507034</v>
      </c>
      <c r="AK1212" s="624"/>
      <c r="AL1212" s="764">
        <v>509005</v>
      </c>
      <c r="AM1212" s="764">
        <v>1</v>
      </c>
      <c r="AN1212" s="764" t="s">
        <v>3617</v>
      </c>
      <c r="AO1212" s="624"/>
      <c r="AQ1212" s="589"/>
      <c r="AR1212" s="590"/>
    </row>
    <row r="1213" spans="34:44" ht="15" customHeight="1" x14ac:dyDescent="0.15">
      <c r="AH1213" s="591" t="s">
        <v>1495</v>
      </c>
      <c r="AI1213" s="592" t="s">
        <v>1242</v>
      </c>
      <c r="AJ1213" s="591">
        <v>507035</v>
      </c>
      <c r="AK1213" s="624"/>
      <c r="AL1213" s="764">
        <v>509006</v>
      </c>
      <c r="AM1213" s="764" t="s">
        <v>3617</v>
      </c>
      <c r="AN1213" s="764">
        <v>1</v>
      </c>
      <c r="AO1213" s="624"/>
      <c r="AQ1213" s="589"/>
      <c r="AR1213" s="590"/>
    </row>
    <row r="1214" spans="34:44" ht="15" customHeight="1" x14ac:dyDescent="0.15">
      <c r="AH1214" s="591" t="s">
        <v>1495</v>
      </c>
      <c r="AI1214" s="592" t="s">
        <v>1243</v>
      </c>
      <c r="AJ1214" s="591">
        <v>507036</v>
      </c>
      <c r="AK1214" s="624"/>
      <c r="AL1214" s="764">
        <v>509007</v>
      </c>
      <c r="AM1214" s="764" t="s">
        <v>3617</v>
      </c>
      <c r="AN1214" s="764">
        <v>1</v>
      </c>
      <c r="AO1214" s="624"/>
      <c r="AQ1214" s="589"/>
      <c r="AR1214" s="590"/>
    </row>
    <row r="1215" spans="34:44" ht="15" customHeight="1" x14ac:dyDescent="0.15">
      <c r="AH1215" s="591" t="s">
        <v>1495</v>
      </c>
      <c r="AI1215" s="592" t="s">
        <v>1528</v>
      </c>
      <c r="AJ1215" s="591">
        <v>507037</v>
      </c>
      <c r="AK1215" s="624"/>
      <c r="AL1215" s="764">
        <v>509009</v>
      </c>
      <c r="AM1215" s="764">
        <v>1</v>
      </c>
      <c r="AN1215" s="764" t="s">
        <v>3617</v>
      </c>
      <c r="AO1215" s="624"/>
      <c r="AQ1215" s="589"/>
      <c r="AR1215" s="590"/>
    </row>
    <row r="1216" spans="34:44" ht="15" customHeight="1" x14ac:dyDescent="0.15">
      <c r="AH1216" s="591" t="s">
        <v>1495</v>
      </c>
      <c r="AI1216" s="592" t="s">
        <v>1530</v>
      </c>
      <c r="AJ1216" s="591">
        <v>507038</v>
      </c>
      <c r="AK1216" s="624"/>
      <c r="AL1216" s="764">
        <v>509010</v>
      </c>
      <c r="AM1216" s="764" t="s">
        <v>3617</v>
      </c>
      <c r="AN1216" s="764">
        <v>1</v>
      </c>
      <c r="AO1216" s="624"/>
      <c r="AQ1216" s="589"/>
      <c r="AR1216" s="590"/>
    </row>
    <row r="1217" spans="34:44" ht="15" customHeight="1" x14ac:dyDescent="0.15">
      <c r="AH1217" s="591" t="s">
        <v>1495</v>
      </c>
      <c r="AI1217" s="592" t="s">
        <v>1244</v>
      </c>
      <c r="AJ1217" s="591">
        <v>507039</v>
      </c>
      <c r="AK1217" s="624"/>
      <c r="AL1217" s="764">
        <v>509011</v>
      </c>
      <c r="AM1217" s="764" t="s">
        <v>3617</v>
      </c>
      <c r="AN1217" s="764">
        <v>1</v>
      </c>
      <c r="AO1217" s="624"/>
      <c r="AQ1217" s="589"/>
      <c r="AR1217" s="590"/>
    </row>
    <row r="1218" spans="34:44" ht="15" customHeight="1" x14ac:dyDescent="0.15">
      <c r="AH1218" s="591" t="s">
        <v>1495</v>
      </c>
      <c r="AI1218" s="592" t="s">
        <v>1245</v>
      </c>
      <c r="AJ1218" s="591">
        <v>507040</v>
      </c>
      <c r="AK1218" s="624"/>
      <c r="AL1218" s="764">
        <v>509012</v>
      </c>
      <c r="AM1218" s="764" t="s">
        <v>3617</v>
      </c>
      <c r="AN1218" s="764">
        <v>1</v>
      </c>
      <c r="AO1218" s="624"/>
      <c r="AQ1218" s="589"/>
      <c r="AR1218" s="590"/>
    </row>
    <row r="1219" spans="34:44" ht="15" customHeight="1" x14ac:dyDescent="0.15">
      <c r="AH1219" s="591" t="s">
        <v>1495</v>
      </c>
      <c r="AI1219" s="592" t="s">
        <v>1532</v>
      </c>
      <c r="AJ1219" s="591">
        <v>507041</v>
      </c>
      <c r="AK1219" s="624"/>
      <c r="AL1219" s="764">
        <v>509014</v>
      </c>
      <c r="AM1219" s="764" t="s">
        <v>3617</v>
      </c>
      <c r="AN1219" s="764">
        <v>1</v>
      </c>
      <c r="AO1219" s="624"/>
      <c r="AQ1219" s="589"/>
      <c r="AR1219" s="590"/>
    </row>
    <row r="1220" spans="34:44" ht="15" customHeight="1" x14ac:dyDescent="0.15">
      <c r="AH1220" s="591" t="s">
        <v>1495</v>
      </c>
      <c r="AI1220" s="592" t="s">
        <v>1534</v>
      </c>
      <c r="AJ1220" s="591">
        <v>507042</v>
      </c>
      <c r="AK1220" s="624"/>
      <c r="AL1220" s="764">
        <v>509015</v>
      </c>
      <c r="AM1220" s="764" t="s">
        <v>3617</v>
      </c>
      <c r="AN1220" s="764">
        <v>1</v>
      </c>
      <c r="AO1220" s="624"/>
      <c r="AQ1220" s="589"/>
      <c r="AR1220" s="590"/>
    </row>
    <row r="1221" spans="34:44" ht="15" customHeight="1" x14ac:dyDescent="0.15">
      <c r="AH1221" s="591" t="s">
        <v>1495</v>
      </c>
      <c r="AI1221" s="592" t="s">
        <v>1536</v>
      </c>
      <c r="AJ1221" s="591">
        <v>507043</v>
      </c>
      <c r="AK1221" s="624"/>
      <c r="AL1221" s="764">
        <v>509016</v>
      </c>
      <c r="AM1221" s="764" t="s">
        <v>3617</v>
      </c>
      <c r="AN1221" s="764">
        <v>1</v>
      </c>
      <c r="AO1221" s="624"/>
      <c r="AQ1221" s="589"/>
      <c r="AR1221" s="590"/>
    </row>
    <row r="1222" spans="34:44" ht="15" customHeight="1" x14ac:dyDescent="0.15">
      <c r="AH1222" s="591" t="s">
        <v>1495</v>
      </c>
      <c r="AI1222" s="592" t="s">
        <v>1538</v>
      </c>
      <c r="AJ1222" s="591">
        <v>507044</v>
      </c>
      <c r="AK1222" s="624"/>
      <c r="AL1222" s="764">
        <v>509017</v>
      </c>
      <c r="AM1222" s="764" t="s">
        <v>3617</v>
      </c>
      <c r="AN1222" s="764">
        <v>1</v>
      </c>
      <c r="AO1222" s="624"/>
      <c r="AQ1222" s="589"/>
      <c r="AR1222" s="590"/>
    </row>
    <row r="1223" spans="34:44" ht="15" customHeight="1" x14ac:dyDescent="0.15">
      <c r="AH1223" s="591" t="s">
        <v>1495</v>
      </c>
      <c r="AI1223" s="592" t="s">
        <v>1540</v>
      </c>
      <c r="AJ1223" s="591">
        <v>507991</v>
      </c>
      <c r="AK1223" s="624"/>
      <c r="AL1223" s="764">
        <v>509018</v>
      </c>
      <c r="AM1223" s="764" t="s">
        <v>3617</v>
      </c>
      <c r="AN1223" s="764">
        <v>1</v>
      </c>
      <c r="AO1223" s="624"/>
      <c r="AQ1223" s="589"/>
      <c r="AR1223" s="590"/>
    </row>
    <row r="1224" spans="34:44" ht="15" customHeight="1" x14ac:dyDescent="0.15">
      <c r="AH1224" s="591" t="s">
        <v>1495</v>
      </c>
      <c r="AI1224" s="592" t="s">
        <v>1246</v>
      </c>
      <c r="AJ1224" s="591">
        <v>507046</v>
      </c>
      <c r="AK1224" s="624"/>
      <c r="AL1224" s="764">
        <v>509018</v>
      </c>
      <c r="AM1224" s="764" t="s">
        <v>3617</v>
      </c>
      <c r="AN1224" s="764">
        <v>1</v>
      </c>
      <c r="AO1224" s="624"/>
      <c r="AQ1224" s="589"/>
      <c r="AR1224" s="590"/>
    </row>
    <row r="1225" spans="34:44" ht="15" customHeight="1" x14ac:dyDescent="0.15">
      <c r="AH1225" s="591" t="s">
        <v>1495</v>
      </c>
      <c r="AI1225" s="592" t="s">
        <v>1543</v>
      </c>
      <c r="AJ1225" s="591">
        <v>507047</v>
      </c>
      <c r="AK1225" s="624"/>
      <c r="AL1225" s="764">
        <v>509019</v>
      </c>
      <c r="AM1225" s="764" t="s">
        <v>3617</v>
      </c>
      <c r="AN1225" s="764">
        <v>1</v>
      </c>
      <c r="AO1225" s="624"/>
      <c r="AQ1225" s="589"/>
      <c r="AR1225" s="590"/>
    </row>
    <row r="1226" spans="34:44" ht="15" customHeight="1" x14ac:dyDescent="0.15">
      <c r="AH1226" s="591" t="s">
        <v>1495</v>
      </c>
      <c r="AI1226" s="592" t="s">
        <v>1545</v>
      </c>
      <c r="AJ1226" s="591">
        <v>507990</v>
      </c>
      <c r="AK1226" s="624"/>
      <c r="AL1226" s="764">
        <v>509990</v>
      </c>
      <c r="AM1226" s="764" t="s">
        <v>3617</v>
      </c>
      <c r="AN1226" s="764">
        <v>1</v>
      </c>
      <c r="AO1226" s="624"/>
      <c r="AQ1226" s="589"/>
      <c r="AR1226" s="590"/>
    </row>
    <row r="1227" spans="34:44" ht="15" customHeight="1" x14ac:dyDescent="0.15">
      <c r="AH1227" s="591" t="s">
        <v>1547</v>
      </c>
      <c r="AI1227" s="592" t="s">
        <v>1247</v>
      </c>
      <c r="AJ1227" s="591">
        <v>508001</v>
      </c>
      <c r="AK1227" s="624"/>
      <c r="AL1227" s="764">
        <v>509991</v>
      </c>
      <c r="AM1227" s="764" t="s">
        <v>3617</v>
      </c>
      <c r="AN1227" s="764">
        <v>1</v>
      </c>
      <c r="AO1227" s="624"/>
      <c r="AQ1227" s="589"/>
      <c r="AR1227" s="590"/>
    </row>
    <row r="1228" spans="34:44" ht="15" customHeight="1" x14ac:dyDescent="0.15">
      <c r="AH1228" s="591" t="s">
        <v>1547</v>
      </c>
      <c r="AI1228" s="592" t="s">
        <v>1248</v>
      </c>
      <c r="AJ1228" s="591">
        <v>508002</v>
      </c>
      <c r="AK1228" s="624"/>
      <c r="AL1228" s="764">
        <v>601001</v>
      </c>
      <c r="AM1228" s="764" t="s">
        <v>3617</v>
      </c>
      <c r="AN1228" s="764">
        <v>1</v>
      </c>
      <c r="AO1228" s="624"/>
      <c r="AQ1228" s="589"/>
      <c r="AR1228" s="590"/>
    </row>
    <row r="1229" spans="34:44" ht="15" customHeight="1" x14ac:dyDescent="0.15">
      <c r="AH1229" s="591" t="s">
        <v>1547</v>
      </c>
      <c r="AI1229" s="592" t="s">
        <v>1249</v>
      </c>
      <c r="AJ1229" s="591">
        <v>508003</v>
      </c>
      <c r="AK1229" s="624"/>
      <c r="AL1229" s="764">
        <v>601002</v>
      </c>
      <c r="AM1229" s="764" t="s">
        <v>3617</v>
      </c>
      <c r="AN1229" s="764">
        <v>1</v>
      </c>
      <c r="AO1229" s="624"/>
      <c r="AQ1229" s="589"/>
      <c r="AR1229" s="590"/>
    </row>
    <row r="1230" spans="34:44" ht="15" customHeight="1" x14ac:dyDescent="0.15">
      <c r="AH1230" s="591" t="s">
        <v>1547</v>
      </c>
      <c r="AI1230" s="592" t="s">
        <v>1551</v>
      </c>
      <c r="AJ1230" s="591">
        <v>508004</v>
      </c>
      <c r="AK1230" s="624"/>
      <c r="AL1230" s="764">
        <v>601003</v>
      </c>
      <c r="AM1230" s="764">
        <v>1</v>
      </c>
      <c r="AN1230" s="764" t="s">
        <v>3617</v>
      </c>
      <c r="AO1230" s="624"/>
      <c r="AQ1230" s="589"/>
      <c r="AR1230" s="590"/>
    </row>
    <row r="1231" spans="34:44" ht="15" customHeight="1" x14ac:dyDescent="0.15">
      <c r="AH1231" s="591" t="s">
        <v>1547</v>
      </c>
      <c r="AI1231" s="592" t="s">
        <v>1251</v>
      </c>
      <c r="AJ1231" s="591">
        <v>508005</v>
      </c>
      <c r="AK1231" s="624"/>
      <c r="AL1231" s="764">
        <v>601004</v>
      </c>
      <c r="AM1231" s="764" t="s">
        <v>3617</v>
      </c>
      <c r="AN1231" s="764">
        <v>1</v>
      </c>
      <c r="AO1231" s="624"/>
      <c r="AQ1231" s="589"/>
      <c r="AR1231" s="590"/>
    </row>
    <row r="1232" spans="34:44" ht="15" customHeight="1" x14ac:dyDescent="0.15">
      <c r="AH1232" s="591" t="s">
        <v>1547</v>
      </c>
      <c r="AI1232" s="592" t="s">
        <v>1252</v>
      </c>
      <c r="AJ1232" s="591">
        <v>508006</v>
      </c>
      <c r="AK1232" s="624"/>
      <c r="AL1232" s="764">
        <v>601006</v>
      </c>
      <c r="AM1232" s="764" t="s">
        <v>3617</v>
      </c>
      <c r="AN1232" s="764">
        <v>1</v>
      </c>
      <c r="AO1232" s="624"/>
      <c r="AQ1232" s="589"/>
      <c r="AR1232" s="590"/>
    </row>
    <row r="1233" spans="34:44" ht="15" customHeight="1" x14ac:dyDescent="0.15">
      <c r="AH1233" s="591" t="s">
        <v>1547</v>
      </c>
      <c r="AI1233" s="592" t="s">
        <v>1253</v>
      </c>
      <c r="AJ1233" s="591">
        <v>508007</v>
      </c>
      <c r="AK1233" s="624"/>
      <c r="AL1233" s="764">
        <v>601007</v>
      </c>
      <c r="AM1233" s="764">
        <v>1</v>
      </c>
      <c r="AN1233" s="764" t="s">
        <v>3617</v>
      </c>
      <c r="AO1233" s="624"/>
      <c r="AQ1233" s="589"/>
      <c r="AR1233" s="590"/>
    </row>
    <row r="1234" spans="34:44" ht="15" customHeight="1" x14ac:dyDescent="0.15">
      <c r="AH1234" s="591" t="s">
        <v>1547</v>
      </c>
      <c r="AI1234" s="592" t="s">
        <v>1255</v>
      </c>
      <c r="AJ1234" s="591">
        <v>508008</v>
      </c>
      <c r="AK1234" s="624"/>
      <c r="AL1234" s="764">
        <v>601008</v>
      </c>
      <c r="AM1234" s="764" t="s">
        <v>3617</v>
      </c>
      <c r="AN1234" s="764">
        <v>1</v>
      </c>
      <c r="AO1234" s="624"/>
      <c r="AQ1234" s="589"/>
      <c r="AR1234" s="590"/>
    </row>
    <row r="1235" spans="34:44" ht="15" customHeight="1" x14ac:dyDescent="0.15">
      <c r="AH1235" s="591" t="s">
        <v>1547</v>
      </c>
      <c r="AI1235" s="592" t="s">
        <v>1256</v>
      </c>
      <c r="AJ1235" s="591">
        <v>508009</v>
      </c>
      <c r="AK1235" s="624"/>
      <c r="AL1235" s="764">
        <v>601009</v>
      </c>
      <c r="AM1235" s="764" t="s">
        <v>3617</v>
      </c>
      <c r="AN1235" s="764">
        <v>1</v>
      </c>
      <c r="AO1235" s="624"/>
      <c r="AQ1235" s="589"/>
      <c r="AR1235" s="590"/>
    </row>
    <row r="1236" spans="34:44" ht="15" customHeight="1" x14ac:dyDescent="0.15">
      <c r="AH1236" s="591" t="s">
        <v>1547</v>
      </c>
      <c r="AI1236" s="592" t="s">
        <v>1258</v>
      </c>
      <c r="AJ1236" s="591">
        <v>508010</v>
      </c>
      <c r="AK1236" s="624"/>
      <c r="AL1236" s="764">
        <v>601010</v>
      </c>
      <c r="AM1236" s="764">
        <v>1</v>
      </c>
      <c r="AN1236" s="764" t="s">
        <v>3617</v>
      </c>
      <c r="AO1236" s="624"/>
      <c r="AQ1236" s="589"/>
      <c r="AR1236" s="590"/>
    </row>
    <row r="1237" spans="34:44" ht="15" customHeight="1" x14ac:dyDescent="0.15">
      <c r="AH1237" s="591" t="s">
        <v>1547</v>
      </c>
      <c r="AI1237" s="592" t="s">
        <v>1260</v>
      </c>
      <c r="AJ1237" s="591">
        <v>508011</v>
      </c>
      <c r="AK1237" s="624"/>
      <c r="AL1237" s="764">
        <v>601011</v>
      </c>
      <c r="AM1237" s="764" t="s">
        <v>3617</v>
      </c>
      <c r="AN1237" s="764">
        <v>1</v>
      </c>
      <c r="AO1237" s="624"/>
      <c r="AQ1237" s="589"/>
      <c r="AR1237" s="590"/>
    </row>
    <row r="1238" spans="34:44" ht="15" customHeight="1" x14ac:dyDescent="0.15">
      <c r="AH1238" s="591" t="s">
        <v>1547</v>
      </c>
      <c r="AI1238" s="592" t="s">
        <v>1261</v>
      </c>
      <c r="AJ1238" s="591">
        <v>508012</v>
      </c>
      <c r="AK1238" s="624"/>
      <c r="AL1238" s="764">
        <v>601012</v>
      </c>
      <c r="AM1238" s="764" t="s">
        <v>3617</v>
      </c>
      <c r="AN1238" s="764">
        <v>1</v>
      </c>
      <c r="AO1238" s="624"/>
      <c r="AQ1238" s="589"/>
      <c r="AR1238" s="590"/>
    </row>
    <row r="1239" spans="34:44" ht="15" customHeight="1" x14ac:dyDescent="0.15">
      <c r="AH1239" s="591" t="s">
        <v>1547</v>
      </c>
      <c r="AI1239" s="592" t="s">
        <v>1262</v>
      </c>
      <c r="AJ1239" s="591">
        <v>508013</v>
      </c>
      <c r="AK1239" s="624"/>
      <c r="AL1239" s="764">
        <v>601991</v>
      </c>
      <c r="AM1239" s="764" t="s">
        <v>3617</v>
      </c>
      <c r="AN1239" s="764">
        <v>1</v>
      </c>
      <c r="AO1239" s="624"/>
      <c r="AQ1239" s="589"/>
      <c r="AR1239" s="590"/>
    </row>
    <row r="1240" spans="34:44" ht="15" customHeight="1" x14ac:dyDescent="0.15">
      <c r="AH1240" s="591" t="s">
        <v>1547</v>
      </c>
      <c r="AI1240" s="592" t="s">
        <v>1263</v>
      </c>
      <c r="AJ1240" s="591">
        <v>508014</v>
      </c>
      <c r="AK1240" s="624"/>
      <c r="AL1240" s="764">
        <v>602001</v>
      </c>
      <c r="AM1240" s="764">
        <v>1</v>
      </c>
      <c r="AN1240" s="764" t="s">
        <v>3617</v>
      </c>
      <c r="AO1240" s="624"/>
      <c r="AQ1240" s="589"/>
      <c r="AR1240" s="590"/>
    </row>
    <row r="1241" spans="34:44" ht="15" customHeight="1" x14ac:dyDescent="0.15">
      <c r="AH1241" s="591" t="s">
        <v>1547</v>
      </c>
      <c r="AI1241" s="592" t="s">
        <v>1560</v>
      </c>
      <c r="AJ1241" s="591">
        <v>508015</v>
      </c>
      <c r="AK1241" s="624"/>
      <c r="AL1241" s="764">
        <v>602002</v>
      </c>
      <c r="AM1241" s="764" t="s">
        <v>3617</v>
      </c>
      <c r="AN1241" s="764">
        <v>1</v>
      </c>
      <c r="AO1241" s="624"/>
      <c r="AQ1241" s="589"/>
      <c r="AR1241" s="590"/>
    </row>
    <row r="1242" spans="34:44" ht="15" customHeight="1" x14ac:dyDescent="0.15">
      <c r="AH1242" s="591" t="s">
        <v>1547</v>
      </c>
      <c r="AI1242" s="592" t="s">
        <v>1264</v>
      </c>
      <c r="AJ1242" s="591">
        <v>508016</v>
      </c>
      <c r="AK1242" s="624"/>
      <c r="AL1242" s="764">
        <v>602003</v>
      </c>
      <c r="AM1242" s="764">
        <v>1</v>
      </c>
      <c r="AN1242" s="764" t="s">
        <v>3617</v>
      </c>
      <c r="AO1242" s="624"/>
      <c r="AQ1242" s="589"/>
      <c r="AR1242" s="590"/>
    </row>
    <row r="1243" spans="34:44" ht="15" customHeight="1" x14ac:dyDescent="0.15">
      <c r="AH1243" s="591" t="s">
        <v>1547</v>
      </c>
      <c r="AI1243" s="592" t="s">
        <v>1265</v>
      </c>
      <c r="AJ1243" s="591">
        <v>508017</v>
      </c>
      <c r="AK1243" s="624"/>
      <c r="AL1243" s="764">
        <v>602004</v>
      </c>
      <c r="AM1243" s="764">
        <v>1</v>
      </c>
      <c r="AN1243" s="764" t="s">
        <v>3617</v>
      </c>
      <c r="AO1243" s="624"/>
      <c r="AQ1243" s="589"/>
      <c r="AR1243" s="590"/>
    </row>
    <row r="1244" spans="34:44" ht="15" customHeight="1" x14ac:dyDescent="0.15">
      <c r="AH1244" s="591" t="s">
        <v>1547</v>
      </c>
      <c r="AI1244" s="592" t="s">
        <v>1266</v>
      </c>
      <c r="AJ1244" s="591">
        <v>508018</v>
      </c>
      <c r="AK1244" s="624"/>
      <c r="AL1244" s="764">
        <v>602006</v>
      </c>
      <c r="AM1244" s="764">
        <v>1</v>
      </c>
      <c r="AN1244" s="764" t="s">
        <v>3617</v>
      </c>
      <c r="AO1244" s="624"/>
      <c r="AQ1244" s="589"/>
      <c r="AR1244" s="590"/>
    </row>
    <row r="1245" spans="34:44" ht="15" customHeight="1" x14ac:dyDescent="0.15">
      <c r="AH1245" s="591" t="s">
        <v>1547</v>
      </c>
      <c r="AI1245" s="592" t="s">
        <v>1268</v>
      </c>
      <c r="AJ1245" s="591">
        <v>508019</v>
      </c>
      <c r="AK1245" s="624"/>
      <c r="AL1245" s="764">
        <v>602007</v>
      </c>
      <c r="AM1245" s="764">
        <v>1</v>
      </c>
      <c r="AN1245" s="764" t="s">
        <v>3617</v>
      </c>
      <c r="AO1245" s="624"/>
      <c r="AQ1245" s="589"/>
      <c r="AR1245" s="590"/>
    </row>
    <row r="1246" spans="34:44" ht="15" customHeight="1" x14ac:dyDescent="0.15">
      <c r="AH1246" s="591" t="s">
        <v>1547</v>
      </c>
      <c r="AI1246" s="592" t="s">
        <v>1269</v>
      </c>
      <c r="AJ1246" s="591">
        <v>508020</v>
      </c>
      <c r="AK1246" s="624"/>
      <c r="AL1246" s="764">
        <v>602008</v>
      </c>
      <c r="AM1246" s="764">
        <v>1</v>
      </c>
      <c r="AN1246" s="764" t="s">
        <v>3617</v>
      </c>
      <c r="AO1246" s="624"/>
      <c r="AQ1246" s="589"/>
      <c r="AR1246" s="590"/>
    </row>
    <row r="1247" spans="34:44" ht="15" customHeight="1" x14ac:dyDescent="0.15">
      <c r="AH1247" s="591" t="s">
        <v>1547</v>
      </c>
      <c r="AI1247" s="592" t="s">
        <v>1270</v>
      </c>
      <c r="AJ1247" s="591">
        <v>508021</v>
      </c>
      <c r="AK1247" s="624"/>
      <c r="AL1247" s="764">
        <v>602009</v>
      </c>
      <c r="AM1247" s="764" t="s">
        <v>3617</v>
      </c>
      <c r="AN1247" s="764">
        <v>1</v>
      </c>
      <c r="AO1247" s="624"/>
      <c r="AQ1247" s="589"/>
      <c r="AR1247" s="590"/>
    </row>
    <row r="1248" spans="34:44" ht="15" customHeight="1" x14ac:dyDescent="0.15">
      <c r="AH1248" s="591" t="s">
        <v>1547</v>
      </c>
      <c r="AI1248" s="592" t="s">
        <v>1271</v>
      </c>
      <c r="AJ1248" s="591">
        <v>508022</v>
      </c>
      <c r="AK1248" s="624"/>
      <c r="AL1248" s="764">
        <v>602010</v>
      </c>
      <c r="AM1248" s="764" t="s">
        <v>3617</v>
      </c>
      <c r="AN1248" s="764">
        <v>1</v>
      </c>
      <c r="AO1248" s="624"/>
      <c r="AQ1248" s="589"/>
      <c r="AR1248" s="590"/>
    </row>
    <row r="1249" spans="34:44" ht="15" customHeight="1" x14ac:dyDescent="0.15">
      <c r="AH1249" s="591" t="s">
        <v>1547</v>
      </c>
      <c r="AI1249" s="592" t="s">
        <v>1568</v>
      </c>
      <c r="AJ1249" s="591">
        <v>508023</v>
      </c>
      <c r="AK1249" s="624"/>
      <c r="AL1249" s="764">
        <v>602011</v>
      </c>
      <c r="AM1249" s="764">
        <v>1</v>
      </c>
      <c r="AN1249" s="764" t="s">
        <v>3617</v>
      </c>
      <c r="AO1249" s="624"/>
      <c r="AQ1249" s="589"/>
      <c r="AR1249" s="590"/>
    </row>
    <row r="1250" spans="34:44" ht="15" customHeight="1" x14ac:dyDescent="0.15">
      <c r="AH1250" s="591" t="s">
        <v>1547</v>
      </c>
      <c r="AI1250" s="592" t="s">
        <v>1272</v>
      </c>
      <c r="AJ1250" s="592">
        <v>508024</v>
      </c>
      <c r="AK1250" s="624"/>
      <c r="AL1250" s="764">
        <v>602012</v>
      </c>
      <c r="AM1250" s="764">
        <v>1</v>
      </c>
      <c r="AN1250" s="764" t="s">
        <v>3617</v>
      </c>
      <c r="AO1250" s="624"/>
      <c r="AQ1250" s="589"/>
      <c r="AR1250" s="590"/>
    </row>
    <row r="1251" spans="34:44" ht="15" customHeight="1" x14ac:dyDescent="0.15">
      <c r="AH1251" s="591" t="s">
        <v>1547</v>
      </c>
      <c r="AI1251" s="592" t="s">
        <v>1273</v>
      </c>
      <c r="AJ1251" s="591">
        <v>508025</v>
      </c>
      <c r="AK1251" s="624"/>
      <c r="AL1251" s="764">
        <v>602013</v>
      </c>
      <c r="AM1251" s="764">
        <v>1</v>
      </c>
      <c r="AN1251" s="764" t="s">
        <v>3617</v>
      </c>
      <c r="AO1251" s="624"/>
      <c r="AQ1251" s="589"/>
      <c r="AR1251" s="590"/>
    </row>
    <row r="1252" spans="34:44" ht="15" customHeight="1" x14ac:dyDescent="0.15">
      <c r="AH1252" s="591" t="s">
        <v>1547</v>
      </c>
      <c r="AI1252" s="592" t="s">
        <v>1274</v>
      </c>
      <c r="AJ1252" s="591">
        <v>508026</v>
      </c>
      <c r="AK1252" s="624"/>
      <c r="AL1252" s="764">
        <v>602014</v>
      </c>
      <c r="AM1252" s="764">
        <v>1</v>
      </c>
      <c r="AN1252" s="764" t="s">
        <v>3617</v>
      </c>
      <c r="AO1252" s="624"/>
      <c r="AQ1252" s="589"/>
      <c r="AR1252" s="590"/>
    </row>
    <row r="1253" spans="34:44" ht="15" customHeight="1" x14ac:dyDescent="0.15">
      <c r="AH1253" s="591" t="s">
        <v>1547</v>
      </c>
      <c r="AI1253" s="592" t="s">
        <v>1275</v>
      </c>
      <c r="AJ1253" s="591">
        <v>508027</v>
      </c>
      <c r="AK1253" s="624"/>
      <c r="AL1253" s="764">
        <v>602015</v>
      </c>
      <c r="AM1253" s="764">
        <v>1</v>
      </c>
      <c r="AN1253" s="764" t="s">
        <v>3617</v>
      </c>
      <c r="AO1253" s="624"/>
      <c r="AQ1253" s="589"/>
      <c r="AR1253" s="590"/>
    </row>
    <row r="1254" spans="34:44" ht="15" customHeight="1" x14ac:dyDescent="0.15">
      <c r="AH1254" s="591" t="s">
        <v>1547</v>
      </c>
      <c r="AI1254" s="592" t="s">
        <v>1276</v>
      </c>
      <c r="AJ1254" s="591">
        <v>508028</v>
      </c>
      <c r="AK1254" s="624"/>
      <c r="AL1254" s="764">
        <v>602016</v>
      </c>
      <c r="AM1254" s="764">
        <v>1</v>
      </c>
      <c r="AN1254" s="764" t="s">
        <v>3617</v>
      </c>
      <c r="AO1254" s="624"/>
      <c r="AQ1254" s="589"/>
      <c r="AR1254" s="590"/>
    </row>
    <row r="1255" spans="34:44" ht="15" customHeight="1" x14ac:dyDescent="0.15">
      <c r="AH1255" s="591" t="s">
        <v>1547</v>
      </c>
      <c r="AI1255" s="592" t="s">
        <v>1277</v>
      </c>
      <c r="AJ1255" s="591">
        <v>508029</v>
      </c>
      <c r="AK1255" s="624"/>
      <c r="AL1255" s="764">
        <v>602017</v>
      </c>
      <c r="AM1255" s="764">
        <v>1</v>
      </c>
      <c r="AN1255" s="764" t="s">
        <v>3617</v>
      </c>
      <c r="AO1255" s="624"/>
      <c r="AQ1255" s="589"/>
      <c r="AR1255" s="590"/>
    </row>
    <row r="1256" spans="34:44" ht="15" customHeight="1" x14ac:dyDescent="0.15">
      <c r="AH1256" s="591" t="s">
        <v>1547</v>
      </c>
      <c r="AI1256" s="592" t="s">
        <v>1576</v>
      </c>
      <c r="AJ1256" s="591">
        <v>508030</v>
      </c>
      <c r="AK1256" s="624"/>
      <c r="AL1256" s="764">
        <v>602018</v>
      </c>
      <c r="AM1256" s="764" t="s">
        <v>3617</v>
      </c>
      <c r="AN1256" s="764">
        <v>1</v>
      </c>
      <c r="AO1256" s="624"/>
      <c r="AQ1256" s="589"/>
      <c r="AR1256" s="590"/>
    </row>
    <row r="1257" spans="34:44" ht="15" customHeight="1" x14ac:dyDescent="0.15">
      <c r="AH1257" s="591" t="s">
        <v>1547</v>
      </c>
      <c r="AI1257" s="592" t="s">
        <v>1279</v>
      </c>
      <c r="AJ1257" s="591">
        <v>508031</v>
      </c>
      <c r="AK1257" s="624"/>
      <c r="AL1257" s="764">
        <v>602019</v>
      </c>
      <c r="AM1257" s="764" t="s">
        <v>3617</v>
      </c>
      <c r="AN1257" s="764">
        <v>1</v>
      </c>
      <c r="AO1257" s="624"/>
      <c r="AQ1257" s="589"/>
      <c r="AR1257" s="590"/>
    </row>
    <row r="1258" spans="34:44" ht="15" customHeight="1" x14ac:dyDescent="0.15">
      <c r="AH1258" s="591" t="s">
        <v>1547</v>
      </c>
      <c r="AI1258" s="592" t="s">
        <v>1280</v>
      </c>
      <c r="AJ1258" s="591">
        <v>508032</v>
      </c>
      <c r="AK1258" s="624"/>
      <c r="AL1258" s="764">
        <v>602020</v>
      </c>
      <c r="AM1258" s="764">
        <v>1</v>
      </c>
      <c r="AN1258" s="764" t="s">
        <v>3617</v>
      </c>
      <c r="AO1258" s="624"/>
      <c r="AQ1258" s="589"/>
      <c r="AR1258" s="590"/>
    </row>
    <row r="1259" spans="34:44" ht="15" customHeight="1" x14ac:dyDescent="0.15">
      <c r="AH1259" s="591" t="s">
        <v>1547</v>
      </c>
      <c r="AI1259" s="592" t="s">
        <v>1282</v>
      </c>
      <c r="AJ1259" s="591">
        <v>508033</v>
      </c>
      <c r="AK1259" s="624"/>
      <c r="AL1259" s="764">
        <v>602021</v>
      </c>
      <c r="AM1259" s="764">
        <v>1</v>
      </c>
      <c r="AN1259" s="764" t="s">
        <v>3617</v>
      </c>
      <c r="AO1259" s="624"/>
      <c r="AQ1259" s="589"/>
      <c r="AR1259" s="590"/>
    </row>
    <row r="1260" spans="34:44" ht="15" customHeight="1" x14ac:dyDescent="0.15">
      <c r="AH1260" s="591" t="s">
        <v>1547</v>
      </c>
      <c r="AI1260" s="592" t="s">
        <v>1581</v>
      </c>
      <c r="AJ1260" s="591">
        <v>508034</v>
      </c>
      <c r="AK1260" s="624"/>
      <c r="AL1260" s="764">
        <v>602022</v>
      </c>
      <c r="AM1260" s="764">
        <v>1</v>
      </c>
      <c r="AN1260" s="764" t="s">
        <v>3617</v>
      </c>
      <c r="AO1260" s="624"/>
      <c r="AQ1260" s="589"/>
      <c r="AR1260" s="590"/>
    </row>
    <row r="1261" spans="34:44" ht="15" customHeight="1" x14ac:dyDescent="0.15">
      <c r="AH1261" s="591" t="s">
        <v>1547</v>
      </c>
      <c r="AI1261" s="592" t="s">
        <v>1283</v>
      </c>
      <c r="AJ1261" s="591">
        <v>508035</v>
      </c>
      <c r="AK1261" s="624"/>
      <c r="AL1261" s="764">
        <v>602023</v>
      </c>
      <c r="AM1261" s="764">
        <v>1</v>
      </c>
      <c r="AN1261" s="764" t="s">
        <v>3617</v>
      </c>
      <c r="AO1261" s="624"/>
      <c r="AQ1261" s="589"/>
      <c r="AR1261" s="590"/>
    </row>
    <row r="1262" spans="34:44" ht="15" customHeight="1" x14ac:dyDescent="0.15">
      <c r="AH1262" s="591" t="s">
        <v>1547</v>
      </c>
      <c r="AI1262" s="592" t="s">
        <v>1584</v>
      </c>
      <c r="AJ1262" s="591">
        <v>508036</v>
      </c>
      <c r="AK1262" s="624"/>
      <c r="AL1262" s="764">
        <v>602024</v>
      </c>
      <c r="AM1262" s="764">
        <v>1</v>
      </c>
      <c r="AN1262" s="764" t="s">
        <v>3617</v>
      </c>
      <c r="AO1262" s="624"/>
      <c r="AQ1262" s="589"/>
      <c r="AR1262" s="590"/>
    </row>
    <row r="1263" spans="34:44" ht="15" customHeight="1" x14ac:dyDescent="0.15">
      <c r="AH1263" s="591" t="s">
        <v>1547</v>
      </c>
      <c r="AI1263" s="592" t="s">
        <v>1285</v>
      </c>
      <c r="AJ1263" s="591">
        <v>508037</v>
      </c>
      <c r="AK1263" s="624"/>
      <c r="AL1263" s="764">
        <v>602025</v>
      </c>
      <c r="AM1263" s="764" t="s">
        <v>3617</v>
      </c>
      <c r="AN1263" s="764">
        <v>1</v>
      </c>
      <c r="AO1263" s="624"/>
      <c r="AQ1263" s="589"/>
      <c r="AR1263" s="590"/>
    </row>
    <row r="1264" spans="34:44" ht="15" customHeight="1" x14ac:dyDescent="0.15">
      <c r="AH1264" s="591" t="s">
        <v>1547</v>
      </c>
      <c r="AI1264" s="592" t="s">
        <v>1587</v>
      </c>
      <c r="AJ1264" s="591">
        <v>508038</v>
      </c>
      <c r="AK1264" s="624"/>
      <c r="AL1264" s="764">
        <v>602026</v>
      </c>
      <c r="AM1264" s="764" t="s">
        <v>3617</v>
      </c>
      <c r="AN1264" s="764">
        <v>1</v>
      </c>
      <c r="AO1264" s="624"/>
      <c r="AQ1264" s="589"/>
      <c r="AR1264" s="590"/>
    </row>
    <row r="1265" spans="34:44" ht="15" customHeight="1" x14ac:dyDescent="0.15">
      <c r="AH1265" s="591" t="s">
        <v>1547</v>
      </c>
      <c r="AI1265" s="592" t="s">
        <v>1286</v>
      </c>
      <c r="AJ1265" s="591">
        <v>508040</v>
      </c>
      <c r="AK1265" s="624"/>
      <c r="AL1265" s="764">
        <v>602027</v>
      </c>
      <c r="AM1265" s="764" t="s">
        <v>3617</v>
      </c>
      <c r="AN1265" s="764">
        <v>1</v>
      </c>
      <c r="AO1265" s="624"/>
      <c r="AQ1265" s="589"/>
      <c r="AR1265" s="590"/>
    </row>
    <row r="1266" spans="34:44" ht="15" customHeight="1" x14ac:dyDescent="0.15">
      <c r="AH1266" s="591" t="s">
        <v>1547</v>
      </c>
      <c r="AI1266" s="592" t="s">
        <v>1287</v>
      </c>
      <c r="AJ1266" s="591">
        <v>508041</v>
      </c>
      <c r="AK1266" s="624"/>
      <c r="AL1266" s="764">
        <v>602028</v>
      </c>
      <c r="AM1266" s="764">
        <v>1</v>
      </c>
      <c r="AN1266" s="764" t="s">
        <v>3617</v>
      </c>
      <c r="AO1266" s="624"/>
      <c r="AQ1266" s="589"/>
      <c r="AR1266" s="590"/>
    </row>
    <row r="1267" spans="34:44" ht="15" customHeight="1" x14ac:dyDescent="0.15">
      <c r="AH1267" s="591" t="s">
        <v>1547</v>
      </c>
      <c r="AI1267" s="592" t="s">
        <v>1591</v>
      </c>
      <c r="AJ1267" s="591">
        <v>508042</v>
      </c>
      <c r="AK1267" s="624"/>
      <c r="AL1267" s="764">
        <v>602029</v>
      </c>
      <c r="AM1267" s="764">
        <v>1</v>
      </c>
      <c r="AN1267" s="764" t="s">
        <v>3617</v>
      </c>
      <c r="AO1267" s="624"/>
      <c r="AQ1267" s="589"/>
      <c r="AR1267" s="590"/>
    </row>
    <row r="1268" spans="34:44" ht="15" customHeight="1" x14ac:dyDescent="0.15">
      <c r="AH1268" s="591" t="s">
        <v>1547</v>
      </c>
      <c r="AI1268" s="593" t="s">
        <v>1593</v>
      </c>
      <c r="AJ1268" s="591">
        <v>508043</v>
      </c>
      <c r="AK1268" s="624"/>
      <c r="AL1268" s="764">
        <v>602030</v>
      </c>
      <c r="AM1268" s="764" t="s">
        <v>3617</v>
      </c>
      <c r="AN1268" s="764">
        <v>1</v>
      </c>
      <c r="AO1268" s="624"/>
      <c r="AQ1268" s="589"/>
      <c r="AR1268" s="590"/>
    </row>
    <row r="1269" spans="34:44" ht="15" customHeight="1" x14ac:dyDescent="0.15">
      <c r="AH1269" s="591" t="s">
        <v>1547</v>
      </c>
      <c r="AI1269" s="592" t="s">
        <v>995</v>
      </c>
      <c r="AJ1269" s="591">
        <v>508044</v>
      </c>
      <c r="AK1269" s="624"/>
      <c r="AL1269" s="764">
        <v>602031</v>
      </c>
      <c r="AM1269" s="764" t="s">
        <v>3617</v>
      </c>
      <c r="AN1269" s="764">
        <v>1</v>
      </c>
      <c r="AO1269" s="624"/>
      <c r="AQ1269" s="589"/>
      <c r="AR1269" s="590"/>
    </row>
    <row r="1270" spans="34:44" ht="15" customHeight="1" x14ac:dyDescent="0.15">
      <c r="AH1270" s="591" t="s">
        <v>1547</v>
      </c>
      <c r="AI1270" s="592" t="s">
        <v>1289</v>
      </c>
      <c r="AJ1270" s="591">
        <v>508045</v>
      </c>
      <c r="AK1270" s="624"/>
      <c r="AL1270" s="764">
        <v>602032</v>
      </c>
      <c r="AM1270" s="764" t="s">
        <v>3617</v>
      </c>
      <c r="AN1270" s="764">
        <v>1</v>
      </c>
      <c r="AO1270" s="624"/>
      <c r="AQ1270" s="589"/>
      <c r="AR1270" s="590"/>
    </row>
    <row r="1271" spans="34:44" ht="15" customHeight="1" x14ac:dyDescent="0.15">
      <c r="AH1271" s="591" t="s">
        <v>1547</v>
      </c>
      <c r="AI1271" s="592" t="s">
        <v>1291</v>
      </c>
      <c r="AJ1271" s="591">
        <v>508046</v>
      </c>
      <c r="AK1271" s="624"/>
      <c r="AL1271" s="764">
        <v>602035</v>
      </c>
      <c r="AM1271" s="764">
        <v>1</v>
      </c>
      <c r="AN1271" s="764" t="s">
        <v>3617</v>
      </c>
      <c r="AO1271" s="624"/>
      <c r="AQ1271" s="589"/>
      <c r="AR1271" s="590"/>
    </row>
    <row r="1272" spans="34:44" ht="15" customHeight="1" x14ac:dyDescent="0.15">
      <c r="AH1272" s="591" t="s">
        <v>1547</v>
      </c>
      <c r="AI1272" s="592" t="s">
        <v>1292</v>
      </c>
      <c r="AJ1272" s="591">
        <v>508047</v>
      </c>
      <c r="AK1272" s="624"/>
      <c r="AL1272" s="764">
        <v>602036</v>
      </c>
      <c r="AM1272" s="764" t="s">
        <v>3617</v>
      </c>
      <c r="AN1272" s="764">
        <v>1</v>
      </c>
      <c r="AO1272" s="624"/>
      <c r="AQ1272" s="589"/>
      <c r="AR1272" s="590"/>
    </row>
    <row r="1273" spans="34:44" ht="15" customHeight="1" x14ac:dyDescent="0.15">
      <c r="AH1273" s="591" t="s">
        <v>1547</v>
      </c>
      <c r="AI1273" s="592" t="s">
        <v>1599</v>
      </c>
      <c r="AJ1273" s="591">
        <v>508048</v>
      </c>
      <c r="AK1273" s="624"/>
      <c r="AL1273" s="764">
        <v>602037</v>
      </c>
      <c r="AM1273" s="764">
        <v>1</v>
      </c>
      <c r="AN1273" s="764" t="s">
        <v>3617</v>
      </c>
      <c r="AO1273" s="624"/>
      <c r="AQ1273" s="589"/>
      <c r="AR1273" s="590"/>
    </row>
    <row r="1274" spans="34:44" ht="15" customHeight="1" x14ac:dyDescent="0.15">
      <c r="AH1274" s="591" t="s">
        <v>1547</v>
      </c>
      <c r="AI1274" s="592" t="s">
        <v>1293</v>
      </c>
      <c r="AJ1274" s="591">
        <v>508049</v>
      </c>
      <c r="AK1274" s="624"/>
      <c r="AL1274" s="764">
        <v>602038</v>
      </c>
      <c r="AM1274" s="764" t="s">
        <v>3617</v>
      </c>
      <c r="AN1274" s="764">
        <v>1</v>
      </c>
      <c r="AO1274" s="624"/>
      <c r="AQ1274" s="589"/>
      <c r="AR1274" s="590"/>
    </row>
    <row r="1275" spans="34:44" ht="15" customHeight="1" x14ac:dyDescent="0.15">
      <c r="AH1275" s="591" t="s">
        <v>1547</v>
      </c>
      <c r="AI1275" s="592" t="s">
        <v>1602</v>
      </c>
      <c r="AJ1275" s="591">
        <v>508050</v>
      </c>
      <c r="AK1275" s="624"/>
      <c r="AL1275" s="764">
        <v>602039</v>
      </c>
      <c r="AM1275" s="764" t="s">
        <v>3617</v>
      </c>
      <c r="AN1275" s="764">
        <v>1</v>
      </c>
      <c r="AO1275" s="624"/>
      <c r="AQ1275" s="589"/>
      <c r="AR1275" s="590"/>
    </row>
    <row r="1276" spans="34:44" ht="15" customHeight="1" x14ac:dyDescent="0.15">
      <c r="AH1276" s="591" t="s">
        <v>1547</v>
      </c>
      <c r="AI1276" s="592" t="s">
        <v>1294</v>
      </c>
      <c r="AJ1276" s="591">
        <v>508051</v>
      </c>
      <c r="AK1276" s="624"/>
      <c r="AL1276" s="764">
        <v>602040</v>
      </c>
      <c r="AM1276" s="764" t="s">
        <v>3617</v>
      </c>
      <c r="AN1276" s="764">
        <v>1</v>
      </c>
      <c r="AO1276" s="624"/>
      <c r="AQ1276" s="589"/>
      <c r="AR1276" s="590"/>
    </row>
    <row r="1277" spans="34:44" ht="15" customHeight="1" x14ac:dyDescent="0.15">
      <c r="AH1277" s="591" t="s">
        <v>1547</v>
      </c>
      <c r="AI1277" s="592" t="s">
        <v>1605</v>
      </c>
      <c r="AJ1277" s="591">
        <v>508052</v>
      </c>
      <c r="AK1277" s="624"/>
      <c r="AL1277" s="764">
        <v>602041</v>
      </c>
      <c r="AM1277" s="764" t="s">
        <v>3617</v>
      </c>
      <c r="AN1277" s="764">
        <v>1</v>
      </c>
      <c r="AO1277" s="624"/>
      <c r="AQ1277" s="589"/>
      <c r="AR1277" s="590"/>
    </row>
    <row r="1278" spans="34:44" ht="15" customHeight="1" x14ac:dyDescent="0.15">
      <c r="AH1278" s="591" t="s">
        <v>1547</v>
      </c>
      <c r="AI1278" s="592" t="s">
        <v>1607</v>
      </c>
      <c r="AJ1278" s="591">
        <v>508053</v>
      </c>
      <c r="AK1278" s="624"/>
      <c r="AL1278" s="764">
        <v>602042</v>
      </c>
      <c r="AM1278" s="764" t="s">
        <v>3617</v>
      </c>
      <c r="AN1278" s="764">
        <v>1</v>
      </c>
      <c r="AO1278" s="624"/>
      <c r="AQ1278" s="589"/>
      <c r="AR1278" s="590"/>
    </row>
    <row r="1279" spans="34:44" ht="15" customHeight="1" x14ac:dyDescent="0.15">
      <c r="AH1279" s="591" t="s">
        <v>1547</v>
      </c>
      <c r="AI1279" s="592" t="s">
        <v>1142</v>
      </c>
      <c r="AJ1279" s="591">
        <v>508054</v>
      </c>
      <c r="AK1279" s="624"/>
      <c r="AL1279" s="764">
        <v>602043</v>
      </c>
      <c r="AM1279" s="764" t="s">
        <v>3617</v>
      </c>
      <c r="AN1279" s="764">
        <v>1</v>
      </c>
      <c r="AO1279" s="624"/>
      <c r="AQ1279" s="589"/>
      <c r="AR1279" s="590"/>
    </row>
    <row r="1280" spans="34:44" ht="15" customHeight="1" x14ac:dyDescent="0.15">
      <c r="AH1280" s="591" t="s">
        <v>1547</v>
      </c>
      <c r="AI1280" s="592" t="s">
        <v>1295</v>
      </c>
      <c r="AJ1280" s="591">
        <v>508057</v>
      </c>
      <c r="AK1280" s="624"/>
      <c r="AL1280" s="764">
        <v>602990</v>
      </c>
      <c r="AM1280" s="764" t="s">
        <v>3617</v>
      </c>
      <c r="AN1280" s="764">
        <v>1</v>
      </c>
      <c r="AO1280" s="624"/>
      <c r="AQ1280" s="589"/>
      <c r="AR1280" s="590"/>
    </row>
    <row r="1281" spans="34:44" ht="15" customHeight="1" x14ac:dyDescent="0.15">
      <c r="AH1281" s="591" t="s">
        <v>1547</v>
      </c>
      <c r="AI1281" s="592"/>
      <c r="AJ1281" s="591">
        <v>508058</v>
      </c>
      <c r="AK1281" s="624"/>
      <c r="AL1281" s="764">
        <v>602991</v>
      </c>
      <c r="AM1281" s="764">
        <v>1</v>
      </c>
      <c r="AN1281" s="764" t="s">
        <v>3617</v>
      </c>
      <c r="AO1281" s="624"/>
      <c r="AQ1281" s="589"/>
      <c r="AR1281" s="590"/>
    </row>
    <row r="1282" spans="34:44" ht="15" customHeight="1" x14ac:dyDescent="0.15">
      <c r="AH1282" s="591" t="s">
        <v>1547</v>
      </c>
      <c r="AI1282" s="592" t="s">
        <v>1296</v>
      </c>
      <c r="AJ1282" s="591">
        <v>508991</v>
      </c>
      <c r="AK1282" s="624"/>
      <c r="AL1282" s="764">
        <v>603001</v>
      </c>
      <c r="AM1282" s="764">
        <v>1</v>
      </c>
      <c r="AN1282" s="764" t="s">
        <v>3617</v>
      </c>
      <c r="AO1282" s="624"/>
      <c r="AQ1282" s="589"/>
      <c r="AR1282" s="590"/>
    </row>
    <row r="1283" spans="34:44" ht="15" customHeight="1" x14ac:dyDescent="0.15">
      <c r="AH1283" s="591" t="s">
        <v>1547</v>
      </c>
      <c r="AI1283" s="592"/>
      <c r="AJ1283" s="591"/>
      <c r="AK1283" s="624"/>
      <c r="AL1283" s="764">
        <v>603002</v>
      </c>
      <c r="AM1283" s="764">
        <v>1</v>
      </c>
      <c r="AN1283" s="764" t="s">
        <v>3617</v>
      </c>
      <c r="AO1283" s="624"/>
      <c r="AQ1283" s="589"/>
      <c r="AR1283" s="590"/>
    </row>
    <row r="1284" spans="34:44" ht="15" customHeight="1" x14ac:dyDescent="0.15">
      <c r="AH1284" s="591" t="s">
        <v>1613</v>
      </c>
      <c r="AI1284" s="592" t="s">
        <v>1297</v>
      </c>
      <c r="AJ1284" s="591">
        <v>509001</v>
      </c>
      <c r="AK1284" s="624"/>
      <c r="AL1284" s="764">
        <v>603003</v>
      </c>
      <c r="AM1284" s="764" t="s">
        <v>3617</v>
      </c>
      <c r="AN1284" s="764">
        <v>1</v>
      </c>
      <c r="AO1284" s="624"/>
      <c r="AQ1284" s="589"/>
      <c r="AR1284" s="590"/>
    </row>
    <row r="1285" spans="34:44" ht="15" customHeight="1" x14ac:dyDescent="0.15">
      <c r="AH1285" s="591" t="s">
        <v>1613</v>
      </c>
      <c r="AI1285" s="592" t="s">
        <v>1298</v>
      </c>
      <c r="AJ1285" s="591">
        <v>509002</v>
      </c>
      <c r="AK1285" s="624"/>
      <c r="AL1285" s="764">
        <v>603004</v>
      </c>
      <c r="AM1285" s="764">
        <v>1</v>
      </c>
      <c r="AN1285" s="764" t="s">
        <v>3617</v>
      </c>
      <c r="AO1285" s="624"/>
      <c r="AQ1285" s="589"/>
      <c r="AR1285" s="590"/>
    </row>
    <row r="1286" spans="34:44" ht="15" customHeight="1" x14ac:dyDescent="0.15">
      <c r="AH1286" s="591" t="s">
        <v>1613</v>
      </c>
      <c r="AI1286" s="592" t="s">
        <v>1616</v>
      </c>
      <c r="AJ1286" s="591">
        <v>509003</v>
      </c>
      <c r="AK1286" s="624"/>
      <c r="AL1286" s="764">
        <v>603005</v>
      </c>
      <c r="AM1286" s="764" t="s">
        <v>3617</v>
      </c>
      <c r="AN1286" s="764">
        <v>1</v>
      </c>
      <c r="AO1286" s="624"/>
      <c r="AQ1286" s="589"/>
      <c r="AR1286" s="590"/>
    </row>
    <row r="1287" spans="34:44" ht="15" customHeight="1" x14ac:dyDescent="0.15">
      <c r="AH1287" s="591" t="s">
        <v>1613</v>
      </c>
      <c r="AI1287" s="592" t="s">
        <v>1299</v>
      </c>
      <c r="AJ1287" s="591">
        <v>509004</v>
      </c>
      <c r="AK1287" s="624"/>
      <c r="AL1287" s="764">
        <v>603006</v>
      </c>
      <c r="AM1287" s="764" t="s">
        <v>3617</v>
      </c>
      <c r="AN1287" s="764">
        <v>1</v>
      </c>
      <c r="AO1287" s="624"/>
      <c r="AQ1287" s="589"/>
      <c r="AR1287" s="590"/>
    </row>
    <row r="1288" spans="34:44" ht="15" customHeight="1" x14ac:dyDescent="0.15">
      <c r="AH1288" s="591" t="s">
        <v>1613</v>
      </c>
      <c r="AI1288" s="592" t="s">
        <v>1619</v>
      </c>
      <c r="AJ1288" s="591">
        <v>509004</v>
      </c>
      <c r="AK1288" s="624"/>
      <c r="AL1288" s="764">
        <v>603007</v>
      </c>
      <c r="AM1288" s="764">
        <v>1</v>
      </c>
      <c r="AN1288" s="764" t="s">
        <v>3617</v>
      </c>
      <c r="AO1288" s="624"/>
      <c r="AQ1288" s="589"/>
      <c r="AR1288" s="590"/>
    </row>
    <row r="1289" spans="34:44" ht="15" customHeight="1" x14ac:dyDescent="0.15">
      <c r="AH1289" s="591" t="s">
        <v>1613</v>
      </c>
      <c r="AI1289" s="592" t="s">
        <v>1300</v>
      </c>
      <c r="AJ1289" s="591">
        <v>509005</v>
      </c>
      <c r="AK1289" s="624"/>
      <c r="AL1289" s="764">
        <v>603008</v>
      </c>
      <c r="AM1289" s="764" t="s">
        <v>3617</v>
      </c>
      <c r="AN1289" s="764">
        <v>1</v>
      </c>
      <c r="AO1289" s="624"/>
      <c r="AQ1289" s="589"/>
      <c r="AR1289" s="590"/>
    </row>
    <row r="1290" spans="34:44" ht="15" customHeight="1" x14ac:dyDescent="0.15">
      <c r="AH1290" s="591" t="s">
        <v>1613</v>
      </c>
      <c r="AI1290" s="592" t="s">
        <v>1301</v>
      </c>
      <c r="AJ1290" s="591">
        <v>509006</v>
      </c>
      <c r="AK1290" s="624"/>
      <c r="AL1290" s="764">
        <v>603009</v>
      </c>
      <c r="AM1290" s="764">
        <v>1</v>
      </c>
      <c r="AN1290" s="764" t="s">
        <v>3617</v>
      </c>
      <c r="AO1290" s="624"/>
      <c r="AQ1290" s="589"/>
      <c r="AR1290" s="590"/>
    </row>
    <row r="1291" spans="34:44" ht="15" customHeight="1" x14ac:dyDescent="0.15">
      <c r="AH1291" s="591" t="s">
        <v>1613</v>
      </c>
      <c r="AI1291" s="592" t="s">
        <v>1303</v>
      </c>
      <c r="AJ1291" s="591">
        <v>509007</v>
      </c>
      <c r="AK1291" s="624"/>
      <c r="AL1291" s="764">
        <v>603010</v>
      </c>
      <c r="AM1291" s="764" t="s">
        <v>3617</v>
      </c>
      <c r="AN1291" s="764">
        <v>1</v>
      </c>
      <c r="AO1291" s="624"/>
      <c r="AQ1291" s="589"/>
      <c r="AR1291" s="590"/>
    </row>
    <row r="1292" spans="34:44" ht="15" customHeight="1" x14ac:dyDescent="0.15">
      <c r="AH1292" s="591" t="s">
        <v>1613</v>
      </c>
      <c r="AI1292" s="592" t="s">
        <v>1305</v>
      </c>
      <c r="AJ1292" s="591">
        <v>509009</v>
      </c>
      <c r="AK1292" s="624"/>
      <c r="AL1292" s="764">
        <v>603011</v>
      </c>
      <c r="AM1292" s="764" t="s">
        <v>3617</v>
      </c>
      <c r="AN1292" s="764">
        <v>1</v>
      </c>
      <c r="AO1292" s="624"/>
      <c r="AQ1292" s="589"/>
      <c r="AR1292" s="590"/>
    </row>
    <row r="1293" spans="34:44" ht="15" customHeight="1" x14ac:dyDescent="0.15">
      <c r="AH1293" s="591" t="s">
        <v>1613</v>
      </c>
      <c r="AI1293" s="592" t="s">
        <v>1306</v>
      </c>
      <c r="AJ1293" s="591">
        <v>509010</v>
      </c>
      <c r="AK1293" s="624"/>
      <c r="AL1293" s="764">
        <v>603012</v>
      </c>
      <c r="AM1293" s="764" t="s">
        <v>3617</v>
      </c>
      <c r="AN1293" s="764">
        <v>1</v>
      </c>
      <c r="AO1293" s="624"/>
      <c r="AQ1293" s="589"/>
      <c r="AR1293" s="590"/>
    </row>
    <row r="1294" spans="34:44" ht="15" customHeight="1" x14ac:dyDescent="0.15">
      <c r="AH1294" s="591" t="s">
        <v>1613</v>
      </c>
      <c r="AI1294" s="592" t="s">
        <v>378</v>
      </c>
      <c r="AJ1294" s="591">
        <v>509011</v>
      </c>
      <c r="AK1294" s="624"/>
      <c r="AL1294" s="764">
        <v>603013</v>
      </c>
      <c r="AM1294" s="764">
        <v>1</v>
      </c>
      <c r="AN1294" s="764" t="s">
        <v>3617</v>
      </c>
      <c r="AO1294" s="624"/>
      <c r="AQ1294" s="589"/>
      <c r="AR1294" s="590"/>
    </row>
    <row r="1295" spans="34:44" ht="15" customHeight="1" x14ac:dyDescent="0.15">
      <c r="AH1295" s="591" t="s">
        <v>1613</v>
      </c>
      <c r="AI1295" s="592" t="s">
        <v>1627</v>
      </c>
      <c r="AJ1295" s="591">
        <v>509012</v>
      </c>
      <c r="AK1295" s="624"/>
      <c r="AL1295" s="764">
        <v>603014</v>
      </c>
      <c r="AM1295" s="764" t="s">
        <v>3617</v>
      </c>
      <c r="AN1295" s="764">
        <v>1</v>
      </c>
      <c r="AO1295" s="624"/>
      <c r="AQ1295" s="589"/>
      <c r="AR1295" s="590"/>
    </row>
    <row r="1296" spans="34:44" ht="15" customHeight="1" x14ac:dyDescent="0.15">
      <c r="AH1296" s="591" t="s">
        <v>1613</v>
      </c>
      <c r="AI1296" s="592" t="s">
        <v>1629</v>
      </c>
      <c r="AJ1296" s="591">
        <v>509014</v>
      </c>
      <c r="AK1296" s="624"/>
      <c r="AL1296" s="764">
        <v>603015</v>
      </c>
      <c r="AM1296" s="764">
        <v>1</v>
      </c>
      <c r="AN1296" s="764" t="s">
        <v>3617</v>
      </c>
      <c r="AO1296" s="624"/>
      <c r="AQ1296" s="589"/>
      <c r="AR1296" s="590"/>
    </row>
    <row r="1297" spans="34:44" ht="15" customHeight="1" x14ac:dyDescent="0.15">
      <c r="AH1297" s="591" t="s">
        <v>1613</v>
      </c>
      <c r="AI1297" s="592" t="s">
        <v>1307</v>
      </c>
      <c r="AJ1297" s="591">
        <v>509015</v>
      </c>
      <c r="AK1297" s="624"/>
      <c r="AL1297" s="764">
        <v>603016</v>
      </c>
      <c r="AM1297" s="764" t="s">
        <v>3617</v>
      </c>
      <c r="AN1297" s="764">
        <v>1</v>
      </c>
      <c r="AO1297" s="624"/>
      <c r="AQ1297" s="589"/>
      <c r="AR1297" s="590"/>
    </row>
    <row r="1298" spans="34:44" ht="15" customHeight="1" x14ac:dyDescent="0.15">
      <c r="AH1298" s="591" t="s">
        <v>1613</v>
      </c>
      <c r="AI1298" s="592" t="s">
        <v>1631</v>
      </c>
      <c r="AJ1298" s="591">
        <v>509016</v>
      </c>
      <c r="AK1298" s="624"/>
      <c r="AL1298" s="764">
        <v>603017</v>
      </c>
      <c r="AM1298" s="764">
        <v>1</v>
      </c>
      <c r="AN1298" s="764" t="s">
        <v>3617</v>
      </c>
      <c r="AO1298" s="624"/>
      <c r="AQ1298" s="589"/>
      <c r="AR1298" s="590"/>
    </row>
    <row r="1299" spans="34:44" ht="15" customHeight="1" x14ac:dyDescent="0.15">
      <c r="AH1299" s="591" t="s">
        <v>1613</v>
      </c>
      <c r="AI1299" s="592" t="s">
        <v>1633</v>
      </c>
      <c r="AJ1299" s="591">
        <v>509017</v>
      </c>
      <c r="AK1299" s="624"/>
      <c r="AL1299" s="764">
        <v>603018</v>
      </c>
      <c r="AM1299" s="764">
        <v>1</v>
      </c>
      <c r="AN1299" s="764" t="s">
        <v>3617</v>
      </c>
      <c r="AO1299" s="624"/>
      <c r="AQ1299" s="589"/>
      <c r="AR1299" s="590"/>
    </row>
    <row r="1300" spans="34:44" ht="15" customHeight="1" x14ac:dyDescent="0.15">
      <c r="AH1300" s="591" t="s">
        <v>1613</v>
      </c>
      <c r="AI1300" s="592" t="s">
        <v>1635</v>
      </c>
      <c r="AJ1300" s="591">
        <v>509018</v>
      </c>
      <c r="AK1300" s="624"/>
      <c r="AL1300" s="764">
        <v>603019</v>
      </c>
      <c r="AM1300" s="764" t="s">
        <v>3617</v>
      </c>
      <c r="AN1300" s="764">
        <v>1</v>
      </c>
      <c r="AO1300" s="624"/>
      <c r="AQ1300" s="589"/>
      <c r="AR1300" s="590"/>
    </row>
    <row r="1301" spans="34:44" ht="15" customHeight="1" x14ac:dyDescent="0.15">
      <c r="AH1301" s="591" t="s">
        <v>1613</v>
      </c>
      <c r="AI1301" s="592" t="s">
        <v>1637</v>
      </c>
      <c r="AJ1301" s="591">
        <v>509018</v>
      </c>
      <c r="AK1301" s="624"/>
      <c r="AL1301" s="764">
        <v>603020</v>
      </c>
      <c r="AM1301" s="764" t="s">
        <v>3617</v>
      </c>
      <c r="AN1301" s="764">
        <v>1</v>
      </c>
      <c r="AO1301" s="624"/>
      <c r="AQ1301" s="589"/>
      <c r="AR1301" s="590"/>
    </row>
    <row r="1302" spans="34:44" ht="15" customHeight="1" x14ac:dyDescent="0.15">
      <c r="AH1302" s="591" t="s">
        <v>1613</v>
      </c>
      <c r="AI1302" s="592" t="s">
        <v>1638</v>
      </c>
      <c r="AJ1302" s="591">
        <v>509019</v>
      </c>
      <c r="AK1302" s="624"/>
      <c r="AL1302" s="764">
        <v>603021</v>
      </c>
      <c r="AM1302" s="764">
        <v>1</v>
      </c>
      <c r="AN1302" s="764" t="s">
        <v>3617</v>
      </c>
      <c r="AO1302" s="624"/>
      <c r="AQ1302" s="589"/>
      <c r="AR1302" s="590"/>
    </row>
    <row r="1303" spans="34:44" ht="15" customHeight="1" x14ac:dyDescent="0.15">
      <c r="AH1303" s="591" t="s">
        <v>1613</v>
      </c>
      <c r="AI1303" s="592" t="s">
        <v>1640</v>
      </c>
      <c r="AJ1303" s="591">
        <v>509990</v>
      </c>
      <c r="AK1303" s="624"/>
      <c r="AL1303" s="764">
        <v>603022</v>
      </c>
      <c r="AM1303" s="764" t="s">
        <v>3617</v>
      </c>
      <c r="AN1303" s="764">
        <v>1</v>
      </c>
      <c r="AO1303" s="624"/>
      <c r="AQ1303" s="589"/>
      <c r="AR1303" s="590"/>
    </row>
    <row r="1304" spans="34:44" ht="15" customHeight="1" x14ac:dyDescent="0.15">
      <c r="AH1304" s="591" t="s">
        <v>1613</v>
      </c>
      <c r="AI1304" s="592" t="s">
        <v>374</v>
      </c>
      <c r="AJ1304" s="591">
        <v>509991</v>
      </c>
      <c r="AK1304" s="624"/>
      <c r="AL1304" s="764">
        <v>603023</v>
      </c>
      <c r="AM1304" s="764" t="s">
        <v>3617</v>
      </c>
      <c r="AN1304" s="764">
        <v>1</v>
      </c>
      <c r="AO1304" s="624"/>
      <c r="AQ1304" s="589"/>
      <c r="AR1304" s="590"/>
    </row>
    <row r="1305" spans="34:44" ht="15" customHeight="1" x14ac:dyDescent="0.15">
      <c r="AH1305" s="591" t="s">
        <v>509</v>
      </c>
      <c r="AI1305" s="592" t="s">
        <v>1308</v>
      </c>
      <c r="AJ1305" s="591">
        <v>601001</v>
      </c>
      <c r="AK1305" s="624"/>
      <c r="AL1305" s="764">
        <v>603024</v>
      </c>
      <c r="AM1305" s="764">
        <v>1</v>
      </c>
      <c r="AN1305" s="764" t="s">
        <v>3617</v>
      </c>
      <c r="AO1305" s="624"/>
      <c r="AQ1305" s="589"/>
      <c r="AR1305" s="590"/>
    </row>
    <row r="1306" spans="34:44" ht="15" customHeight="1" x14ac:dyDescent="0.15">
      <c r="AH1306" s="591" t="s">
        <v>509</v>
      </c>
      <c r="AI1306" s="592" t="s">
        <v>1310</v>
      </c>
      <c r="AJ1306" s="591">
        <v>601002</v>
      </c>
      <c r="AK1306" s="624"/>
      <c r="AL1306" s="764">
        <v>603025</v>
      </c>
      <c r="AM1306" s="764" t="s">
        <v>3617</v>
      </c>
      <c r="AN1306" s="764">
        <v>1</v>
      </c>
      <c r="AO1306" s="624"/>
      <c r="AQ1306" s="589"/>
      <c r="AR1306" s="590"/>
    </row>
    <row r="1307" spans="34:44" ht="15" customHeight="1" x14ac:dyDescent="0.15">
      <c r="AH1307" s="591" t="s">
        <v>509</v>
      </c>
      <c r="AI1307" s="592" t="s">
        <v>1312</v>
      </c>
      <c r="AJ1307" s="591">
        <v>601003</v>
      </c>
      <c r="AK1307" s="624"/>
      <c r="AL1307" s="764">
        <v>603026</v>
      </c>
      <c r="AM1307" s="764" t="s">
        <v>3617</v>
      </c>
      <c r="AN1307" s="764">
        <v>1</v>
      </c>
      <c r="AO1307" s="624"/>
      <c r="AQ1307" s="589"/>
      <c r="AR1307" s="590"/>
    </row>
    <row r="1308" spans="34:44" ht="15" customHeight="1" x14ac:dyDescent="0.15">
      <c r="AH1308" s="591" t="s">
        <v>509</v>
      </c>
      <c r="AI1308" s="592" t="s">
        <v>1314</v>
      </c>
      <c r="AJ1308" s="591">
        <v>601004</v>
      </c>
      <c r="AK1308" s="624"/>
      <c r="AL1308" s="764">
        <v>603027</v>
      </c>
      <c r="AM1308" s="764">
        <v>1</v>
      </c>
      <c r="AN1308" s="764" t="s">
        <v>3617</v>
      </c>
      <c r="AO1308" s="624"/>
      <c r="AQ1308" s="589"/>
      <c r="AR1308" s="590"/>
    </row>
    <row r="1309" spans="34:44" ht="15" customHeight="1" x14ac:dyDescent="0.15">
      <c r="AH1309" s="591" t="s">
        <v>509</v>
      </c>
      <c r="AI1309" s="592" t="s">
        <v>260</v>
      </c>
      <c r="AJ1309" s="591">
        <v>601006</v>
      </c>
      <c r="AK1309" s="624"/>
      <c r="AL1309" s="764">
        <v>603028</v>
      </c>
      <c r="AM1309" s="764">
        <v>1</v>
      </c>
      <c r="AN1309" s="764" t="s">
        <v>3617</v>
      </c>
      <c r="AO1309" s="624"/>
      <c r="AQ1309" s="589"/>
      <c r="AR1309" s="590"/>
    </row>
    <row r="1310" spans="34:44" ht="15" customHeight="1" x14ac:dyDescent="0.15">
      <c r="AH1310" s="591" t="s">
        <v>509</v>
      </c>
      <c r="AI1310" s="592" t="s">
        <v>1315</v>
      </c>
      <c r="AJ1310" s="591">
        <v>601007</v>
      </c>
      <c r="AK1310" s="624"/>
      <c r="AL1310" s="764">
        <v>603029</v>
      </c>
      <c r="AM1310" s="764" t="s">
        <v>3617</v>
      </c>
      <c r="AN1310" s="764">
        <v>1</v>
      </c>
      <c r="AO1310" s="624"/>
      <c r="AQ1310" s="589"/>
      <c r="AR1310" s="590"/>
    </row>
    <row r="1311" spans="34:44" ht="15" customHeight="1" x14ac:dyDescent="0.15">
      <c r="AH1311" s="591" t="s">
        <v>509</v>
      </c>
      <c r="AI1311" s="592" t="s">
        <v>1316</v>
      </c>
      <c r="AJ1311" s="591">
        <v>601008</v>
      </c>
      <c r="AK1311" s="624"/>
      <c r="AL1311" s="764">
        <v>603030</v>
      </c>
      <c r="AM1311" s="764">
        <v>1</v>
      </c>
      <c r="AN1311" s="764" t="s">
        <v>3617</v>
      </c>
      <c r="AO1311" s="624"/>
      <c r="AQ1311" s="589"/>
      <c r="AR1311" s="590"/>
    </row>
    <row r="1312" spans="34:44" ht="15" customHeight="1" x14ac:dyDescent="0.15">
      <c r="AH1312" s="591" t="s">
        <v>509</v>
      </c>
      <c r="AI1312" s="592" t="s">
        <v>1317</v>
      </c>
      <c r="AJ1312" s="591">
        <v>601009</v>
      </c>
      <c r="AK1312" s="624"/>
      <c r="AL1312" s="764">
        <v>603031</v>
      </c>
      <c r="AM1312" s="764">
        <v>1</v>
      </c>
      <c r="AN1312" s="764" t="s">
        <v>3617</v>
      </c>
      <c r="AO1312" s="624"/>
      <c r="AQ1312" s="589"/>
      <c r="AR1312" s="590"/>
    </row>
    <row r="1313" spans="34:44" ht="15" customHeight="1" x14ac:dyDescent="0.15">
      <c r="AH1313" s="591" t="s">
        <v>509</v>
      </c>
      <c r="AI1313" s="592" t="s">
        <v>1647</v>
      </c>
      <c r="AJ1313" s="591">
        <v>601010</v>
      </c>
      <c r="AK1313" s="624"/>
      <c r="AL1313" s="764">
        <v>603032</v>
      </c>
      <c r="AM1313" s="764" t="s">
        <v>3617</v>
      </c>
      <c r="AN1313" s="764">
        <v>1</v>
      </c>
      <c r="AO1313" s="624"/>
      <c r="AQ1313" s="589"/>
      <c r="AR1313" s="590"/>
    </row>
    <row r="1314" spans="34:44" ht="15" customHeight="1" x14ac:dyDescent="0.15">
      <c r="AH1314" s="591" t="s">
        <v>509</v>
      </c>
      <c r="AI1314" s="592" t="s">
        <v>1649</v>
      </c>
      <c r="AJ1314" s="591">
        <v>601011</v>
      </c>
      <c r="AK1314" s="624"/>
      <c r="AL1314" s="764">
        <v>603033</v>
      </c>
      <c r="AM1314" s="764">
        <v>1</v>
      </c>
      <c r="AN1314" s="764" t="s">
        <v>3617</v>
      </c>
      <c r="AO1314" s="624"/>
      <c r="AQ1314" s="589"/>
      <c r="AR1314" s="590"/>
    </row>
    <row r="1315" spans="34:44" ht="15" customHeight="1" x14ac:dyDescent="0.15">
      <c r="AH1315" s="591" t="s">
        <v>509</v>
      </c>
      <c r="AI1315" s="592" t="s">
        <v>1651</v>
      </c>
      <c r="AJ1315" s="591">
        <v>601012</v>
      </c>
      <c r="AK1315" s="624"/>
      <c r="AL1315" s="764">
        <v>603034</v>
      </c>
      <c r="AM1315" s="764" t="s">
        <v>3617</v>
      </c>
      <c r="AN1315" s="764">
        <v>1</v>
      </c>
      <c r="AO1315" s="624"/>
      <c r="AQ1315" s="589"/>
      <c r="AR1315" s="590"/>
    </row>
    <row r="1316" spans="34:44" ht="15" customHeight="1" x14ac:dyDescent="0.15">
      <c r="AH1316" s="591" t="s">
        <v>509</v>
      </c>
      <c r="AI1316" s="592" t="s">
        <v>1653</v>
      </c>
      <c r="AJ1316" s="591">
        <v>601991</v>
      </c>
      <c r="AK1316" s="624"/>
      <c r="AL1316" s="764">
        <v>603035</v>
      </c>
      <c r="AM1316" s="764">
        <v>1</v>
      </c>
      <c r="AN1316" s="764" t="s">
        <v>3617</v>
      </c>
      <c r="AO1316" s="624"/>
      <c r="AQ1316" s="589"/>
      <c r="AR1316" s="590"/>
    </row>
    <row r="1317" spans="34:44" ht="15" customHeight="1" x14ac:dyDescent="0.15">
      <c r="AH1317" s="591" t="s">
        <v>1655</v>
      </c>
      <c r="AI1317" s="592" t="s">
        <v>1319</v>
      </c>
      <c r="AJ1317" s="591">
        <v>602001</v>
      </c>
      <c r="AK1317" s="624"/>
      <c r="AL1317" s="764">
        <v>603036</v>
      </c>
      <c r="AM1317" s="764">
        <v>1</v>
      </c>
      <c r="AN1317" s="764" t="s">
        <v>3617</v>
      </c>
      <c r="AO1317" s="624"/>
      <c r="AQ1317" s="589"/>
      <c r="AR1317" s="590"/>
    </row>
    <row r="1318" spans="34:44" ht="15" customHeight="1" x14ac:dyDescent="0.15">
      <c r="AH1318" s="591" t="s">
        <v>1655</v>
      </c>
      <c r="AI1318" s="592" t="s">
        <v>1656</v>
      </c>
      <c r="AJ1318" s="591">
        <v>602002</v>
      </c>
      <c r="AK1318" s="624"/>
      <c r="AL1318" s="764">
        <v>603037</v>
      </c>
      <c r="AM1318" s="764" t="s">
        <v>3617</v>
      </c>
      <c r="AN1318" s="764">
        <v>1</v>
      </c>
      <c r="AO1318" s="624"/>
      <c r="AQ1318" s="589"/>
      <c r="AR1318" s="590"/>
    </row>
    <row r="1319" spans="34:44" ht="15" customHeight="1" x14ac:dyDescent="0.15">
      <c r="AH1319" s="591" t="s">
        <v>1655</v>
      </c>
      <c r="AI1319" s="592" t="s">
        <v>1320</v>
      </c>
      <c r="AJ1319" s="591">
        <v>602003</v>
      </c>
      <c r="AK1319" s="624"/>
      <c r="AL1319" s="764">
        <v>603038</v>
      </c>
      <c r="AM1319" s="764">
        <v>1</v>
      </c>
      <c r="AN1319" s="764" t="s">
        <v>3617</v>
      </c>
      <c r="AO1319" s="624"/>
      <c r="AQ1319" s="589"/>
      <c r="AR1319" s="590"/>
    </row>
    <row r="1320" spans="34:44" ht="15" customHeight="1" x14ac:dyDescent="0.15">
      <c r="AH1320" s="591" t="s">
        <v>1655</v>
      </c>
      <c r="AI1320" s="592" t="s">
        <v>1321</v>
      </c>
      <c r="AJ1320" s="591">
        <v>602004</v>
      </c>
      <c r="AK1320" s="624"/>
      <c r="AL1320" s="764">
        <v>603039</v>
      </c>
      <c r="AM1320" s="764" t="s">
        <v>3617</v>
      </c>
      <c r="AN1320" s="764">
        <v>1</v>
      </c>
      <c r="AO1320" s="624"/>
      <c r="AQ1320" s="589"/>
      <c r="AR1320" s="590"/>
    </row>
    <row r="1321" spans="34:44" ht="15" customHeight="1" x14ac:dyDescent="0.15">
      <c r="AH1321" s="591" t="s">
        <v>1655</v>
      </c>
      <c r="AI1321" s="592" t="s">
        <v>1322</v>
      </c>
      <c r="AJ1321" s="591">
        <v>602006</v>
      </c>
      <c r="AK1321" s="624"/>
      <c r="AL1321" s="764">
        <v>603040</v>
      </c>
      <c r="AM1321" s="764">
        <v>1</v>
      </c>
      <c r="AN1321" s="764" t="s">
        <v>3617</v>
      </c>
      <c r="AO1321" s="624"/>
      <c r="AQ1321" s="589"/>
      <c r="AR1321" s="590"/>
    </row>
    <row r="1322" spans="34:44" ht="15" customHeight="1" x14ac:dyDescent="0.15">
      <c r="AH1322" s="591" t="s">
        <v>1655</v>
      </c>
      <c r="AI1322" s="592" t="s">
        <v>1323</v>
      </c>
      <c r="AJ1322" s="591">
        <v>602007</v>
      </c>
      <c r="AK1322" s="624"/>
      <c r="AL1322" s="764">
        <v>603041</v>
      </c>
      <c r="AM1322" s="764">
        <v>1</v>
      </c>
      <c r="AN1322" s="764" t="s">
        <v>3617</v>
      </c>
      <c r="AO1322" s="624"/>
      <c r="AQ1322" s="589"/>
      <c r="AR1322" s="590"/>
    </row>
    <row r="1323" spans="34:44" ht="15" customHeight="1" x14ac:dyDescent="0.15">
      <c r="AH1323" s="591" t="s">
        <v>1655</v>
      </c>
      <c r="AI1323" s="592" t="s">
        <v>1324</v>
      </c>
      <c r="AJ1323" s="591">
        <v>602008</v>
      </c>
      <c r="AK1323" s="624"/>
      <c r="AL1323" s="764">
        <v>603042</v>
      </c>
      <c r="AM1323" s="764">
        <v>1</v>
      </c>
      <c r="AN1323" s="764" t="s">
        <v>3617</v>
      </c>
      <c r="AO1323" s="624"/>
      <c r="AQ1323" s="589"/>
      <c r="AR1323" s="590"/>
    </row>
    <row r="1324" spans="34:44" ht="15" customHeight="1" x14ac:dyDescent="0.15">
      <c r="AH1324" s="591" t="s">
        <v>1655</v>
      </c>
      <c r="AI1324" s="592" t="s">
        <v>1326</v>
      </c>
      <c r="AJ1324" s="591">
        <v>602009</v>
      </c>
      <c r="AK1324" s="624"/>
      <c r="AL1324" s="764">
        <v>603043</v>
      </c>
      <c r="AM1324" s="764">
        <v>1</v>
      </c>
      <c r="AN1324" s="764" t="s">
        <v>3617</v>
      </c>
      <c r="AO1324" s="624"/>
      <c r="AQ1324" s="589"/>
      <c r="AR1324" s="590"/>
    </row>
    <row r="1325" spans="34:44" ht="15" customHeight="1" x14ac:dyDescent="0.15">
      <c r="AH1325" s="591" t="s">
        <v>1655</v>
      </c>
      <c r="AI1325" s="592" t="s">
        <v>1327</v>
      </c>
      <c r="AJ1325" s="591">
        <v>602010</v>
      </c>
      <c r="AK1325" s="624"/>
      <c r="AL1325" s="764">
        <v>603044</v>
      </c>
      <c r="AM1325" s="764" t="s">
        <v>3617</v>
      </c>
      <c r="AN1325" s="764">
        <v>1</v>
      </c>
      <c r="AO1325" s="624"/>
      <c r="AQ1325" s="589"/>
      <c r="AR1325" s="590"/>
    </row>
    <row r="1326" spans="34:44" ht="15" customHeight="1" x14ac:dyDescent="0.15">
      <c r="AH1326" s="591" t="s">
        <v>1655</v>
      </c>
      <c r="AI1326" s="592" t="s">
        <v>1328</v>
      </c>
      <c r="AJ1326" s="591">
        <v>602011</v>
      </c>
      <c r="AK1326" s="624"/>
      <c r="AL1326" s="764">
        <v>603045</v>
      </c>
      <c r="AM1326" s="764">
        <v>1</v>
      </c>
      <c r="AN1326" s="764" t="s">
        <v>3617</v>
      </c>
      <c r="AO1326" s="624"/>
      <c r="AQ1326" s="589"/>
      <c r="AR1326" s="590"/>
    </row>
    <row r="1327" spans="34:44" ht="15" customHeight="1" x14ac:dyDescent="0.15">
      <c r="AH1327" s="591" t="s">
        <v>1655</v>
      </c>
      <c r="AI1327" s="592" t="s">
        <v>1329</v>
      </c>
      <c r="AJ1327" s="591">
        <v>602012</v>
      </c>
      <c r="AK1327" s="624"/>
      <c r="AL1327" s="764">
        <v>603046</v>
      </c>
      <c r="AM1327" s="764" t="s">
        <v>3617</v>
      </c>
      <c r="AN1327" s="764">
        <v>1</v>
      </c>
      <c r="AO1327" s="624"/>
      <c r="AQ1327" s="589"/>
      <c r="AR1327" s="590"/>
    </row>
    <row r="1328" spans="34:44" ht="15" customHeight="1" x14ac:dyDescent="0.15">
      <c r="AH1328" s="591" t="s">
        <v>1655</v>
      </c>
      <c r="AI1328" s="592" t="s">
        <v>1665</v>
      </c>
      <c r="AJ1328" s="591">
        <v>602013</v>
      </c>
      <c r="AK1328" s="624"/>
      <c r="AL1328" s="764">
        <v>603047</v>
      </c>
      <c r="AM1328" s="764">
        <v>1</v>
      </c>
      <c r="AN1328" s="764" t="s">
        <v>3617</v>
      </c>
      <c r="AO1328" s="624"/>
      <c r="AQ1328" s="589"/>
      <c r="AR1328" s="590"/>
    </row>
    <row r="1329" spans="34:44" ht="15" customHeight="1" x14ac:dyDescent="0.15">
      <c r="AH1329" s="591" t="s">
        <v>1655</v>
      </c>
      <c r="AI1329" s="592" t="s">
        <v>1331</v>
      </c>
      <c r="AJ1329" s="591">
        <v>602014</v>
      </c>
      <c r="AK1329" s="624"/>
      <c r="AL1329" s="764">
        <v>603048</v>
      </c>
      <c r="AM1329" s="764">
        <v>1</v>
      </c>
      <c r="AN1329" s="764" t="s">
        <v>3617</v>
      </c>
      <c r="AO1329" s="624"/>
      <c r="AQ1329" s="589"/>
      <c r="AR1329" s="590"/>
    </row>
    <row r="1330" spans="34:44" ht="15" customHeight="1" x14ac:dyDescent="0.15">
      <c r="AH1330" s="591" t="s">
        <v>1655</v>
      </c>
      <c r="AI1330" s="592" t="s">
        <v>1333</v>
      </c>
      <c r="AJ1330" s="591">
        <v>602015</v>
      </c>
      <c r="AK1330" s="624"/>
      <c r="AL1330" s="764">
        <v>603049</v>
      </c>
      <c r="AM1330" s="764" t="s">
        <v>3617</v>
      </c>
      <c r="AN1330" s="764">
        <v>1</v>
      </c>
      <c r="AO1330" s="624"/>
      <c r="AQ1330" s="589"/>
      <c r="AR1330" s="590"/>
    </row>
    <row r="1331" spans="34:44" ht="15" customHeight="1" x14ac:dyDescent="0.15">
      <c r="AH1331" s="591" t="s">
        <v>1655</v>
      </c>
      <c r="AI1331" s="592" t="s">
        <v>1334</v>
      </c>
      <c r="AJ1331" s="591">
        <v>602016</v>
      </c>
      <c r="AK1331" s="624"/>
      <c r="AL1331" s="764">
        <v>603050</v>
      </c>
      <c r="AM1331" s="764" t="s">
        <v>3617</v>
      </c>
      <c r="AN1331" s="764">
        <v>1</v>
      </c>
      <c r="AO1331" s="624"/>
      <c r="AQ1331" s="589"/>
      <c r="AR1331" s="590"/>
    </row>
    <row r="1332" spans="34:44" ht="15" customHeight="1" x14ac:dyDescent="0.15">
      <c r="AH1332" s="591" t="s">
        <v>1655</v>
      </c>
      <c r="AI1332" s="592" t="s">
        <v>1335</v>
      </c>
      <c r="AJ1332" s="591">
        <v>602017</v>
      </c>
      <c r="AK1332" s="624"/>
      <c r="AL1332" s="764">
        <v>603051</v>
      </c>
      <c r="AM1332" s="764">
        <v>1</v>
      </c>
      <c r="AN1332" s="764" t="s">
        <v>3617</v>
      </c>
      <c r="AO1332" s="624"/>
      <c r="AQ1332" s="589"/>
      <c r="AR1332" s="590"/>
    </row>
    <row r="1333" spans="34:44" ht="15" customHeight="1" x14ac:dyDescent="0.15">
      <c r="AH1333" s="591" t="s">
        <v>1655</v>
      </c>
      <c r="AI1333" s="592" t="s">
        <v>1670</v>
      </c>
      <c r="AJ1333" s="591">
        <v>602018</v>
      </c>
      <c r="AK1333" s="624"/>
      <c r="AL1333" s="764">
        <v>603052</v>
      </c>
      <c r="AM1333" s="764">
        <v>1</v>
      </c>
      <c r="AN1333" s="764" t="s">
        <v>3617</v>
      </c>
      <c r="AO1333" s="624"/>
      <c r="AQ1333" s="589"/>
      <c r="AR1333" s="590"/>
    </row>
    <row r="1334" spans="34:44" ht="15" customHeight="1" x14ac:dyDescent="0.15">
      <c r="AH1334" s="591" t="s">
        <v>1655</v>
      </c>
      <c r="AI1334" s="593" t="s">
        <v>1338</v>
      </c>
      <c r="AJ1334" s="591">
        <v>602019</v>
      </c>
      <c r="AK1334" s="624"/>
      <c r="AL1334" s="764">
        <v>603053</v>
      </c>
      <c r="AM1334" s="764">
        <v>1</v>
      </c>
      <c r="AN1334" s="764" t="s">
        <v>3617</v>
      </c>
      <c r="AO1334" s="624"/>
      <c r="AQ1334" s="589"/>
      <c r="AR1334" s="590"/>
    </row>
    <row r="1335" spans="34:44" ht="15" customHeight="1" x14ac:dyDescent="0.15">
      <c r="AH1335" s="591" t="s">
        <v>1655</v>
      </c>
      <c r="AI1335" s="592" t="s">
        <v>1673</v>
      </c>
      <c r="AJ1335" s="591">
        <v>602020</v>
      </c>
      <c r="AK1335" s="624"/>
      <c r="AL1335" s="764">
        <v>603054</v>
      </c>
      <c r="AM1335" s="764">
        <v>1</v>
      </c>
      <c r="AN1335" s="764" t="s">
        <v>3617</v>
      </c>
      <c r="AO1335" s="624"/>
      <c r="AQ1335" s="589"/>
      <c r="AR1335" s="590"/>
    </row>
    <row r="1336" spans="34:44" ht="15" customHeight="1" x14ac:dyDescent="0.15">
      <c r="AH1336" s="591" t="s">
        <v>1655</v>
      </c>
      <c r="AI1336" s="592" t="s">
        <v>1339</v>
      </c>
      <c r="AJ1336" s="591">
        <v>602021</v>
      </c>
      <c r="AK1336" s="624"/>
      <c r="AL1336" s="764">
        <v>603055</v>
      </c>
      <c r="AM1336" s="764">
        <v>1</v>
      </c>
      <c r="AN1336" s="764" t="s">
        <v>3617</v>
      </c>
      <c r="AO1336" s="624"/>
      <c r="AQ1336" s="589"/>
      <c r="AR1336" s="590"/>
    </row>
    <row r="1337" spans="34:44" ht="15" customHeight="1" x14ac:dyDescent="0.15">
      <c r="AH1337" s="591" t="s">
        <v>1655</v>
      </c>
      <c r="AI1337" s="592" t="s">
        <v>1340</v>
      </c>
      <c r="AJ1337" s="591">
        <v>602022</v>
      </c>
      <c r="AK1337" s="624"/>
      <c r="AL1337" s="764">
        <v>603056</v>
      </c>
      <c r="AM1337" s="764" t="s">
        <v>3617</v>
      </c>
      <c r="AN1337" s="764">
        <v>1</v>
      </c>
      <c r="AO1337" s="624"/>
      <c r="AQ1337" s="589"/>
      <c r="AR1337" s="590"/>
    </row>
    <row r="1338" spans="34:44" ht="15" customHeight="1" x14ac:dyDescent="0.15">
      <c r="AH1338" s="591" t="s">
        <v>1655</v>
      </c>
      <c r="AI1338" s="592" t="s">
        <v>1342</v>
      </c>
      <c r="AJ1338" s="591">
        <v>602023</v>
      </c>
      <c r="AK1338" s="624"/>
      <c r="AL1338" s="764">
        <v>603057</v>
      </c>
      <c r="AM1338" s="764">
        <v>1</v>
      </c>
      <c r="AN1338" s="764" t="s">
        <v>3617</v>
      </c>
      <c r="AO1338" s="624"/>
      <c r="AQ1338" s="589"/>
      <c r="AR1338" s="590"/>
    </row>
    <row r="1339" spans="34:44" ht="15" customHeight="1" x14ac:dyDescent="0.15">
      <c r="AH1339" s="591" t="s">
        <v>1655</v>
      </c>
      <c r="AI1339" s="592" t="s">
        <v>1344</v>
      </c>
      <c r="AJ1339" s="591">
        <v>602024</v>
      </c>
      <c r="AK1339" s="624"/>
      <c r="AL1339" s="764">
        <v>603058</v>
      </c>
      <c r="AM1339" s="764" t="s">
        <v>3617</v>
      </c>
      <c r="AN1339" s="764">
        <v>1</v>
      </c>
      <c r="AO1339" s="624"/>
      <c r="AQ1339" s="589"/>
      <c r="AR1339" s="590"/>
    </row>
    <row r="1340" spans="34:44" ht="15" customHeight="1" x14ac:dyDescent="0.15">
      <c r="AH1340" s="591" t="s">
        <v>1655</v>
      </c>
      <c r="AI1340" s="592" t="s">
        <v>1346</v>
      </c>
      <c r="AJ1340" s="591">
        <v>602025</v>
      </c>
      <c r="AK1340" s="624"/>
      <c r="AL1340" s="764">
        <v>603059</v>
      </c>
      <c r="AM1340" s="764" t="s">
        <v>3617</v>
      </c>
      <c r="AN1340" s="764">
        <v>1</v>
      </c>
      <c r="AO1340" s="624"/>
      <c r="AQ1340" s="589"/>
      <c r="AR1340" s="590"/>
    </row>
    <row r="1341" spans="34:44" ht="15" customHeight="1" x14ac:dyDescent="0.15">
      <c r="AH1341" s="591" t="s">
        <v>1655</v>
      </c>
      <c r="AI1341" s="592" t="s">
        <v>1348</v>
      </c>
      <c r="AJ1341" s="591">
        <v>602026</v>
      </c>
      <c r="AK1341" s="624"/>
      <c r="AL1341" s="764">
        <v>603060</v>
      </c>
      <c r="AM1341" s="764">
        <v>1</v>
      </c>
      <c r="AN1341" s="764" t="s">
        <v>3617</v>
      </c>
      <c r="AO1341" s="624"/>
      <c r="AQ1341" s="589"/>
      <c r="AR1341" s="590"/>
    </row>
    <row r="1342" spans="34:44" ht="15" customHeight="1" x14ac:dyDescent="0.15">
      <c r="AH1342" s="591" t="s">
        <v>1655</v>
      </c>
      <c r="AI1342" s="592" t="s">
        <v>1349</v>
      </c>
      <c r="AJ1342" s="591">
        <v>602027</v>
      </c>
      <c r="AK1342" s="624"/>
      <c r="AL1342" s="764">
        <v>603061</v>
      </c>
      <c r="AM1342" s="764" t="s">
        <v>3617</v>
      </c>
      <c r="AN1342" s="764">
        <v>1</v>
      </c>
      <c r="AO1342" s="624"/>
      <c r="AQ1342" s="589"/>
      <c r="AR1342" s="590"/>
    </row>
    <row r="1343" spans="34:44" ht="15" customHeight="1" x14ac:dyDescent="0.15">
      <c r="AH1343" s="591" t="s">
        <v>1655</v>
      </c>
      <c r="AI1343" s="592" t="s">
        <v>1680</v>
      </c>
      <c r="AJ1343" s="591">
        <v>602028</v>
      </c>
      <c r="AK1343" s="624"/>
      <c r="AL1343" s="764">
        <v>603062</v>
      </c>
      <c r="AM1343" s="764" t="s">
        <v>3617</v>
      </c>
      <c r="AN1343" s="764">
        <v>1</v>
      </c>
      <c r="AO1343" s="624"/>
      <c r="AQ1343" s="589"/>
      <c r="AR1343" s="590"/>
    </row>
    <row r="1344" spans="34:44" ht="15" customHeight="1" x14ac:dyDescent="0.15">
      <c r="AH1344" s="591" t="s">
        <v>1655</v>
      </c>
      <c r="AI1344" s="592" t="s">
        <v>280</v>
      </c>
      <c r="AJ1344" s="591">
        <v>602029</v>
      </c>
      <c r="AK1344" s="624"/>
      <c r="AL1344" s="764">
        <v>603063</v>
      </c>
      <c r="AM1344" s="764" t="s">
        <v>3617</v>
      </c>
      <c r="AN1344" s="764">
        <v>1</v>
      </c>
      <c r="AO1344" s="624"/>
      <c r="AQ1344" s="589"/>
      <c r="AR1344" s="590"/>
    </row>
    <row r="1345" spans="34:44" ht="15" customHeight="1" x14ac:dyDescent="0.15">
      <c r="AH1345" s="591" t="s">
        <v>1655</v>
      </c>
      <c r="AI1345" s="592" t="s">
        <v>1682</v>
      </c>
      <c r="AJ1345" s="591">
        <v>602030</v>
      </c>
      <c r="AK1345" s="624"/>
      <c r="AL1345" s="764">
        <v>603064</v>
      </c>
      <c r="AM1345" s="764">
        <v>1</v>
      </c>
      <c r="AN1345" s="764" t="s">
        <v>3617</v>
      </c>
      <c r="AO1345" s="624"/>
      <c r="AQ1345" s="589"/>
      <c r="AR1345" s="590"/>
    </row>
    <row r="1346" spans="34:44" ht="15" customHeight="1" x14ac:dyDescent="0.15">
      <c r="AH1346" s="591" t="s">
        <v>1655</v>
      </c>
      <c r="AI1346" s="592" t="s">
        <v>281</v>
      </c>
      <c r="AJ1346" s="591">
        <v>602031</v>
      </c>
      <c r="AK1346" s="624"/>
      <c r="AL1346" s="764">
        <v>603065</v>
      </c>
      <c r="AM1346" s="764" t="s">
        <v>3617</v>
      </c>
      <c r="AN1346" s="764">
        <v>1</v>
      </c>
      <c r="AO1346" s="624"/>
      <c r="AQ1346" s="589"/>
      <c r="AR1346" s="590"/>
    </row>
    <row r="1347" spans="34:44" ht="15" customHeight="1" x14ac:dyDescent="0.15">
      <c r="AH1347" s="591" t="s">
        <v>1655</v>
      </c>
      <c r="AI1347" s="592" t="s">
        <v>1350</v>
      </c>
      <c r="AJ1347" s="591">
        <v>602032</v>
      </c>
      <c r="AK1347" s="624"/>
      <c r="AL1347" s="764">
        <v>603066</v>
      </c>
      <c r="AM1347" s="764" t="s">
        <v>3617</v>
      </c>
      <c r="AN1347" s="764">
        <v>1</v>
      </c>
      <c r="AO1347" s="624"/>
      <c r="AQ1347" s="589"/>
      <c r="AR1347" s="590"/>
    </row>
    <row r="1348" spans="34:44" ht="15" customHeight="1" x14ac:dyDescent="0.15">
      <c r="AH1348" s="591" t="s">
        <v>1655</v>
      </c>
      <c r="AI1348" s="592" t="s">
        <v>1686</v>
      </c>
      <c r="AJ1348" s="591">
        <v>602035</v>
      </c>
      <c r="AK1348" s="624"/>
      <c r="AL1348" s="764">
        <v>603067</v>
      </c>
      <c r="AM1348" s="764">
        <v>1</v>
      </c>
      <c r="AN1348" s="764" t="s">
        <v>3617</v>
      </c>
      <c r="AO1348" s="624"/>
      <c r="AQ1348" s="589"/>
      <c r="AR1348" s="590"/>
    </row>
    <row r="1349" spans="34:44" ht="15" customHeight="1" x14ac:dyDescent="0.15">
      <c r="AH1349" s="591" t="s">
        <v>1655</v>
      </c>
      <c r="AI1349" s="592" t="s">
        <v>1688</v>
      </c>
      <c r="AJ1349" s="591">
        <v>602036</v>
      </c>
      <c r="AK1349" s="624"/>
      <c r="AL1349" s="764">
        <v>603068</v>
      </c>
      <c r="AM1349" s="764">
        <v>1</v>
      </c>
      <c r="AN1349" s="764" t="s">
        <v>3617</v>
      </c>
      <c r="AO1349" s="624"/>
      <c r="AQ1349" s="589"/>
      <c r="AR1349" s="590"/>
    </row>
    <row r="1350" spans="34:44" ht="15" customHeight="1" x14ac:dyDescent="0.15">
      <c r="AH1350" s="591" t="s">
        <v>1655</v>
      </c>
      <c r="AI1350" s="592" t="s">
        <v>1689</v>
      </c>
      <c r="AJ1350" s="591">
        <v>602037</v>
      </c>
      <c r="AK1350" s="624"/>
      <c r="AL1350" s="764">
        <v>603069</v>
      </c>
      <c r="AM1350" s="764">
        <v>1</v>
      </c>
      <c r="AN1350" s="764" t="s">
        <v>3617</v>
      </c>
      <c r="AO1350" s="624"/>
      <c r="AQ1350" s="589"/>
      <c r="AR1350" s="590"/>
    </row>
    <row r="1351" spans="34:44" ht="15" customHeight="1" x14ac:dyDescent="0.15">
      <c r="AH1351" s="591" t="s">
        <v>1655</v>
      </c>
      <c r="AI1351" s="592" t="s">
        <v>1351</v>
      </c>
      <c r="AJ1351" s="591">
        <v>602038</v>
      </c>
      <c r="AK1351" s="624"/>
      <c r="AL1351" s="764">
        <v>603070</v>
      </c>
      <c r="AM1351" s="764">
        <v>1</v>
      </c>
      <c r="AN1351" s="764" t="s">
        <v>3617</v>
      </c>
      <c r="AO1351" s="624"/>
      <c r="AQ1351" s="589"/>
      <c r="AR1351" s="590"/>
    </row>
    <row r="1352" spans="34:44" ht="15" customHeight="1" x14ac:dyDescent="0.15">
      <c r="AH1352" s="591" t="s">
        <v>1655</v>
      </c>
      <c r="AI1352" s="592" t="s">
        <v>1692</v>
      </c>
      <c r="AJ1352" s="591">
        <v>602039</v>
      </c>
      <c r="AK1352" s="624"/>
      <c r="AL1352" s="764">
        <v>603071</v>
      </c>
      <c r="AM1352" s="764">
        <v>1</v>
      </c>
      <c r="AN1352" s="764" t="s">
        <v>3617</v>
      </c>
      <c r="AO1352" s="624"/>
      <c r="AQ1352" s="589"/>
      <c r="AR1352" s="590"/>
    </row>
    <row r="1353" spans="34:44" ht="15" customHeight="1" x14ac:dyDescent="0.15">
      <c r="AH1353" s="591" t="s">
        <v>1655</v>
      </c>
      <c r="AI1353" s="592" t="s">
        <v>1352</v>
      </c>
      <c r="AJ1353" s="591">
        <v>602040</v>
      </c>
      <c r="AK1353" s="624"/>
      <c r="AL1353" s="764">
        <v>603072</v>
      </c>
      <c r="AM1353" s="764" t="s">
        <v>3617</v>
      </c>
      <c r="AN1353" s="764">
        <v>1</v>
      </c>
      <c r="AO1353" s="624"/>
      <c r="AQ1353" s="589"/>
      <c r="AR1353" s="590"/>
    </row>
    <row r="1354" spans="34:44" ht="15" customHeight="1" x14ac:dyDescent="0.15">
      <c r="AH1354" s="591" t="s">
        <v>1655</v>
      </c>
      <c r="AI1354" s="592" t="s">
        <v>1353</v>
      </c>
      <c r="AJ1354" s="591">
        <v>602041</v>
      </c>
      <c r="AK1354" s="624"/>
      <c r="AL1354" s="764">
        <v>603073</v>
      </c>
      <c r="AM1354" s="764">
        <v>1</v>
      </c>
      <c r="AN1354" s="764" t="s">
        <v>3617</v>
      </c>
      <c r="AO1354" s="624"/>
      <c r="AQ1354" s="589"/>
      <c r="AR1354" s="590"/>
    </row>
    <row r="1355" spans="34:44" ht="15" customHeight="1" x14ac:dyDescent="0.15">
      <c r="AH1355" s="591" t="s">
        <v>1655</v>
      </c>
      <c r="AI1355" s="592" t="s">
        <v>1354</v>
      </c>
      <c r="AJ1355" s="591">
        <v>602042</v>
      </c>
      <c r="AK1355" s="624"/>
      <c r="AL1355" s="764">
        <v>603074</v>
      </c>
      <c r="AM1355" s="764">
        <v>1</v>
      </c>
      <c r="AN1355" s="764" t="s">
        <v>3617</v>
      </c>
      <c r="AO1355" s="624"/>
      <c r="AQ1355" s="589"/>
      <c r="AR1355" s="590"/>
    </row>
    <row r="1356" spans="34:44" ht="15" customHeight="1" x14ac:dyDescent="0.15">
      <c r="AH1356" s="591" t="s">
        <v>1655</v>
      </c>
      <c r="AI1356" s="592" t="s">
        <v>1355</v>
      </c>
      <c r="AJ1356" s="591">
        <v>602043</v>
      </c>
      <c r="AK1356" s="624"/>
      <c r="AL1356" s="764">
        <v>603075</v>
      </c>
      <c r="AM1356" s="764" t="s">
        <v>3617</v>
      </c>
      <c r="AN1356" s="764">
        <v>1</v>
      </c>
      <c r="AO1356" s="624"/>
      <c r="AQ1356" s="589"/>
      <c r="AR1356" s="590"/>
    </row>
    <row r="1357" spans="34:44" ht="15" customHeight="1" x14ac:dyDescent="0.15">
      <c r="AH1357" s="591" t="s">
        <v>1695</v>
      </c>
      <c r="AI1357" s="592" t="s">
        <v>1696</v>
      </c>
      <c r="AJ1357" s="591">
        <v>602990</v>
      </c>
      <c r="AK1357" s="624"/>
      <c r="AL1357" s="764">
        <v>603076</v>
      </c>
      <c r="AM1357" s="764" t="s">
        <v>3617</v>
      </c>
      <c r="AN1357" s="764">
        <v>1</v>
      </c>
      <c r="AO1357" s="624"/>
      <c r="AQ1357" s="589"/>
      <c r="AR1357" s="590"/>
    </row>
    <row r="1358" spans="34:44" ht="15" customHeight="1" x14ac:dyDescent="0.15">
      <c r="AH1358" s="591" t="s">
        <v>1695</v>
      </c>
      <c r="AI1358" s="592" t="s">
        <v>1698</v>
      </c>
      <c r="AJ1358" s="591">
        <v>602991</v>
      </c>
      <c r="AK1358" s="624"/>
      <c r="AL1358" s="764">
        <v>603077</v>
      </c>
      <c r="AM1358" s="764" t="s">
        <v>3617</v>
      </c>
      <c r="AN1358" s="764">
        <v>1</v>
      </c>
      <c r="AO1358" s="624"/>
      <c r="AQ1358" s="589"/>
      <c r="AR1358" s="590"/>
    </row>
    <row r="1359" spans="34:44" ht="15" customHeight="1" x14ac:dyDescent="0.15">
      <c r="AH1359" s="591" t="s">
        <v>1700</v>
      </c>
      <c r="AI1359" s="592" t="s">
        <v>1701</v>
      </c>
      <c r="AJ1359" s="591">
        <v>603001</v>
      </c>
      <c r="AK1359" s="624"/>
      <c r="AL1359" s="764">
        <v>603078</v>
      </c>
      <c r="AM1359" s="764" t="s">
        <v>3617</v>
      </c>
      <c r="AN1359" s="764">
        <v>1</v>
      </c>
      <c r="AO1359" s="624"/>
      <c r="AQ1359" s="589"/>
      <c r="AR1359" s="590"/>
    </row>
    <row r="1360" spans="34:44" ht="15" customHeight="1" x14ac:dyDescent="0.15">
      <c r="AH1360" s="591" t="s">
        <v>1700</v>
      </c>
      <c r="AI1360" s="592" t="s">
        <v>1356</v>
      </c>
      <c r="AJ1360" s="591">
        <v>603002</v>
      </c>
      <c r="AK1360" s="624"/>
      <c r="AL1360" s="764">
        <v>603079</v>
      </c>
      <c r="AM1360" s="764" t="s">
        <v>3617</v>
      </c>
      <c r="AN1360" s="764">
        <v>1</v>
      </c>
      <c r="AO1360" s="624"/>
      <c r="AQ1360" s="589"/>
      <c r="AR1360" s="590"/>
    </row>
    <row r="1361" spans="34:44" ht="15" customHeight="1" x14ac:dyDescent="0.15">
      <c r="AH1361" s="591" t="s">
        <v>1700</v>
      </c>
      <c r="AI1361" s="592" t="s">
        <v>1358</v>
      </c>
      <c r="AJ1361" s="591">
        <v>603003</v>
      </c>
      <c r="AK1361" s="624"/>
      <c r="AL1361" s="764">
        <v>603080</v>
      </c>
      <c r="AM1361" s="764">
        <v>1</v>
      </c>
      <c r="AN1361" s="764" t="s">
        <v>3617</v>
      </c>
      <c r="AO1361" s="624"/>
      <c r="AQ1361" s="589"/>
      <c r="AR1361" s="590"/>
    </row>
    <row r="1362" spans="34:44" ht="15" customHeight="1" x14ac:dyDescent="0.15">
      <c r="AH1362" s="591" t="s">
        <v>1700</v>
      </c>
      <c r="AI1362" s="592" t="s">
        <v>1359</v>
      </c>
      <c r="AJ1362" s="591">
        <v>603004</v>
      </c>
      <c r="AK1362" s="624"/>
      <c r="AL1362" s="764">
        <v>603081</v>
      </c>
      <c r="AM1362" s="764">
        <v>1</v>
      </c>
      <c r="AN1362" s="764" t="s">
        <v>3617</v>
      </c>
      <c r="AO1362" s="624"/>
      <c r="AQ1362" s="589"/>
      <c r="AR1362" s="590"/>
    </row>
    <row r="1363" spans="34:44" ht="15" customHeight="1" x14ac:dyDescent="0.15">
      <c r="AH1363" s="591" t="s">
        <v>1700</v>
      </c>
      <c r="AI1363" s="592" t="s">
        <v>1360</v>
      </c>
      <c r="AJ1363" s="591">
        <v>603005</v>
      </c>
      <c r="AK1363" s="624"/>
      <c r="AL1363" s="764">
        <v>603082</v>
      </c>
      <c r="AM1363" s="764">
        <v>1</v>
      </c>
      <c r="AN1363" s="764" t="s">
        <v>3617</v>
      </c>
      <c r="AO1363" s="624"/>
      <c r="AQ1363" s="589"/>
      <c r="AR1363" s="590"/>
    </row>
    <row r="1364" spans="34:44" ht="15" customHeight="1" x14ac:dyDescent="0.15">
      <c r="AH1364" s="591" t="s">
        <v>1700</v>
      </c>
      <c r="AI1364" s="592" t="s">
        <v>1361</v>
      </c>
      <c r="AJ1364" s="591">
        <v>603006</v>
      </c>
      <c r="AK1364" s="624"/>
      <c r="AL1364" s="764">
        <v>603083</v>
      </c>
      <c r="AM1364" s="764">
        <v>1</v>
      </c>
      <c r="AN1364" s="764" t="s">
        <v>3617</v>
      </c>
      <c r="AO1364" s="624"/>
      <c r="AQ1364" s="589"/>
      <c r="AR1364" s="590"/>
    </row>
    <row r="1365" spans="34:44" ht="15" customHeight="1" x14ac:dyDescent="0.15">
      <c r="AH1365" s="591" t="s">
        <v>1700</v>
      </c>
      <c r="AI1365" s="592" t="s">
        <v>1362</v>
      </c>
      <c r="AJ1365" s="591">
        <v>603007</v>
      </c>
      <c r="AK1365" s="624"/>
      <c r="AL1365" s="764">
        <v>603084</v>
      </c>
      <c r="AM1365" s="764">
        <v>1</v>
      </c>
      <c r="AN1365" s="764" t="s">
        <v>3617</v>
      </c>
      <c r="AO1365" s="624"/>
      <c r="AQ1365" s="589"/>
      <c r="AR1365" s="590"/>
    </row>
    <row r="1366" spans="34:44" ht="15" customHeight="1" x14ac:dyDescent="0.15">
      <c r="AH1366" s="591" t="s">
        <v>1700</v>
      </c>
      <c r="AI1366" s="592" t="s">
        <v>1363</v>
      </c>
      <c r="AJ1366" s="591">
        <v>603008</v>
      </c>
      <c r="AK1366" s="624"/>
      <c r="AL1366" s="764">
        <v>603085</v>
      </c>
      <c r="AM1366" s="764">
        <v>1</v>
      </c>
      <c r="AN1366" s="764" t="s">
        <v>3617</v>
      </c>
      <c r="AO1366" s="624"/>
      <c r="AQ1366" s="589"/>
      <c r="AR1366" s="590"/>
    </row>
    <row r="1367" spans="34:44" ht="15" customHeight="1" x14ac:dyDescent="0.15">
      <c r="AH1367" s="591" t="s">
        <v>1700</v>
      </c>
      <c r="AI1367" s="592" t="s">
        <v>1365</v>
      </c>
      <c r="AJ1367" s="591">
        <v>603009</v>
      </c>
      <c r="AK1367" s="624"/>
      <c r="AL1367" s="764">
        <v>603087</v>
      </c>
      <c r="AM1367" s="764">
        <v>1</v>
      </c>
      <c r="AN1367" s="764" t="s">
        <v>3617</v>
      </c>
      <c r="AO1367" s="624"/>
      <c r="AQ1367" s="589"/>
      <c r="AR1367" s="590"/>
    </row>
    <row r="1368" spans="34:44" ht="15" customHeight="1" x14ac:dyDescent="0.15">
      <c r="AH1368" s="591" t="s">
        <v>1700</v>
      </c>
      <c r="AI1368" s="592" t="s">
        <v>1367</v>
      </c>
      <c r="AJ1368" s="594">
        <v>603010</v>
      </c>
      <c r="AK1368" s="624"/>
      <c r="AL1368" s="764">
        <v>603088</v>
      </c>
      <c r="AM1368" s="764" t="s">
        <v>3617</v>
      </c>
      <c r="AN1368" s="764">
        <v>1</v>
      </c>
      <c r="AO1368" s="624"/>
      <c r="AQ1368" s="589"/>
      <c r="AR1368" s="590"/>
    </row>
    <row r="1369" spans="34:44" ht="15" customHeight="1" x14ac:dyDescent="0.15">
      <c r="AH1369" s="591" t="s">
        <v>1700</v>
      </c>
      <c r="AI1369" s="592" t="s">
        <v>1124</v>
      </c>
      <c r="AJ1369" s="591">
        <v>603011</v>
      </c>
      <c r="AK1369" s="624"/>
      <c r="AL1369" s="764">
        <v>603089</v>
      </c>
      <c r="AM1369" s="764">
        <v>1</v>
      </c>
      <c r="AN1369" s="764" t="s">
        <v>3617</v>
      </c>
      <c r="AO1369" s="624"/>
      <c r="AQ1369" s="589"/>
      <c r="AR1369" s="590"/>
    </row>
    <row r="1370" spans="34:44" ht="15" customHeight="1" x14ac:dyDescent="0.15">
      <c r="AH1370" s="591" t="s">
        <v>1700</v>
      </c>
      <c r="AI1370" s="592" t="s">
        <v>1368</v>
      </c>
      <c r="AJ1370" s="591">
        <v>603012</v>
      </c>
      <c r="AK1370" s="624"/>
      <c r="AL1370" s="764">
        <v>603090</v>
      </c>
      <c r="AM1370" s="764" t="s">
        <v>3617</v>
      </c>
      <c r="AN1370" s="764">
        <v>1</v>
      </c>
      <c r="AO1370" s="624"/>
      <c r="AQ1370" s="589"/>
      <c r="AR1370" s="590"/>
    </row>
    <row r="1371" spans="34:44" ht="15" customHeight="1" x14ac:dyDescent="0.15">
      <c r="AH1371" s="591" t="s">
        <v>1700</v>
      </c>
      <c r="AI1371" s="592" t="s">
        <v>1369</v>
      </c>
      <c r="AJ1371" s="591">
        <v>603013</v>
      </c>
      <c r="AK1371" s="624"/>
      <c r="AL1371" s="764">
        <v>603091</v>
      </c>
      <c r="AM1371" s="764" t="s">
        <v>3617</v>
      </c>
      <c r="AN1371" s="764">
        <v>1</v>
      </c>
      <c r="AO1371" s="624"/>
      <c r="AQ1371" s="589"/>
      <c r="AR1371" s="590"/>
    </row>
    <row r="1372" spans="34:44" ht="15" customHeight="1" x14ac:dyDescent="0.15">
      <c r="AH1372" s="591" t="s">
        <v>1700</v>
      </c>
      <c r="AI1372" s="592" t="s">
        <v>1370</v>
      </c>
      <c r="AJ1372" s="591">
        <v>603014</v>
      </c>
      <c r="AK1372" s="624"/>
      <c r="AL1372" s="764">
        <v>603092</v>
      </c>
      <c r="AM1372" s="764">
        <v>1</v>
      </c>
      <c r="AN1372" s="764" t="s">
        <v>3617</v>
      </c>
      <c r="AO1372" s="624"/>
      <c r="AQ1372" s="589"/>
      <c r="AR1372" s="590"/>
    </row>
    <row r="1373" spans="34:44" ht="15" customHeight="1" x14ac:dyDescent="0.15">
      <c r="AH1373" s="591" t="s">
        <v>1700</v>
      </c>
      <c r="AI1373" s="592" t="s">
        <v>1714</v>
      </c>
      <c r="AJ1373" s="591">
        <v>603015</v>
      </c>
      <c r="AK1373" s="624"/>
      <c r="AL1373" s="764">
        <v>603093</v>
      </c>
      <c r="AM1373" s="764" t="s">
        <v>3617</v>
      </c>
      <c r="AN1373" s="764">
        <v>1</v>
      </c>
      <c r="AO1373" s="624"/>
      <c r="AQ1373" s="589"/>
      <c r="AR1373" s="590"/>
    </row>
    <row r="1374" spans="34:44" ht="15" customHeight="1" x14ac:dyDescent="0.15">
      <c r="AH1374" s="591" t="s">
        <v>1700</v>
      </c>
      <c r="AI1374" s="592" t="s">
        <v>1371</v>
      </c>
      <c r="AJ1374" s="591">
        <v>603016</v>
      </c>
      <c r="AK1374" s="624"/>
      <c r="AL1374" s="764">
        <v>603094</v>
      </c>
      <c r="AM1374" s="764">
        <v>1</v>
      </c>
      <c r="AN1374" s="764" t="s">
        <v>3617</v>
      </c>
      <c r="AO1374" s="624"/>
      <c r="AQ1374" s="589"/>
      <c r="AR1374" s="590"/>
    </row>
    <row r="1375" spans="34:44" ht="15" customHeight="1" x14ac:dyDescent="0.15">
      <c r="AH1375" s="591" t="s">
        <v>1700</v>
      </c>
      <c r="AI1375" s="592" t="s">
        <v>1372</v>
      </c>
      <c r="AJ1375" s="591">
        <v>603017</v>
      </c>
      <c r="AK1375" s="624"/>
      <c r="AL1375" s="764">
        <v>603095</v>
      </c>
      <c r="AM1375" s="764" t="s">
        <v>3617</v>
      </c>
      <c r="AN1375" s="764">
        <v>1</v>
      </c>
      <c r="AO1375" s="624"/>
      <c r="AQ1375" s="589"/>
      <c r="AR1375" s="590"/>
    </row>
    <row r="1376" spans="34:44" ht="15" customHeight="1" x14ac:dyDescent="0.15">
      <c r="AH1376" s="591" t="s">
        <v>1700</v>
      </c>
      <c r="AI1376" s="592" t="s">
        <v>1717</v>
      </c>
      <c r="AJ1376" s="591">
        <v>603018</v>
      </c>
      <c r="AK1376" s="624"/>
      <c r="AL1376" s="764">
        <v>603096</v>
      </c>
      <c r="AM1376" s="764" t="s">
        <v>3617</v>
      </c>
      <c r="AN1376" s="764">
        <v>1</v>
      </c>
      <c r="AO1376" s="624"/>
      <c r="AQ1376" s="589"/>
      <c r="AR1376" s="590"/>
    </row>
    <row r="1377" spans="34:44" ht="15" customHeight="1" x14ac:dyDescent="0.15">
      <c r="AH1377" s="591" t="s">
        <v>1700</v>
      </c>
      <c r="AI1377" s="592" t="s">
        <v>1373</v>
      </c>
      <c r="AJ1377" s="591">
        <v>603019</v>
      </c>
      <c r="AK1377" s="624"/>
      <c r="AL1377" s="764">
        <v>603097</v>
      </c>
      <c r="AM1377" s="764" t="s">
        <v>3617</v>
      </c>
      <c r="AN1377" s="764">
        <v>1</v>
      </c>
      <c r="AO1377" s="624"/>
      <c r="AQ1377" s="589"/>
      <c r="AR1377" s="590"/>
    </row>
    <row r="1378" spans="34:44" ht="15" customHeight="1" x14ac:dyDescent="0.15">
      <c r="AH1378" s="591" t="s">
        <v>1700</v>
      </c>
      <c r="AI1378" s="592" t="s">
        <v>1375</v>
      </c>
      <c r="AJ1378" s="591">
        <v>603020</v>
      </c>
      <c r="AK1378" s="624"/>
      <c r="AL1378" s="764">
        <v>603098</v>
      </c>
      <c r="AM1378" s="764">
        <v>1</v>
      </c>
      <c r="AN1378" s="764" t="s">
        <v>3617</v>
      </c>
      <c r="AO1378" s="624"/>
      <c r="AQ1378" s="589"/>
      <c r="AR1378" s="590"/>
    </row>
    <row r="1379" spans="34:44" ht="15" customHeight="1" x14ac:dyDescent="0.15">
      <c r="AH1379" s="591" t="s">
        <v>1700</v>
      </c>
      <c r="AI1379" s="592" t="s">
        <v>1376</v>
      </c>
      <c r="AJ1379" s="591">
        <v>603021</v>
      </c>
      <c r="AK1379" s="624"/>
      <c r="AL1379" s="764">
        <v>603099</v>
      </c>
      <c r="AM1379" s="764" t="s">
        <v>3617</v>
      </c>
      <c r="AN1379" s="764">
        <v>1</v>
      </c>
      <c r="AO1379" s="624"/>
      <c r="AQ1379" s="589"/>
      <c r="AR1379" s="590"/>
    </row>
    <row r="1380" spans="34:44" ht="15" customHeight="1" x14ac:dyDescent="0.15">
      <c r="AH1380" s="591" t="s">
        <v>1700</v>
      </c>
      <c r="AI1380" s="592" t="s">
        <v>1378</v>
      </c>
      <c r="AJ1380" s="591">
        <v>603022</v>
      </c>
      <c r="AK1380" s="624"/>
      <c r="AL1380" s="764">
        <v>603100</v>
      </c>
      <c r="AM1380" s="764" t="s">
        <v>3617</v>
      </c>
      <c r="AN1380" s="764">
        <v>1</v>
      </c>
      <c r="AO1380" s="624"/>
      <c r="AQ1380" s="589"/>
      <c r="AR1380" s="590"/>
    </row>
    <row r="1381" spans="34:44" ht="15" customHeight="1" x14ac:dyDescent="0.15">
      <c r="AH1381" s="591" t="s">
        <v>1700</v>
      </c>
      <c r="AI1381" s="592" t="s">
        <v>1380</v>
      </c>
      <c r="AJ1381" s="591">
        <v>603023</v>
      </c>
      <c r="AK1381" s="624"/>
      <c r="AL1381" s="764">
        <v>603102</v>
      </c>
      <c r="AM1381" s="764">
        <v>1</v>
      </c>
      <c r="AN1381" s="764" t="s">
        <v>3617</v>
      </c>
      <c r="AO1381" s="624"/>
      <c r="AQ1381" s="589"/>
      <c r="AR1381" s="590"/>
    </row>
    <row r="1382" spans="34:44" ht="15" customHeight="1" x14ac:dyDescent="0.15">
      <c r="AH1382" s="591" t="s">
        <v>1700</v>
      </c>
      <c r="AI1382" s="592" t="s">
        <v>1381</v>
      </c>
      <c r="AJ1382" s="591">
        <v>603024</v>
      </c>
      <c r="AK1382" s="624"/>
      <c r="AL1382" s="764">
        <v>603103</v>
      </c>
      <c r="AM1382" s="764">
        <v>1</v>
      </c>
      <c r="AN1382" s="764" t="s">
        <v>3617</v>
      </c>
      <c r="AO1382" s="624"/>
      <c r="AQ1382" s="589"/>
      <c r="AR1382" s="590"/>
    </row>
    <row r="1383" spans="34:44" ht="15" customHeight="1" x14ac:dyDescent="0.15">
      <c r="AH1383" s="591" t="s">
        <v>1700</v>
      </c>
      <c r="AI1383" s="592" t="s">
        <v>1383</v>
      </c>
      <c r="AJ1383" s="591">
        <v>603025</v>
      </c>
      <c r="AK1383" s="624"/>
      <c r="AL1383" s="764">
        <v>603104</v>
      </c>
      <c r="AM1383" s="764">
        <v>1</v>
      </c>
      <c r="AN1383" s="764" t="s">
        <v>3617</v>
      </c>
      <c r="AO1383" s="624"/>
      <c r="AQ1383" s="589"/>
      <c r="AR1383" s="590"/>
    </row>
    <row r="1384" spans="34:44" ht="15" customHeight="1" x14ac:dyDescent="0.15">
      <c r="AH1384" s="591" t="s">
        <v>1700</v>
      </c>
      <c r="AI1384" s="592" t="s">
        <v>1725</v>
      </c>
      <c r="AJ1384" s="591">
        <v>603026</v>
      </c>
      <c r="AK1384" s="624"/>
      <c r="AL1384" s="764">
        <v>603105</v>
      </c>
      <c r="AM1384" s="764" t="s">
        <v>3617</v>
      </c>
      <c r="AN1384" s="764">
        <v>1</v>
      </c>
      <c r="AO1384" s="624"/>
      <c r="AQ1384" s="589"/>
      <c r="AR1384" s="590"/>
    </row>
    <row r="1385" spans="34:44" ht="15" customHeight="1" x14ac:dyDescent="0.15">
      <c r="AH1385" s="591" t="s">
        <v>1700</v>
      </c>
      <c r="AI1385" s="592" t="s">
        <v>1319</v>
      </c>
      <c r="AJ1385" s="591">
        <v>603027</v>
      </c>
      <c r="AK1385" s="624"/>
      <c r="AL1385" s="764">
        <v>603106</v>
      </c>
      <c r="AM1385" s="764">
        <v>1</v>
      </c>
      <c r="AN1385" s="764" t="s">
        <v>3617</v>
      </c>
      <c r="AO1385" s="624"/>
      <c r="AQ1385" s="589"/>
      <c r="AR1385" s="590"/>
    </row>
    <row r="1386" spans="34:44" ht="15" customHeight="1" x14ac:dyDescent="0.15">
      <c r="AH1386" s="591" t="s">
        <v>1700</v>
      </c>
      <c r="AI1386" s="592" t="s">
        <v>1727</v>
      </c>
      <c r="AJ1386" s="591">
        <v>603028</v>
      </c>
      <c r="AK1386" s="624"/>
      <c r="AL1386" s="764">
        <v>603107</v>
      </c>
      <c r="AM1386" s="764" t="s">
        <v>3617</v>
      </c>
      <c r="AN1386" s="764">
        <v>1</v>
      </c>
      <c r="AO1386" s="624"/>
      <c r="AQ1386" s="589"/>
      <c r="AR1386" s="590"/>
    </row>
    <row r="1387" spans="34:44" ht="15" customHeight="1" x14ac:dyDescent="0.15">
      <c r="AH1387" s="591" t="s">
        <v>1700</v>
      </c>
      <c r="AI1387" s="592" t="s">
        <v>1729</v>
      </c>
      <c r="AJ1387" s="591">
        <v>603029</v>
      </c>
      <c r="AK1387" s="624"/>
      <c r="AL1387" s="764">
        <v>603108</v>
      </c>
      <c r="AM1387" s="764" t="s">
        <v>3617</v>
      </c>
      <c r="AN1387" s="764">
        <v>1</v>
      </c>
      <c r="AO1387" s="624"/>
      <c r="AQ1387" s="589"/>
      <c r="AR1387" s="590"/>
    </row>
    <row r="1388" spans="34:44" ht="15" customHeight="1" x14ac:dyDescent="0.15">
      <c r="AH1388" s="591" t="s">
        <v>1700</v>
      </c>
      <c r="AI1388" s="592" t="s">
        <v>1731</v>
      </c>
      <c r="AJ1388" s="591">
        <v>603030</v>
      </c>
      <c r="AK1388" s="624"/>
      <c r="AL1388" s="764">
        <v>603109</v>
      </c>
      <c r="AM1388" s="764" t="s">
        <v>3617</v>
      </c>
      <c r="AN1388" s="764">
        <v>1</v>
      </c>
      <c r="AO1388" s="624"/>
      <c r="AQ1388" s="589"/>
      <c r="AR1388" s="590"/>
    </row>
    <row r="1389" spans="34:44" ht="15" customHeight="1" x14ac:dyDescent="0.15">
      <c r="AH1389" s="591" t="s">
        <v>1700</v>
      </c>
      <c r="AI1389" s="592" t="s">
        <v>1384</v>
      </c>
      <c r="AJ1389" s="591">
        <v>603031</v>
      </c>
      <c r="AK1389" s="624"/>
      <c r="AL1389" s="764">
        <v>603110</v>
      </c>
      <c r="AM1389" s="764">
        <v>1</v>
      </c>
      <c r="AN1389" s="764" t="s">
        <v>3617</v>
      </c>
      <c r="AO1389" s="624"/>
      <c r="AQ1389" s="589"/>
      <c r="AR1389" s="590"/>
    </row>
    <row r="1390" spans="34:44" ht="15" customHeight="1" x14ac:dyDescent="0.15">
      <c r="AH1390" s="591" t="s">
        <v>1700</v>
      </c>
      <c r="AI1390" s="592" t="s">
        <v>1734</v>
      </c>
      <c r="AJ1390" s="591">
        <v>603032</v>
      </c>
      <c r="AK1390" s="624"/>
      <c r="AL1390" s="764">
        <v>604001</v>
      </c>
      <c r="AM1390" s="764" t="s">
        <v>3617</v>
      </c>
      <c r="AN1390" s="764">
        <v>1</v>
      </c>
      <c r="AO1390" s="624"/>
      <c r="AQ1390" s="589"/>
      <c r="AR1390" s="590"/>
    </row>
    <row r="1391" spans="34:44" ht="15" customHeight="1" x14ac:dyDescent="0.15">
      <c r="AH1391" s="591" t="s">
        <v>1700</v>
      </c>
      <c r="AI1391" s="592" t="s">
        <v>1736</v>
      </c>
      <c r="AJ1391" s="591">
        <v>603033</v>
      </c>
      <c r="AK1391" s="624"/>
      <c r="AL1391" s="764">
        <v>604002</v>
      </c>
      <c r="AM1391" s="764">
        <v>1</v>
      </c>
      <c r="AN1391" s="764" t="s">
        <v>3617</v>
      </c>
      <c r="AO1391" s="624"/>
      <c r="AQ1391" s="589"/>
      <c r="AR1391" s="590"/>
    </row>
    <row r="1392" spans="34:44" ht="15" customHeight="1" x14ac:dyDescent="0.15">
      <c r="AH1392" s="591" t="s">
        <v>1700</v>
      </c>
      <c r="AI1392" s="592" t="s">
        <v>1386</v>
      </c>
      <c r="AJ1392" s="591">
        <v>603034</v>
      </c>
      <c r="AK1392" s="624"/>
      <c r="AL1392" s="764">
        <v>604003</v>
      </c>
      <c r="AM1392" s="764">
        <v>1</v>
      </c>
      <c r="AN1392" s="764" t="s">
        <v>3617</v>
      </c>
      <c r="AO1392" s="624"/>
      <c r="AQ1392" s="589"/>
      <c r="AR1392" s="590"/>
    </row>
    <row r="1393" spans="34:44" ht="15" customHeight="1" x14ac:dyDescent="0.15">
      <c r="AH1393" s="591" t="s">
        <v>1700</v>
      </c>
      <c r="AI1393" s="592" t="s">
        <v>1388</v>
      </c>
      <c r="AJ1393" s="591">
        <v>603035</v>
      </c>
      <c r="AK1393" s="624"/>
      <c r="AL1393" s="764">
        <v>604004</v>
      </c>
      <c r="AM1393" s="764" t="s">
        <v>3617</v>
      </c>
      <c r="AN1393" s="764">
        <v>1</v>
      </c>
      <c r="AO1393" s="624"/>
      <c r="AQ1393" s="589"/>
      <c r="AR1393" s="590"/>
    </row>
    <row r="1394" spans="34:44" ht="15" customHeight="1" x14ac:dyDescent="0.15">
      <c r="AH1394" s="591" t="s">
        <v>1700</v>
      </c>
      <c r="AI1394" s="592" t="s">
        <v>1390</v>
      </c>
      <c r="AJ1394" s="591">
        <v>603036</v>
      </c>
      <c r="AK1394" s="624"/>
      <c r="AL1394" s="764">
        <v>604005</v>
      </c>
      <c r="AM1394" s="764" t="s">
        <v>3617</v>
      </c>
      <c r="AN1394" s="764">
        <v>1</v>
      </c>
      <c r="AO1394" s="624"/>
      <c r="AQ1394" s="589"/>
      <c r="AR1394" s="590"/>
    </row>
    <row r="1395" spans="34:44" ht="15" customHeight="1" x14ac:dyDescent="0.15">
      <c r="AH1395" s="591" t="s">
        <v>1700</v>
      </c>
      <c r="AI1395" s="592" t="s">
        <v>1391</v>
      </c>
      <c r="AJ1395" s="591">
        <v>603037</v>
      </c>
      <c r="AK1395" s="624"/>
      <c r="AL1395" s="764">
        <v>604006</v>
      </c>
      <c r="AM1395" s="764">
        <v>1</v>
      </c>
      <c r="AN1395" s="764" t="s">
        <v>3617</v>
      </c>
      <c r="AO1395" s="624"/>
      <c r="AQ1395" s="589"/>
      <c r="AR1395" s="590"/>
    </row>
    <row r="1396" spans="34:44" ht="15" customHeight="1" x14ac:dyDescent="0.15">
      <c r="AH1396" s="591" t="s">
        <v>1740</v>
      </c>
      <c r="AI1396" s="592" t="s">
        <v>1392</v>
      </c>
      <c r="AJ1396" s="591">
        <v>603038</v>
      </c>
      <c r="AK1396" s="624"/>
      <c r="AL1396" s="764">
        <v>604007</v>
      </c>
      <c r="AM1396" s="764">
        <v>1</v>
      </c>
      <c r="AN1396" s="764" t="s">
        <v>3617</v>
      </c>
      <c r="AO1396" s="624"/>
      <c r="AQ1396" s="589"/>
      <c r="AR1396" s="590"/>
    </row>
    <row r="1397" spans="34:44" ht="15" customHeight="1" x14ac:dyDescent="0.15">
      <c r="AH1397" s="591" t="s">
        <v>1700</v>
      </c>
      <c r="AI1397" s="592" t="s">
        <v>1393</v>
      </c>
      <c r="AJ1397" s="591">
        <v>603039</v>
      </c>
      <c r="AK1397" s="624"/>
      <c r="AL1397" s="764">
        <v>604008</v>
      </c>
      <c r="AM1397" s="764">
        <v>1</v>
      </c>
      <c r="AN1397" s="764" t="s">
        <v>3617</v>
      </c>
      <c r="AO1397" s="624"/>
      <c r="AQ1397" s="589"/>
      <c r="AR1397" s="590"/>
    </row>
    <row r="1398" spans="34:44" ht="15" customHeight="1" x14ac:dyDescent="0.15">
      <c r="AH1398" s="591" t="s">
        <v>1700</v>
      </c>
      <c r="AI1398" s="592" t="s">
        <v>1394</v>
      </c>
      <c r="AJ1398" s="591">
        <v>603040</v>
      </c>
      <c r="AK1398" s="624"/>
      <c r="AL1398" s="764">
        <v>604009</v>
      </c>
      <c r="AM1398" s="764">
        <v>1</v>
      </c>
      <c r="AN1398" s="764" t="s">
        <v>3617</v>
      </c>
      <c r="AO1398" s="624"/>
      <c r="AQ1398" s="589"/>
      <c r="AR1398" s="590"/>
    </row>
    <row r="1399" spans="34:44" ht="15" customHeight="1" x14ac:dyDescent="0.15">
      <c r="AH1399" s="591" t="s">
        <v>1700</v>
      </c>
      <c r="AI1399" s="592" t="s">
        <v>1395</v>
      </c>
      <c r="AJ1399" s="591">
        <v>603041</v>
      </c>
      <c r="AK1399" s="624"/>
      <c r="AL1399" s="764">
        <v>604010</v>
      </c>
      <c r="AM1399" s="764" t="s">
        <v>3617</v>
      </c>
      <c r="AN1399" s="764">
        <v>1</v>
      </c>
      <c r="AO1399" s="624"/>
      <c r="AQ1399" s="589"/>
      <c r="AR1399" s="590"/>
    </row>
    <row r="1400" spans="34:44" ht="15" customHeight="1" x14ac:dyDescent="0.15">
      <c r="AH1400" s="591" t="s">
        <v>1700</v>
      </c>
      <c r="AI1400" s="592" t="s">
        <v>1397</v>
      </c>
      <c r="AJ1400" s="591">
        <v>603042</v>
      </c>
      <c r="AK1400" s="624"/>
      <c r="AL1400" s="764">
        <v>604011</v>
      </c>
      <c r="AM1400" s="764" t="s">
        <v>3617</v>
      </c>
      <c r="AN1400" s="764">
        <v>1</v>
      </c>
      <c r="AO1400" s="624"/>
      <c r="AQ1400" s="589"/>
      <c r="AR1400" s="590"/>
    </row>
    <row r="1401" spans="34:44" ht="15" customHeight="1" x14ac:dyDescent="0.15">
      <c r="AH1401" s="591" t="s">
        <v>1700</v>
      </c>
      <c r="AI1401" s="592" t="s">
        <v>1398</v>
      </c>
      <c r="AJ1401" s="591">
        <v>603043</v>
      </c>
      <c r="AK1401" s="624"/>
      <c r="AL1401" s="764">
        <v>604012</v>
      </c>
      <c r="AM1401" s="764" t="s">
        <v>3617</v>
      </c>
      <c r="AN1401" s="764">
        <v>1</v>
      </c>
      <c r="AO1401" s="624"/>
      <c r="AQ1401" s="589"/>
      <c r="AR1401" s="590"/>
    </row>
    <row r="1402" spans="34:44" ht="15" customHeight="1" x14ac:dyDescent="0.15">
      <c r="AH1402" s="591" t="s">
        <v>1700</v>
      </c>
      <c r="AI1402" s="592" t="s">
        <v>1746</v>
      </c>
      <c r="AJ1402" s="591">
        <v>603044</v>
      </c>
      <c r="AK1402" s="624"/>
      <c r="AL1402" s="764">
        <v>604013</v>
      </c>
      <c r="AM1402" s="764">
        <v>1</v>
      </c>
      <c r="AN1402" s="764" t="s">
        <v>3617</v>
      </c>
      <c r="AO1402" s="624"/>
      <c r="AQ1402" s="589"/>
      <c r="AR1402" s="590"/>
    </row>
    <row r="1403" spans="34:44" ht="15" customHeight="1" x14ac:dyDescent="0.15">
      <c r="AH1403" s="591" t="s">
        <v>1700</v>
      </c>
      <c r="AI1403" s="592" t="s">
        <v>1747</v>
      </c>
      <c r="AJ1403" s="591">
        <v>603045</v>
      </c>
      <c r="AK1403" s="624"/>
      <c r="AL1403" s="764">
        <v>604014</v>
      </c>
      <c r="AM1403" s="764">
        <v>1</v>
      </c>
      <c r="AN1403" s="764" t="s">
        <v>3617</v>
      </c>
      <c r="AO1403" s="624"/>
      <c r="AQ1403" s="589"/>
      <c r="AR1403" s="590"/>
    </row>
    <row r="1404" spans="34:44" ht="15" customHeight="1" x14ac:dyDescent="0.15">
      <c r="AH1404" s="591" t="s">
        <v>1700</v>
      </c>
      <c r="AI1404" s="592" t="s">
        <v>1400</v>
      </c>
      <c r="AJ1404" s="591">
        <v>603046</v>
      </c>
      <c r="AK1404" s="624"/>
      <c r="AL1404" s="764">
        <v>604015</v>
      </c>
      <c r="AM1404" s="764">
        <v>1</v>
      </c>
      <c r="AN1404" s="764" t="s">
        <v>3617</v>
      </c>
      <c r="AO1404" s="624"/>
      <c r="AQ1404" s="589"/>
      <c r="AR1404" s="590"/>
    </row>
    <row r="1405" spans="34:44" ht="15" customHeight="1" x14ac:dyDescent="0.15">
      <c r="AH1405" s="591" t="s">
        <v>1700</v>
      </c>
      <c r="AI1405" s="592" t="s">
        <v>1403</v>
      </c>
      <c r="AJ1405" s="591">
        <v>603047</v>
      </c>
      <c r="AK1405" s="624"/>
      <c r="AL1405" s="764">
        <v>604016</v>
      </c>
      <c r="AM1405" s="764" t="s">
        <v>3617</v>
      </c>
      <c r="AN1405" s="764">
        <v>1</v>
      </c>
      <c r="AO1405" s="624"/>
      <c r="AQ1405" s="589"/>
      <c r="AR1405" s="590"/>
    </row>
    <row r="1406" spans="34:44" ht="15" customHeight="1" x14ac:dyDescent="0.15">
      <c r="AH1406" s="591" t="s">
        <v>1700</v>
      </c>
      <c r="AI1406" s="592" t="s">
        <v>1751</v>
      </c>
      <c r="AJ1406" s="591">
        <v>603048</v>
      </c>
      <c r="AK1406" s="624"/>
      <c r="AL1406" s="764">
        <v>604017</v>
      </c>
      <c r="AM1406" s="764">
        <v>1</v>
      </c>
      <c r="AN1406" s="764" t="s">
        <v>3617</v>
      </c>
      <c r="AO1406" s="624"/>
      <c r="AQ1406" s="589"/>
      <c r="AR1406" s="590"/>
    </row>
    <row r="1407" spans="34:44" ht="15" customHeight="1" x14ac:dyDescent="0.15">
      <c r="AH1407" s="591" t="s">
        <v>1700</v>
      </c>
      <c r="AI1407" s="592" t="s">
        <v>1753</v>
      </c>
      <c r="AJ1407" s="591">
        <v>603049</v>
      </c>
      <c r="AK1407" s="624"/>
      <c r="AL1407" s="764">
        <v>604018</v>
      </c>
      <c r="AM1407" s="764">
        <v>1</v>
      </c>
      <c r="AN1407" s="764" t="s">
        <v>3617</v>
      </c>
      <c r="AO1407" s="624"/>
      <c r="AQ1407" s="589"/>
      <c r="AR1407" s="590"/>
    </row>
    <row r="1408" spans="34:44" ht="15" customHeight="1" x14ac:dyDescent="0.15">
      <c r="AH1408" s="591" t="s">
        <v>1700</v>
      </c>
      <c r="AI1408" s="592" t="s">
        <v>1404</v>
      </c>
      <c r="AJ1408" s="591">
        <v>603050</v>
      </c>
      <c r="AK1408" s="624"/>
      <c r="AL1408" s="764">
        <v>604019</v>
      </c>
      <c r="AM1408" s="764">
        <v>1</v>
      </c>
      <c r="AN1408" s="764" t="s">
        <v>3617</v>
      </c>
      <c r="AO1408" s="624"/>
      <c r="AQ1408" s="589"/>
      <c r="AR1408" s="590"/>
    </row>
    <row r="1409" spans="34:44" ht="15" customHeight="1" x14ac:dyDescent="0.15">
      <c r="AH1409" s="591" t="s">
        <v>1700</v>
      </c>
      <c r="AI1409" s="592" t="s">
        <v>1405</v>
      </c>
      <c r="AJ1409" s="591">
        <v>603051</v>
      </c>
      <c r="AK1409" s="624"/>
      <c r="AL1409" s="764">
        <v>604020</v>
      </c>
      <c r="AM1409" s="764" t="s">
        <v>3617</v>
      </c>
      <c r="AN1409" s="764">
        <v>1</v>
      </c>
      <c r="AO1409" s="624"/>
      <c r="AQ1409" s="589"/>
      <c r="AR1409" s="590"/>
    </row>
    <row r="1410" spans="34:44" ht="15" customHeight="1" x14ac:dyDescent="0.15">
      <c r="AH1410" s="591" t="s">
        <v>1700</v>
      </c>
      <c r="AI1410" s="592" t="s">
        <v>1407</v>
      </c>
      <c r="AJ1410" s="591">
        <v>603052</v>
      </c>
      <c r="AK1410" s="624"/>
      <c r="AL1410" s="764">
        <v>604021</v>
      </c>
      <c r="AM1410" s="764" t="s">
        <v>3617</v>
      </c>
      <c r="AN1410" s="764">
        <v>1</v>
      </c>
      <c r="AO1410" s="624"/>
      <c r="AQ1410" s="589"/>
      <c r="AR1410" s="590"/>
    </row>
    <row r="1411" spans="34:44" ht="15" customHeight="1" x14ac:dyDescent="0.15">
      <c r="AH1411" s="591" t="s">
        <v>1700</v>
      </c>
      <c r="AI1411" s="592" t="s">
        <v>1408</v>
      </c>
      <c r="AJ1411" s="591">
        <v>603053</v>
      </c>
      <c r="AK1411" s="624"/>
      <c r="AL1411" s="764">
        <v>604022</v>
      </c>
      <c r="AM1411" s="764" t="s">
        <v>3617</v>
      </c>
      <c r="AN1411" s="764">
        <v>1</v>
      </c>
      <c r="AO1411" s="624"/>
      <c r="AQ1411" s="589"/>
      <c r="AR1411" s="590"/>
    </row>
    <row r="1412" spans="34:44" ht="15" customHeight="1" x14ac:dyDescent="0.15">
      <c r="AH1412" s="591" t="s">
        <v>1700</v>
      </c>
      <c r="AI1412" s="592" t="s">
        <v>1410</v>
      </c>
      <c r="AJ1412" s="591">
        <v>603054</v>
      </c>
      <c r="AK1412" s="624"/>
      <c r="AL1412" s="764">
        <v>604023</v>
      </c>
      <c r="AM1412" s="764" t="s">
        <v>3617</v>
      </c>
      <c r="AN1412" s="764">
        <v>1</v>
      </c>
      <c r="AO1412" s="624"/>
      <c r="AQ1412" s="589"/>
      <c r="AR1412" s="590"/>
    </row>
    <row r="1413" spans="34:44" ht="15" customHeight="1" x14ac:dyDescent="0.15">
      <c r="AH1413" s="591" t="s">
        <v>1700</v>
      </c>
      <c r="AI1413" s="592" t="s">
        <v>1759</v>
      </c>
      <c r="AJ1413" s="591">
        <v>603055</v>
      </c>
      <c r="AK1413" s="624"/>
      <c r="AL1413" s="764">
        <v>604024</v>
      </c>
      <c r="AM1413" s="764">
        <v>1</v>
      </c>
      <c r="AN1413" s="764" t="s">
        <v>3617</v>
      </c>
      <c r="AO1413" s="624"/>
      <c r="AQ1413" s="589"/>
      <c r="AR1413" s="590"/>
    </row>
    <row r="1414" spans="34:44" ht="15" customHeight="1" x14ac:dyDescent="0.15">
      <c r="AH1414" s="591" t="s">
        <v>1700</v>
      </c>
      <c r="AI1414" s="592" t="s">
        <v>1412</v>
      </c>
      <c r="AJ1414" s="591">
        <v>603056</v>
      </c>
      <c r="AK1414" s="624"/>
      <c r="AL1414" s="764">
        <v>604025</v>
      </c>
      <c r="AM1414" s="764">
        <v>1</v>
      </c>
      <c r="AN1414" s="764" t="s">
        <v>3617</v>
      </c>
      <c r="AO1414" s="624"/>
      <c r="AQ1414" s="589"/>
      <c r="AR1414" s="590"/>
    </row>
    <row r="1415" spans="34:44" ht="15" customHeight="1" x14ac:dyDescent="0.15">
      <c r="AH1415" s="591" t="s">
        <v>1700</v>
      </c>
      <c r="AI1415" s="592" t="s">
        <v>1413</v>
      </c>
      <c r="AJ1415" s="591">
        <v>603057</v>
      </c>
      <c r="AK1415" s="624"/>
      <c r="AL1415" s="764">
        <v>604026</v>
      </c>
      <c r="AM1415" s="764">
        <v>1</v>
      </c>
      <c r="AN1415" s="764" t="s">
        <v>3617</v>
      </c>
      <c r="AO1415" s="624"/>
      <c r="AQ1415" s="589"/>
      <c r="AR1415" s="590"/>
    </row>
    <row r="1416" spans="34:44" ht="15" customHeight="1" x14ac:dyDescent="0.15">
      <c r="AH1416" s="591" t="s">
        <v>1700</v>
      </c>
      <c r="AI1416" s="592" t="s">
        <v>1414</v>
      </c>
      <c r="AJ1416" s="591">
        <v>603058</v>
      </c>
      <c r="AK1416" s="624"/>
      <c r="AL1416" s="764">
        <v>604027</v>
      </c>
      <c r="AM1416" s="764" t="s">
        <v>3617</v>
      </c>
      <c r="AN1416" s="764">
        <v>1</v>
      </c>
      <c r="AO1416" s="624"/>
      <c r="AQ1416" s="589"/>
      <c r="AR1416" s="590"/>
    </row>
    <row r="1417" spans="34:44" ht="15" customHeight="1" x14ac:dyDescent="0.15">
      <c r="AH1417" s="591" t="s">
        <v>1700</v>
      </c>
      <c r="AI1417" s="592" t="s">
        <v>1416</v>
      </c>
      <c r="AJ1417" s="591">
        <v>603059</v>
      </c>
      <c r="AK1417" s="624"/>
      <c r="AL1417" s="764">
        <v>604028</v>
      </c>
      <c r="AM1417" s="764">
        <v>1</v>
      </c>
      <c r="AN1417" s="764" t="s">
        <v>3617</v>
      </c>
      <c r="AO1417" s="624"/>
      <c r="AQ1417" s="589"/>
      <c r="AR1417" s="590"/>
    </row>
    <row r="1418" spans="34:44" ht="15" customHeight="1" x14ac:dyDescent="0.15">
      <c r="AH1418" s="591" t="s">
        <v>1700</v>
      </c>
      <c r="AI1418" s="592" t="s">
        <v>1417</v>
      </c>
      <c r="AJ1418" s="591">
        <v>603060</v>
      </c>
      <c r="AK1418" s="624"/>
      <c r="AL1418" s="764">
        <v>604029</v>
      </c>
      <c r="AM1418" s="764" t="s">
        <v>3617</v>
      </c>
      <c r="AN1418" s="764">
        <v>1</v>
      </c>
      <c r="AO1418" s="624"/>
      <c r="AQ1418" s="589"/>
      <c r="AR1418" s="590"/>
    </row>
    <row r="1419" spans="34:44" ht="15" customHeight="1" x14ac:dyDescent="0.15">
      <c r="AH1419" s="591" t="s">
        <v>1700</v>
      </c>
      <c r="AI1419" s="592" t="s">
        <v>1420</v>
      </c>
      <c r="AJ1419" s="591">
        <v>603061</v>
      </c>
      <c r="AK1419" s="624"/>
      <c r="AL1419" s="764">
        <v>604030</v>
      </c>
      <c r="AM1419" s="764" t="s">
        <v>3617</v>
      </c>
      <c r="AN1419" s="764">
        <v>1</v>
      </c>
      <c r="AO1419" s="624"/>
      <c r="AQ1419" s="589"/>
      <c r="AR1419" s="590"/>
    </row>
    <row r="1420" spans="34:44" ht="15" customHeight="1" x14ac:dyDescent="0.15">
      <c r="AH1420" s="591" t="s">
        <v>1700</v>
      </c>
      <c r="AI1420" s="592" t="s">
        <v>1421</v>
      </c>
      <c r="AJ1420" s="591">
        <v>603062</v>
      </c>
      <c r="AK1420" s="624"/>
      <c r="AL1420" s="764">
        <v>604031</v>
      </c>
      <c r="AM1420" s="764" t="s">
        <v>3617</v>
      </c>
      <c r="AN1420" s="764">
        <v>1</v>
      </c>
      <c r="AO1420" s="624"/>
      <c r="AQ1420" s="589"/>
      <c r="AR1420" s="590"/>
    </row>
    <row r="1421" spans="34:44" ht="15" customHeight="1" x14ac:dyDescent="0.15">
      <c r="AH1421" s="591" t="s">
        <v>1700</v>
      </c>
      <c r="AI1421" s="592" t="s">
        <v>1422</v>
      </c>
      <c r="AJ1421" s="591">
        <v>603063</v>
      </c>
      <c r="AK1421" s="624"/>
      <c r="AL1421" s="764">
        <v>604032</v>
      </c>
      <c r="AM1421" s="764" t="s">
        <v>3617</v>
      </c>
      <c r="AN1421" s="764">
        <v>1</v>
      </c>
      <c r="AO1421" s="624"/>
      <c r="AQ1421" s="589"/>
      <c r="AR1421" s="590"/>
    </row>
    <row r="1422" spans="34:44" ht="15" customHeight="1" x14ac:dyDescent="0.15">
      <c r="AH1422" s="591" t="s">
        <v>1700</v>
      </c>
      <c r="AI1422" s="592" t="s">
        <v>1423</v>
      </c>
      <c r="AJ1422" s="591">
        <v>603064</v>
      </c>
      <c r="AK1422" s="624"/>
      <c r="AL1422" s="764">
        <v>604033</v>
      </c>
      <c r="AM1422" s="764" t="s">
        <v>3617</v>
      </c>
      <c r="AN1422" s="764">
        <v>1</v>
      </c>
      <c r="AO1422" s="624"/>
      <c r="AQ1422" s="589"/>
      <c r="AR1422" s="590"/>
    </row>
    <row r="1423" spans="34:44" ht="15" customHeight="1" x14ac:dyDescent="0.15">
      <c r="AH1423" s="591" t="s">
        <v>1700</v>
      </c>
      <c r="AI1423" s="592" t="s">
        <v>1767</v>
      </c>
      <c r="AJ1423" s="591">
        <v>603065</v>
      </c>
      <c r="AK1423" s="624"/>
      <c r="AL1423" s="764">
        <v>604034</v>
      </c>
      <c r="AM1423" s="764">
        <v>1</v>
      </c>
      <c r="AN1423" s="764" t="s">
        <v>3617</v>
      </c>
      <c r="AO1423" s="624"/>
      <c r="AQ1423" s="589"/>
      <c r="AR1423" s="590"/>
    </row>
    <row r="1424" spans="34:44" ht="15" customHeight="1" x14ac:dyDescent="0.15">
      <c r="AH1424" s="591" t="s">
        <v>1700</v>
      </c>
      <c r="AI1424" s="592" t="s">
        <v>1425</v>
      </c>
      <c r="AJ1424" s="591">
        <v>603066</v>
      </c>
      <c r="AK1424" s="624"/>
      <c r="AL1424" s="764">
        <v>604035</v>
      </c>
      <c r="AM1424" s="764" t="s">
        <v>3617</v>
      </c>
      <c r="AN1424" s="764">
        <v>1</v>
      </c>
      <c r="AO1424" s="624"/>
      <c r="AQ1424" s="589"/>
      <c r="AR1424" s="590"/>
    </row>
    <row r="1425" spans="34:44" ht="15" customHeight="1" x14ac:dyDescent="0.15">
      <c r="AH1425" s="591" t="s">
        <v>1700</v>
      </c>
      <c r="AI1425" s="592" t="s">
        <v>1769</v>
      </c>
      <c r="AJ1425" s="591">
        <v>603067</v>
      </c>
      <c r="AK1425" s="624"/>
      <c r="AL1425" s="764">
        <v>604036</v>
      </c>
      <c r="AM1425" s="764">
        <v>1</v>
      </c>
      <c r="AN1425" s="764" t="s">
        <v>3617</v>
      </c>
      <c r="AO1425" s="624"/>
      <c r="AQ1425" s="589"/>
      <c r="AR1425" s="590"/>
    </row>
    <row r="1426" spans="34:44" ht="15" customHeight="1" x14ac:dyDescent="0.15">
      <c r="AH1426" s="591" t="s">
        <v>1700</v>
      </c>
      <c r="AI1426" s="592" t="s">
        <v>1770</v>
      </c>
      <c r="AJ1426" s="591">
        <v>603068</v>
      </c>
      <c r="AK1426" s="624"/>
      <c r="AL1426" s="764">
        <v>604037</v>
      </c>
      <c r="AM1426" s="764" t="s">
        <v>3617</v>
      </c>
      <c r="AN1426" s="764">
        <v>1</v>
      </c>
      <c r="AO1426" s="624"/>
      <c r="AQ1426" s="589"/>
      <c r="AR1426" s="590"/>
    </row>
    <row r="1427" spans="34:44" ht="15" customHeight="1" x14ac:dyDescent="0.15">
      <c r="AH1427" s="591" t="s">
        <v>1700</v>
      </c>
      <c r="AI1427" s="592" t="s">
        <v>1772</v>
      </c>
      <c r="AJ1427" s="591">
        <v>603069</v>
      </c>
      <c r="AK1427" s="624"/>
      <c r="AL1427" s="764">
        <v>604038</v>
      </c>
      <c r="AM1427" s="764" t="s">
        <v>3617</v>
      </c>
      <c r="AN1427" s="764">
        <v>1</v>
      </c>
      <c r="AO1427" s="624"/>
      <c r="AQ1427" s="589"/>
      <c r="AR1427" s="590"/>
    </row>
    <row r="1428" spans="34:44" ht="15" customHeight="1" x14ac:dyDescent="0.15">
      <c r="AH1428" s="591" t="s">
        <v>1700</v>
      </c>
      <c r="AI1428" s="592" t="s">
        <v>1426</v>
      </c>
      <c r="AJ1428" s="591">
        <v>603070</v>
      </c>
      <c r="AK1428" s="624"/>
      <c r="AL1428" s="764">
        <v>604039</v>
      </c>
      <c r="AM1428" s="764" t="s">
        <v>3617</v>
      </c>
      <c r="AN1428" s="764">
        <v>1</v>
      </c>
      <c r="AO1428" s="624"/>
      <c r="AQ1428" s="589"/>
      <c r="AR1428" s="590"/>
    </row>
    <row r="1429" spans="34:44" ht="15" customHeight="1" x14ac:dyDescent="0.15">
      <c r="AH1429" s="591" t="s">
        <v>1700</v>
      </c>
      <c r="AI1429" s="592" t="s">
        <v>1427</v>
      </c>
      <c r="AJ1429" s="591">
        <v>603071</v>
      </c>
      <c r="AK1429" s="624"/>
      <c r="AL1429" s="764">
        <v>604040</v>
      </c>
      <c r="AM1429" s="764">
        <v>1</v>
      </c>
      <c r="AN1429" s="764" t="s">
        <v>3617</v>
      </c>
      <c r="AO1429" s="624"/>
      <c r="AQ1429" s="589"/>
      <c r="AR1429" s="590"/>
    </row>
    <row r="1430" spans="34:44" ht="15" customHeight="1" x14ac:dyDescent="0.15">
      <c r="AH1430" s="591" t="s">
        <v>1700</v>
      </c>
      <c r="AI1430" s="592" t="s">
        <v>1428</v>
      </c>
      <c r="AJ1430" s="591">
        <v>603072</v>
      </c>
      <c r="AK1430" s="624"/>
      <c r="AL1430" s="764">
        <v>604041</v>
      </c>
      <c r="AM1430" s="764">
        <v>1</v>
      </c>
      <c r="AN1430" s="764" t="s">
        <v>3617</v>
      </c>
      <c r="AO1430" s="624"/>
      <c r="AQ1430" s="589"/>
      <c r="AR1430" s="590"/>
    </row>
    <row r="1431" spans="34:44" ht="15" customHeight="1" x14ac:dyDescent="0.15">
      <c r="AH1431" s="591" t="s">
        <v>1700</v>
      </c>
      <c r="AI1431" s="592" t="s">
        <v>1775</v>
      </c>
      <c r="AJ1431" s="591">
        <v>603073</v>
      </c>
      <c r="AK1431" s="624"/>
      <c r="AL1431" s="764">
        <v>604042</v>
      </c>
      <c r="AM1431" s="764" t="s">
        <v>3617</v>
      </c>
      <c r="AN1431" s="764">
        <v>1</v>
      </c>
      <c r="AO1431" s="624"/>
      <c r="AQ1431" s="589"/>
      <c r="AR1431" s="590"/>
    </row>
    <row r="1432" spans="34:44" ht="15" customHeight="1" x14ac:dyDescent="0.15">
      <c r="AH1432" s="591" t="s">
        <v>1700</v>
      </c>
      <c r="AI1432" s="592" t="s">
        <v>1430</v>
      </c>
      <c r="AJ1432" s="591">
        <v>603074</v>
      </c>
      <c r="AK1432" s="624"/>
      <c r="AL1432" s="764">
        <v>604043</v>
      </c>
      <c r="AM1432" s="764" t="s">
        <v>3617</v>
      </c>
      <c r="AN1432" s="764">
        <v>1</v>
      </c>
      <c r="AO1432" s="624"/>
      <c r="AQ1432" s="589"/>
      <c r="AR1432" s="590"/>
    </row>
    <row r="1433" spans="34:44" ht="15" customHeight="1" x14ac:dyDescent="0.15">
      <c r="AH1433" s="591" t="s">
        <v>1700</v>
      </c>
      <c r="AI1433" s="592" t="s">
        <v>1432</v>
      </c>
      <c r="AJ1433" s="591">
        <v>603075</v>
      </c>
      <c r="AK1433" s="624"/>
      <c r="AL1433" s="764">
        <v>604044</v>
      </c>
      <c r="AM1433" s="764">
        <v>1</v>
      </c>
      <c r="AN1433" s="764" t="s">
        <v>3617</v>
      </c>
      <c r="AO1433" s="624"/>
      <c r="AQ1433" s="589"/>
      <c r="AR1433" s="590"/>
    </row>
    <row r="1434" spans="34:44" ht="15" customHeight="1" x14ac:dyDescent="0.15">
      <c r="AH1434" s="591" t="s">
        <v>1700</v>
      </c>
      <c r="AI1434" s="592" t="s">
        <v>1433</v>
      </c>
      <c r="AJ1434" s="591">
        <v>603076</v>
      </c>
      <c r="AK1434" s="624"/>
      <c r="AL1434" s="764">
        <v>604045</v>
      </c>
      <c r="AM1434" s="764" t="s">
        <v>3617</v>
      </c>
      <c r="AN1434" s="764">
        <v>1</v>
      </c>
      <c r="AO1434" s="624"/>
      <c r="AQ1434" s="589"/>
      <c r="AR1434" s="590"/>
    </row>
    <row r="1435" spans="34:44" ht="15" customHeight="1" x14ac:dyDescent="0.15">
      <c r="AH1435" s="591" t="s">
        <v>1700</v>
      </c>
      <c r="AI1435" s="592" t="s">
        <v>1435</v>
      </c>
      <c r="AJ1435" s="591">
        <v>603077</v>
      </c>
      <c r="AK1435" s="624"/>
      <c r="AL1435" s="764">
        <v>604046</v>
      </c>
      <c r="AM1435" s="764" t="s">
        <v>3617</v>
      </c>
      <c r="AN1435" s="764">
        <v>1</v>
      </c>
      <c r="AO1435" s="624"/>
      <c r="AQ1435" s="589"/>
      <c r="AR1435" s="590"/>
    </row>
    <row r="1436" spans="34:44" ht="15" customHeight="1" x14ac:dyDescent="0.15">
      <c r="AH1436" s="591" t="s">
        <v>1700</v>
      </c>
      <c r="AI1436" s="592" t="s">
        <v>1436</v>
      </c>
      <c r="AJ1436" s="591">
        <v>603078</v>
      </c>
      <c r="AK1436" s="624"/>
      <c r="AL1436" s="764">
        <v>604047</v>
      </c>
      <c r="AM1436" s="764">
        <v>1</v>
      </c>
      <c r="AN1436" s="764" t="s">
        <v>3617</v>
      </c>
      <c r="AO1436" s="624"/>
      <c r="AQ1436" s="589"/>
      <c r="AR1436" s="590"/>
    </row>
    <row r="1437" spans="34:44" ht="15" customHeight="1" x14ac:dyDescent="0.15">
      <c r="AH1437" s="591" t="s">
        <v>1700</v>
      </c>
      <c r="AI1437" s="592" t="s">
        <v>1779</v>
      </c>
      <c r="AJ1437" s="591">
        <v>603079</v>
      </c>
      <c r="AK1437" s="624"/>
      <c r="AL1437" s="764">
        <v>604048</v>
      </c>
      <c r="AM1437" s="764" t="s">
        <v>3617</v>
      </c>
      <c r="AN1437" s="764">
        <v>1</v>
      </c>
      <c r="AO1437" s="624"/>
      <c r="AQ1437" s="589"/>
      <c r="AR1437" s="590"/>
    </row>
    <row r="1438" spans="34:44" ht="15" customHeight="1" x14ac:dyDescent="0.15">
      <c r="AH1438" s="591" t="s">
        <v>1700</v>
      </c>
      <c r="AI1438" s="592" t="s">
        <v>1781</v>
      </c>
      <c r="AJ1438" s="591">
        <v>603080</v>
      </c>
      <c r="AK1438" s="624"/>
      <c r="AL1438" s="764">
        <v>604990</v>
      </c>
      <c r="AM1438" s="764" t="s">
        <v>3617</v>
      </c>
      <c r="AN1438" s="764">
        <v>1</v>
      </c>
      <c r="AO1438" s="624"/>
      <c r="AQ1438" s="589"/>
      <c r="AR1438" s="590"/>
    </row>
    <row r="1439" spans="34:44" ht="15" customHeight="1" x14ac:dyDescent="0.15">
      <c r="AH1439" s="591" t="s">
        <v>1700</v>
      </c>
      <c r="AI1439" s="592" t="s">
        <v>1783</v>
      </c>
      <c r="AJ1439" s="591">
        <v>603081</v>
      </c>
      <c r="AK1439" s="624"/>
      <c r="AL1439" s="764">
        <v>604050</v>
      </c>
      <c r="AM1439" s="764" t="s">
        <v>3617</v>
      </c>
      <c r="AN1439" s="764">
        <v>1</v>
      </c>
      <c r="AO1439" s="624"/>
      <c r="AQ1439" s="589"/>
      <c r="AR1439" s="590"/>
    </row>
    <row r="1440" spans="34:44" ht="15" customHeight="1" x14ac:dyDescent="0.15">
      <c r="AH1440" s="591" t="s">
        <v>1700</v>
      </c>
      <c r="AI1440" s="592" t="s">
        <v>1439</v>
      </c>
      <c r="AJ1440" s="591">
        <v>603082</v>
      </c>
      <c r="AK1440" s="624"/>
      <c r="AL1440" s="764">
        <v>604051</v>
      </c>
      <c r="AM1440" s="764" t="s">
        <v>3617</v>
      </c>
      <c r="AN1440" s="764">
        <v>1</v>
      </c>
      <c r="AO1440" s="624"/>
      <c r="AQ1440" s="589"/>
      <c r="AR1440" s="590"/>
    </row>
    <row r="1441" spans="34:44" ht="15" customHeight="1" x14ac:dyDescent="0.15">
      <c r="AH1441" s="591" t="s">
        <v>1700</v>
      </c>
      <c r="AI1441" s="592" t="s">
        <v>1440</v>
      </c>
      <c r="AJ1441" s="591">
        <v>603083</v>
      </c>
      <c r="AK1441" s="624"/>
      <c r="AL1441" s="764">
        <v>604052</v>
      </c>
      <c r="AM1441" s="764">
        <v>1</v>
      </c>
      <c r="AN1441" s="764" t="s">
        <v>3617</v>
      </c>
      <c r="AO1441" s="624"/>
      <c r="AQ1441" s="589"/>
      <c r="AR1441" s="590"/>
    </row>
    <row r="1442" spans="34:44" ht="15" customHeight="1" x14ac:dyDescent="0.15">
      <c r="AH1442" s="591" t="s">
        <v>1700</v>
      </c>
      <c r="AI1442" s="592" t="s">
        <v>1786</v>
      </c>
      <c r="AJ1442" s="591">
        <v>603084</v>
      </c>
      <c r="AK1442" s="624"/>
      <c r="AL1442" s="764">
        <v>605001</v>
      </c>
      <c r="AM1442" s="764">
        <v>1</v>
      </c>
      <c r="AN1442" s="764" t="s">
        <v>3617</v>
      </c>
      <c r="AO1442" s="624"/>
      <c r="AQ1442" s="589"/>
      <c r="AR1442" s="590"/>
    </row>
    <row r="1443" spans="34:44" ht="15" customHeight="1" x14ac:dyDescent="0.15">
      <c r="AH1443" s="591" t="s">
        <v>1700</v>
      </c>
      <c r="AI1443" s="592" t="s">
        <v>1787</v>
      </c>
      <c r="AJ1443" s="591">
        <v>603085</v>
      </c>
      <c r="AK1443" s="624"/>
      <c r="AL1443" s="764">
        <v>605002</v>
      </c>
      <c r="AM1443" s="764" t="s">
        <v>3617</v>
      </c>
      <c r="AN1443" s="764">
        <v>1</v>
      </c>
      <c r="AO1443" s="624"/>
      <c r="AQ1443" s="589"/>
      <c r="AR1443" s="590"/>
    </row>
    <row r="1444" spans="34:44" ht="15" customHeight="1" x14ac:dyDescent="0.15">
      <c r="AH1444" s="591" t="s">
        <v>1700</v>
      </c>
      <c r="AI1444" s="592" t="s">
        <v>1789</v>
      </c>
      <c r="AJ1444" s="591">
        <v>603087</v>
      </c>
      <c r="AK1444" s="624"/>
      <c r="AL1444" s="764">
        <v>605003</v>
      </c>
      <c r="AM1444" s="764" t="s">
        <v>3617</v>
      </c>
      <c r="AN1444" s="764">
        <v>1</v>
      </c>
      <c r="AO1444" s="624"/>
      <c r="AQ1444" s="589"/>
      <c r="AR1444" s="590"/>
    </row>
    <row r="1445" spans="34:44" ht="15" customHeight="1" x14ac:dyDescent="0.15">
      <c r="AH1445" s="591" t="s">
        <v>1700</v>
      </c>
      <c r="AI1445" s="592" t="s">
        <v>1791</v>
      </c>
      <c r="AJ1445" s="591">
        <v>603088</v>
      </c>
      <c r="AK1445" s="624"/>
      <c r="AL1445" s="764">
        <v>605004</v>
      </c>
      <c r="AM1445" s="764" t="s">
        <v>3617</v>
      </c>
      <c r="AN1445" s="764">
        <v>1</v>
      </c>
      <c r="AO1445" s="624"/>
      <c r="AQ1445" s="589"/>
      <c r="AR1445" s="590"/>
    </row>
    <row r="1446" spans="34:44" ht="15" customHeight="1" x14ac:dyDescent="0.15">
      <c r="AH1446" s="591" t="s">
        <v>1700</v>
      </c>
      <c r="AI1446" s="592" t="s">
        <v>1792</v>
      </c>
      <c r="AJ1446" s="591">
        <v>603089</v>
      </c>
      <c r="AK1446" s="624"/>
      <c r="AL1446" s="764">
        <v>605005</v>
      </c>
      <c r="AM1446" s="764">
        <v>1</v>
      </c>
      <c r="AN1446" s="764" t="s">
        <v>3617</v>
      </c>
      <c r="AO1446" s="624"/>
      <c r="AQ1446" s="589"/>
      <c r="AR1446" s="590"/>
    </row>
    <row r="1447" spans="34:44" ht="15" customHeight="1" x14ac:dyDescent="0.15">
      <c r="AH1447" s="591" t="s">
        <v>1700</v>
      </c>
      <c r="AI1447" s="592" t="s">
        <v>1794</v>
      </c>
      <c r="AJ1447" s="591">
        <v>603090</v>
      </c>
      <c r="AK1447" s="624"/>
      <c r="AL1447" s="764">
        <v>605006</v>
      </c>
      <c r="AM1447" s="764">
        <v>1</v>
      </c>
      <c r="AN1447" s="764" t="s">
        <v>3617</v>
      </c>
      <c r="AO1447" s="624"/>
      <c r="AQ1447" s="589"/>
      <c r="AR1447" s="590"/>
    </row>
    <row r="1448" spans="34:44" ht="15" customHeight="1" x14ac:dyDescent="0.15">
      <c r="AH1448" s="591" t="s">
        <v>1700</v>
      </c>
      <c r="AI1448" s="592" t="s">
        <v>1443</v>
      </c>
      <c r="AJ1448" s="591">
        <v>603091</v>
      </c>
      <c r="AK1448" s="624"/>
      <c r="AL1448" s="764">
        <v>605007</v>
      </c>
      <c r="AM1448" s="764">
        <v>1</v>
      </c>
      <c r="AN1448" s="764" t="s">
        <v>3617</v>
      </c>
      <c r="AO1448" s="624"/>
      <c r="AQ1448" s="589"/>
      <c r="AR1448" s="590"/>
    </row>
    <row r="1449" spans="34:44" ht="15" customHeight="1" x14ac:dyDescent="0.15">
      <c r="AH1449" s="591" t="s">
        <v>1700</v>
      </c>
      <c r="AI1449" s="592" t="s">
        <v>1444</v>
      </c>
      <c r="AJ1449" s="591">
        <v>603092</v>
      </c>
      <c r="AK1449" s="624"/>
      <c r="AL1449" s="764">
        <v>605008</v>
      </c>
      <c r="AM1449" s="764">
        <v>1</v>
      </c>
      <c r="AN1449" s="764" t="s">
        <v>3617</v>
      </c>
      <c r="AO1449" s="624"/>
      <c r="AQ1449" s="589"/>
      <c r="AR1449" s="590"/>
    </row>
    <row r="1450" spans="34:44" ht="15" customHeight="1" x14ac:dyDescent="0.15">
      <c r="AH1450" s="591" t="s">
        <v>1700</v>
      </c>
      <c r="AI1450" s="592" t="s">
        <v>1797</v>
      </c>
      <c r="AJ1450" s="591">
        <v>603093</v>
      </c>
      <c r="AK1450" s="624"/>
      <c r="AL1450" s="764">
        <v>605009</v>
      </c>
      <c r="AM1450" s="764" t="s">
        <v>3617</v>
      </c>
      <c r="AN1450" s="764">
        <v>1</v>
      </c>
      <c r="AO1450" s="624"/>
      <c r="AQ1450" s="589"/>
      <c r="AR1450" s="590"/>
    </row>
    <row r="1451" spans="34:44" ht="15" customHeight="1" x14ac:dyDescent="0.15">
      <c r="AH1451" s="591" t="s">
        <v>1700</v>
      </c>
      <c r="AI1451" s="592" t="s">
        <v>1799</v>
      </c>
      <c r="AJ1451" s="591">
        <v>603094</v>
      </c>
      <c r="AK1451" s="624"/>
      <c r="AL1451" s="764">
        <v>605010</v>
      </c>
      <c r="AM1451" s="764">
        <v>1</v>
      </c>
      <c r="AN1451" s="764" t="s">
        <v>3617</v>
      </c>
      <c r="AO1451" s="624"/>
      <c r="AQ1451" s="589"/>
      <c r="AR1451" s="590"/>
    </row>
    <row r="1452" spans="34:44" ht="15" customHeight="1" x14ac:dyDescent="0.15">
      <c r="AH1452" s="591" t="s">
        <v>1700</v>
      </c>
      <c r="AI1452" s="592" t="s">
        <v>1801</v>
      </c>
      <c r="AJ1452" s="591">
        <v>603095</v>
      </c>
      <c r="AK1452" s="624"/>
      <c r="AL1452" s="764">
        <v>605013</v>
      </c>
      <c r="AM1452" s="764">
        <v>1</v>
      </c>
      <c r="AN1452" s="764" t="s">
        <v>3617</v>
      </c>
      <c r="AO1452" s="624"/>
      <c r="AQ1452" s="589"/>
      <c r="AR1452" s="590"/>
    </row>
    <row r="1453" spans="34:44" ht="15" customHeight="1" x14ac:dyDescent="0.15">
      <c r="AH1453" s="591" t="s">
        <v>1700</v>
      </c>
      <c r="AI1453" s="592" t="s">
        <v>1803</v>
      </c>
      <c r="AJ1453" s="591">
        <v>603096</v>
      </c>
      <c r="AK1453" s="624"/>
      <c r="AL1453" s="764">
        <v>605014</v>
      </c>
      <c r="AM1453" s="764" t="s">
        <v>3617</v>
      </c>
      <c r="AN1453" s="764">
        <v>1</v>
      </c>
      <c r="AO1453" s="624"/>
      <c r="AQ1453" s="589"/>
      <c r="AR1453" s="590"/>
    </row>
    <row r="1454" spans="34:44" ht="15" customHeight="1" x14ac:dyDescent="0.15">
      <c r="AH1454" s="591" t="s">
        <v>1700</v>
      </c>
      <c r="AI1454" s="592" t="s">
        <v>1805</v>
      </c>
      <c r="AJ1454" s="591">
        <v>603097</v>
      </c>
      <c r="AK1454" s="624"/>
      <c r="AL1454" s="764">
        <v>605015</v>
      </c>
      <c r="AM1454" s="764">
        <v>1</v>
      </c>
      <c r="AN1454" s="764" t="s">
        <v>3617</v>
      </c>
      <c r="AO1454" s="624"/>
      <c r="AQ1454" s="589"/>
      <c r="AR1454" s="590"/>
    </row>
    <row r="1455" spans="34:44" ht="15" customHeight="1" x14ac:dyDescent="0.15">
      <c r="AH1455" s="591" t="s">
        <v>1700</v>
      </c>
      <c r="AI1455" s="592" t="s">
        <v>1807</v>
      </c>
      <c r="AJ1455" s="591">
        <v>603098</v>
      </c>
      <c r="AK1455" s="624"/>
      <c r="AL1455" s="764">
        <v>605017</v>
      </c>
      <c r="AM1455" s="764">
        <v>1</v>
      </c>
      <c r="AN1455" s="764" t="s">
        <v>3617</v>
      </c>
      <c r="AO1455" s="624"/>
      <c r="AQ1455" s="589"/>
      <c r="AR1455" s="590"/>
    </row>
    <row r="1456" spans="34:44" ht="15" customHeight="1" x14ac:dyDescent="0.15">
      <c r="AH1456" s="591" t="s">
        <v>1700</v>
      </c>
      <c r="AI1456" s="592" t="s">
        <v>1808</v>
      </c>
      <c r="AJ1456" s="591">
        <v>603099</v>
      </c>
      <c r="AK1456" s="624"/>
      <c r="AL1456" s="764">
        <v>605018</v>
      </c>
      <c r="AM1456" s="764" t="s">
        <v>3617</v>
      </c>
      <c r="AN1456" s="764">
        <v>1</v>
      </c>
      <c r="AO1456" s="624"/>
      <c r="AQ1456" s="589"/>
      <c r="AR1456" s="590"/>
    </row>
    <row r="1457" spans="34:44" ht="15" customHeight="1" x14ac:dyDescent="0.15">
      <c r="AH1457" s="591" t="s">
        <v>1700</v>
      </c>
      <c r="AI1457" s="592" t="s">
        <v>1810</v>
      </c>
      <c r="AJ1457" s="591">
        <v>603100</v>
      </c>
      <c r="AK1457" s="624"/>
      <c r="AL1457" s="764">
        <v>605020</v>
      </c>
      <c r="AM1457" s="764">
        <v>1</v>
      </c>
      <c r="AN1457" s="764" t="s">
        <v>3617</v>
      </c>
      <c r="AO1457" s="624"/>
      <c r="AQ1457" s="589"/>
      <c r="AR1457" s="590"/>
    </row>
    <row r="1458" spans="34:44" ht="15" customHeight="1" x14ac:dyDescent="0.15">
      <c r="AH1458" s="591" t="s">
        <v>1700</v>
      </c>
      <c r="AI1458" s="592" t="s">
        <v>1447</v>
      </c>
      <c r="AJ1458" s="591">
        <v>603102</v>
      </c>
      <c r="AK1458" s="624"/>
      <c r="AL1458" s="764">
        <v>605990</v>
      </c>
      <c r="AM1458" s="764">
        <v>1</v>
      </c>
      <c r="AN1458" s="764" t="s">
        <v>3617</v>
      </c>
      <c r="AO1458" s="624"/>
      <c r="AQ1458" s="589"/>
      <c r="AR1458" s="590"/>
    </row>
    <row r="1459" spans="34:44" ht="15" customHeight="1" x14ac:dyDescent="0.15">
      <c r="AH1459" s="591" t="s">
        <v>1700</v>
      </c>
      <c r="AI1459" s="592" t="s">
        <v>1812</v>
      </c>
      <c r="AJ1459" s="591">
        <v>603103</v>
      </c>
      <c r="AK1459" s="624"/>
      <c r="AL1459" s="764">
        <v>605991</v>
      </c>
      <c r="AM1459" s="764" t="s">
        <v>3617</v>
      </c>
      <c r="AN1459" s="764">
        <v>1</v>
      </c>
      <c r="AO1459" s="624"/>
      <c r="AQ1459" s="589"/>
      <c r="AR1459" s="590"/>
    </row>
    <row r="1460" spans="34:44" ht="15" customHeight="1" x14ac:dyDescent="0.15">
      <c r="AH1460" s="591" t="s">
        <v>1700</v>
      </c>
      <c r="AI1460" s="592" t="s">
        <v>1813</v>
      </c>
      <c r="AJ1460" s="591">
        <v>603104</v>
      </c>
      <c r="AK1460" s="624"/>
      <c r="AL1460" s="764">
        <v>605992</v>
      </c>
      <c r="AM1460" s="764" t="s">
        <v>3617</v>
      </c>
      <c r="AN1460" s="764">
        <v>1</v>
      </c>
      <c r="AO1460" s="624"/>
      <c r="AQ1460" s="589"/>
      <c r="AR1460" s="590"/>
    </row>
    <row r="1461" spans="34:44" ht="15" customHeight="1" x14ac:dyDescent="0.15">
      <c r="AH1461" s="591" t="s">
        <v>1740</v>
      </c>
      <c r="AI1461" s="592" t="s">
        <v>1814</v>
      </c>
      <c r="AJ1461" s="591">
        <v>603105</v>
      </c>
      <c r="AK1461" s="624"/>
      <c r="AL1461" s="764">
        <v>606001</v>
      </c>
      <c r="AM1461" s="764" t="s">
        <v>3617</v>
      </c>
      <c r="AN1461" s="764">
        <v>1</v>
      </c>
      <c r="AO1461" s="624"/>
      <c r="AQ1461" s="589"/>
      <c r="AR1461" s="590"/>
    </row>
    <row r="1462" spans="34:44" ht="15" customHeight="1" x14ac:dyDescent="0.15">
      <c r="AH1462" s="591" t="s">
        <v>1700</v>
      </c>
      <c r="AI1462" s="592" t="s">
        <v>1815</v>
      </c>
      <c r="AJ1462" s="591">
        <v>603106</v>
      </c>
      <c r="AK1462" s="624"/>
      <c r="AL1462" s="764">
        <v>606002</v>
      </c>
      <c r="AM1462" s="764">
        <v>1</v>
      </c>
      <c r="AN1462" s="764" t="s">
        <v>3617</v>
      </c>
      <c r="AO1462" s="624"/>
      <c r="AQ1462" s="589"/>
      <c r="AR1462" s="590"/>
    </row>
    <row r="1463" spans="34:44" ht="15" customHeight="1" x14ac:dyDescent="0.15">
      <c r="AH1463" s="591" t="s">
        <v>1700</v>
      </c>
      <c r="AI1463" s="592" t="s">
        <v>1817</v>
      </c>
      <c r="AJ1463" s="591">
        <v>603107</v>
      </c>
      <c r="AK1463" s="624"/>
      <c r="AL1463" s="764">
        <v>606003</v>
      </c>
      <c r="AM1463" s="764">
        <v>1</v>
      </c>
      <c r="AN1463" s="764" t="s">
        <v>3617</v>
      </c>
      <c r="AO1463" s="624"/>
      <c r="AQ1463" s="589"/>
      <c r="AR1463" s="590"/>
    </row>
    <row r="1464" spans="34:44" ht="15" customHeight="1" x14ac:dyDescent="0.15">
      <c r="AH1464" s="591" t="s">
        <v>1700</v>
      </c>
      <c r="AI1464" s="592" t="s">
        <v>1819</v>
      </c>
      <c r="AJ1464" s="591">
        <v>603108</v>
      </c>
      <c r="AK1464" s="624"/>
      <c r="AL1464" s="764">
        <v>606004</v>
      </c>
      <c r="AM1464" s="764">
        <v>1</v>
      </c>
      <c r="AN1464" s="764" t="s">
        <v>3617</v>
      </c>
      <c r="AO1464" s="624"/>
      <c r="AQ1464" s="589"/>
      <c r="AR1464" s="590"/>
    </row>
    <row r="1465" spans="34:44" ht="15" customHeight="1" x14ac:dyDescent="0.15">
      <c r="AH1465" s="591" t="s">
        <v>1700</v>
      </c>
      <c r="AI1465" s="592" t="s">
        <v>1821</v>
      </c>
      <c r="AJ1465" s="591">
        <v>603109</v>
      </c>
      <c r="AK1465" s="624"/>
      <c r="AL1465" s="764">
        <v>606005</v>
      </c>
      <c r="AM1465" s="764" t="s">
        <v>3617</v>
      </c>
      <c r="AN1465" s="764">
        <v>1</v>
      </c>
      <c r="AO1465" s="624"/>
      <c r="AQ1465" s="589"/>
      <c r="AR1465" s="590"/>
    </row>
    <row r="1466" spans="34:44" ht="15" customHeight="1" x14ac:dyDescent="0.15">
      <c r="AH1466" s="591" t="s">
        <v>1700</v>
      </c>
      <c r="AI1466" s="592" t="s">
        <v>1823</v>
      </c>
      <c r="AJ1466" s="591">
        <v>603110</v>
      </c>
      <c r="AK1466" s="624"/>
      <c r="AL1466" s="764">
        <v>606006</v>
      </c>
      <c r="AM1466" s="764">
        <v>1</v>
      </c>
      <c r="AN1466" s="764" t="s">
        <v>3617</v>
      </c>
      <c r="AO1466" s="624"/>
      <c r="AQ1466" s="589"/>
      <c r="AR1466" s="590"/>
    </row>
    <row r="1467" spans="34:44" ht="15" customHeight="1" x14ac:dyDescent="0.15">
      <c r="AH1467" s="591" t="s">
        <v>1825</v>
      </c>
      <c r="AI1467" s="592" t="s">
        <v>1449</v>
      </c>
      <c r="AJ1467" s="591">
        <v>604001</v>
      </c>
      <c r="AK1467" s="624"/>
      <c r="AL1467" s="764">
        <v>606007</v>
      </c>
      <c r="AM1467" s="764" t="s">
        <v>3617</v>
      </c>
      <c r="AN1467" s="764">
        <v>1</v>
      </c>
      <c r="AO1467" s="624"/>
      <c r="AQ1467" s="589"/>
      <c r="AR1467" s="590"/>
    </row>
    <row r="1468" spans="34:44" ht="15" customHeight="1" x14ac:dyDescent="0.15">
      <c r="AH1468" s="591" t="s">
        <v>1825</v>
      </c>
      <c r="AI1468" s="592" t="s">
        <v>1827</v>
      </c>
      <c r="AJ1468" s="591">
        <v>604002</v>
      </c>
      <c r="AK1468" s="624"/>
      <c r="AL1468" s="764">
        <v>606008</v>
      </c>
      <c r="AM1468" s="764" t="s">
        <v>3617</v>
      </c>
      <c r="AN1468" s="764">
        <v>1</v>
      </c>
      <c r="AO1468" s="624"/>
      <c r="AQ1468" s="589"/>
      <c r="AR1468" s="590"/>
    </row>
    <row r="1469" spans="34:44" ht="15" customHeight="1" x14ac:dyDescent="0.15">
      <c r="AH1469" s="591" t="s">
        <v>1825</v>
      </c>
      <c r="AI1469" s="592" t="s">
        <v>1451</v>
      </c>
      <c r="AJ1469" s="591">
        <v>604003</v>
      </c>
      <c r="AK1469" s="624"/>
      <c r="AL1469" s="764">
        <v>606009</v>
      </c>
      <c r="AM1469" s="764" t="s">
        <v>3617</v>
      </c>
      <c r="AN1469" s="764">
        <v>1</v>
      </c>
      <c r="AO1469" s="624"/>
      <c r="AQ1469" s="589"/>
      <c r="AR1469" s="590"/>
    </row>
    <row r="1470" spans="34:44" ht="15" customHeight="1" x14ac:dyDescent="0.15">
      <c r="AH1470" s="591" t="s">
        <v>1825</v>
      </c>
      <c r="AI1470" s="592" t="s">
        <v>1453</v>
      </c>
      <c r="AJ1470" s="591">
        <v>604004</v>
      </c>
      <c r="AK1470" s="624"/>
      <c r="AL1470" s="764">
        <v>606010</v>
      </c>
      <c r="AM1470" s="764" t="s">
        <v>3617</v>
      </c>
      <c r="AN1470" s="764">
        <v>1</v>
      </c>
      <c r="AO1470" s="624"/>
      <c r="AQ1470" s="589"/>
      <c r="AR1470" s="590"/>
    </row>
    <row r="1471" spans="34:44" ht="15" customHeight="1" x14ac:dyDescent="0.15">
      <c r="AH1471" s="591" t="s">
        <v>1825</v>
      </c>
      <c r="AI1471" s="592" t="s">
        <v>1455</v>
      </c>
      <c r="AJ1471" s="591">
        <v>604005</v>
      </c>
      <c r="AK1471" s="624"/>
      <c r="AL1471" s="764">
        <v>606990</v>
      </c>
      <c r="AM1471" s="764" t="s">
        <v>3617</v>
      </c>
      <c r="AN1471" s="764">
        <v>1</v>
      </c>
      <c r="AO1471" s="624"/>
      <c r="AQ1471" s="589"/>
      <c r="AR1471" s="590"/>
    </row>
    <row r="1472" spans="34:44" ht="15" customHeight="1" x14ac:dyDescent="0.15">
      <c r="AH1472" s="591" t="s">
        <v>1825</v>
      </c>
      <c r="AI1472" s="592" t="s">
        <v>1456</v>
      </c>
      <c r="AJ1472" s="591">
        <v>604006</v>
      </c>
      <c r="AK1472" s="624"/>
      <c r="AL1472" s="764">
        <v>701001</v>
      </c>
      <c r="AM1472" s="764" t="s">
        <v>3617</v>
      </c>
      <c r="AN1472" s="764">
        <v>1</v>
      </c>
      <c r="AO1472" s="624"/>
      <c r="AQ1472" s="589"/>
      <c r="AR1472" s="590"/>
    </row>
    <row r="1473" spans="34:44" ht="15" customHeight="1" x14ac:dyDescent="0.15">
      <c r="AH1473" s="591" t="s">
        <v>1825</v>
      </c>
      <c r="AI1473" s="592" t="s">
        <v>1458</v>
      </c>
      <c r="AJ1473" s="591">
        <v>604007</v>
      </c>
      <c r="AK1473" s="624"/>
      <c r="AL1473" s="764">
        <v>701002</v>
      </c>
      <c r="AM1473" s="764" t="s">
        <v>3617</v>
      </c>
      <c r="AN1473" s="764">
        <v>1</v>
      </c>
      <c r="AO1473" s="624"/>
      <c r="AQ1473" s="589"/>
      <c r="AR1473" s="590"/>
    </row>
    <row r="1474" spans="34:44" ht="15" customHeight="1" x14ac:dyDescent="0.15">
      <c r="AH1474" s="591" t="s">
        <v>1825</v>
      </c>
      <c r="AI1474" s="592" t="s">
        <v>1459</v>
      </c>
      <c r="AJ1474" s="591">
        <v>604008</v>
      </c>
      <c r="AK1474" s="624"/>
      <c r="AL1474" s="764">
        <v>701003</v>
      </c>
      <c r="AM1474" s="764" t="s">
        <v>3617</v>
      </c>
      <c r="AN1474" s="764">
        <v>1</v>
      </c>
      <c r="AO1474" s="624"/>
      <c r="AQ1474" s="589"/>
      <c r="AR1474" s="590"/>
    </row>
    <row r="1475" spans="34:44" ht="15" customHeight="1" x14ac:dyDescent="0.15">
      <c r="AH1475" s="591" t="s">
        <v>1825</v>
      </c>
      <c r="AI1475" s="592" t="s">
        <v>1461</v>
      </c>
      <c r="AJ1475" s="591">
        <v>604009</v>
      </c>
      <c r="AK1475" s="624"/>
      <c r="AL1475" s="764">
        <v>701004</v>
      </c>
      <c r="AM1475" s="764" t="s">
        <v>3617</v>
      </c>
      <c r="AN1475" s="764">
        <v>1</v>
      </c>
      <c r="AO1475" s="624"/>
      <c r="AQ1475" s="589"/>
      <c r="AR1475" s="590"/>
    </row>
    <row r="1476" spans="34:44" ht="15" customHeight="1" x14ac:dyDescent="0.15">
      <c r="AH1476" s="591" t="s">
        <v>1825</v>
      </c>
      <c r="AI1476" s="592" t="s">
        <v>1462</v>
      </c>
      <c r="AJ1476" s="591">
        <v>604010</v>
      </c>
      <c r="AK1476" s="624"/>
      <c r="AL1476" s="764">
        <v>701005</v>
      </c>
      <c r="AM1476" s="764" t="s">
        <v>3617</v>
      </c>
      <c r="AN1476" s="764">
        <v>1</v>
      </c>
      <c r="AO1476" s="624"/>
      <c r="AQ1476" s="589"/>
      <c r="AR1476" s="590"/>
    </row>
    <row r="1477" spans="34:44" ht="15" customHeight="1" x14ac:dyDescent="0.15">
      <c r="AH1477" s="591" t="s">
        <v>1825</v>
      </c>
      <c r="AI1477" s="592" t="s">
        <v>1830</v>
      </c>
      <c r="AJ1477" s="591">
        <v>604011</v>
      </c>
      <c r="AK1477" s="624"/>
      <c r="AL1477" s="764">
        <v>701006</v>
      </c>
      <c r="AM1477" s="764" t="s">
        <v>3617</v>
      </c>
      <c r="AN1477" s="764">
        <v>1</v>
      </c>
      <c r="AO1477" s="624"/>
      <c r="AQ1477" s="589"/>
      <c r="AR1477" s="590"/>
    </row>
    <row r="1478" spans="34:44" ht="15" customHeight="1" x14ac:dyDescent="0.15">
      <c r="AH1478" s="591" t="s">
        <v>1825</v>
      </c>
      <c r="AI1478" s="592" t="s">
        <v>1464</v>
      </c>
      <c r="AJ1478" s="591">
        <v>604012</v>
      </c>
      <c r="AK1478" s="624"/>
      <c r="AL1478" s="764">
        <v>701007</v>
      </c>
      <c r="AM1478" s="764" t="s">
        <v>3617</v>
      </c>
      <c r="AN1478" s="764">
        <v>1</v>
      </c>
      <c r="AO1478" s="624"/>
      <c r="AQ1478" s="589"/>
      <c r="AR1478" s="590"/>
    </row>
    <row r="1479" spans="34:44" ht="15" customHeight="1" x14ac:dyDescent="0.15">
      <c r="AH1479" s="591" t="s">
        <v>1825</v>
      </c>
      <c r="AI1479" s="592" t="s">
        <v>1465</v>
      </c>
      <c r="AJ1479" s="591">
        <v>604013</v>
      </c>
      <c r="AK1479" s="624"/>
      <c r="AL1479" s="764">
        <v>701008</v>
      </c>
      <c r="AM1479" s="764" t="s">
        <v>3617</v>
      </c>
      <c r="AN1479" s="764">
        <v>1</v>
      </c>
      <c r="AO1479" s="624"/>
      <c r="AQ1479" s="589"/>
      <c r="AR1479" s="590"/>
    </row>
    <row r="1480" spans="34:44" ht="15" customHeight="1" x14ac:dyDescent="0.15">
      <c r="AH1480" s="591" t="s">
        <v>1825</v>
      </c>
      <c r="AI1480" s="592" t="s">
        <v>1466</v>
      </c>
      <c r="AJ1480" s="591">
        <v>604014</v>
      </c>
      <c r="AK1480" s="624"/>
      <c r="AL1480" s="764">
        <v>702001</v>
      </c>
      <c r="AM1480" s="764" t="s">
        <v>3617</v>
      </c>
      <c r="AN1480" s="764">
        <v>1</v>
      </c>
      <c r="AO1480" s="624"/>
      <c r="AQ1480" s="589"/>
      <c r="AR1480" s="590"/>
    </row>
    <row r="1481" spans="34:44" ht="15" customHeight="1" x14ac:dyDescent="0.15">
      <c r="AH1481" s="591" t="s">
        <v>1825</v>
      </c>
      <c r="AI1481" s="592" t="s">
        <v>1468</v>
      </c>
      <c r="AJ1481" s="591">
        <v>604015</v>
      </c>
      <c r="AK1481" s="624"/>
      <c r="AL1481" s="764">
        <v>702002</v>
      </c>
      <c r="AM1481" s="764" t="s">
        <v>3617</v>
      </c>
      <c r="AN1481" s="764">
        <v>1</v>
      </c>
      <c r="AO1481" s="624"/>
      <c r="AQ1481" s="589"/>
      <c r="AR1481" s="590"/>
    </row>
    <row r="1482" spans="34:44" ht="15" customHeight="1" x14ac:dyDescent="0.15">
      <c r="AH1482" s="591" t="s">
        <v>1825</v>
      </c>
      <c r="AI1482" s="592" t="s">
        <v>1469</v>
      </c>
      <c r="AJ1482" s="591">
        <v>604016</v>
      </c>
      <c r="AK1482" s="624"/>
      <c r="AL1482" s="764">
        <v>702003</v>
      </c>
      <c r="AM1482" s="764" t="s">
        <v>3617</v>
      </c>
      <c r="AN1482" s="764">
        <v>1</v>
      </c>
      <c r="AO1482" s="624"/>
      <c r="AQ1482" s="589"/>
      <c r="AR1482" s="590"/>
    </row>
    <row r="1483" spans="34:44" ht="15" customHeight="1" x14ac:dyDescent="0.15">
      <c r="AH1483" s="591" t="s">
        <v>1825</v>
      </c>
      <c r="AI1483" s="592" t="s">
        <v>1831</v>
      </c>
      <c r="AJ1483" s="591">
        <v>604017</v>
      </c>
      <c r="AK1483" s="624"/>
      <c r="AL1483" s="764">
        <v>702004</v>
      </c>
      <c r="AM1483" s="764" t="s">
        <v>3617</v>
      </c>
      <c r="AN1483" s="764">
        <v>1</v>
      </c>
      <c r="AO1483" s="624"/>
      <c r="AQ1483" s="589"/>
      <c r="AR1483" s="590"/>
    </row>
    <row r="1484" spans="34:44" ht="15" customHeight="1" x14ac:dyDescent="0.15">
      <c r="AH1484" s="591" t="s">
        <v>1825</v>
      </c>
      <c r="AI1484" s="592" t="s">
        <v>1470</v>
      </c>
      <c r="AJ1484" s="591">
        <v>604018</v>
      </c>
      <c r="AK1484" s="624"/>
      <c r="AL1484" s="764">
        <v>702005</v>
      </c>
      <c r="AM1484" s="764" t="s">
        <v>3617</v>
      </c>
      <c r="AN1484" s="764">
        <v>1</v>
      </c>
      <c r="AO1484" s="624"/>
      <c r="AQ1484" s="589"/>
      <c r="AR1484" s="590"/>
    </row>
    <row r="1485" spans="34:44" ht="15" customHeight="1" x14ac:dyDescent="0.15">
      <c r="AH1485" s="591" t="s">
        <v>1825</v>
      </c>
      <c r="AI1485" s="592" t="s">
        <v>1471</v>
      </c>
      <c r="AJ1485" s="591">
        <v>604019</v>
      </c>
      <c r="AK1485" s="624"/>
      <c r="AL1485" s="764">
        <v>702007</v>
      </c>
      <c r="AM1485" s="764" t="s">
        <v>3617</v>
      </c>
      <c r="AN1485" s="764">
        <v>1</v>
      </c>
      <c r="AO1485" s="624"/>
      <c r="AQ1485" s="589"/>
      <c r="AR1485" s="590"/>
    </row>
    <row r="1486" spans="34:44" ht="15" customHeight="1" x14ac:dyDescent="0.15">
      <c r="AH1486" s="591" t="s">
        <v>1825</v>
      </c>
      <c r="AI1486" s="592" t="s">
        <v>1473</v>
      </c>
      <c r="AJ1486" s="591">
        <v>604020</v>
      </c>
      <c r="AK1486" s="624"/>
      <c r="AL1486" s="764">
        <v>702008</v>
      </c>
      <c r="AM1486" s="764" t="s">
        <v>3617</v>
      </c>
      <c r="AN1486" s="764">
        <v>1</v>
      </c>
      <c r="AO1486" s="624"/>
      <c r="AQ1486" s="589"/>
      <c r="AR1486" s="590"/>
    </row>
    <row r="1487" spans="34:44" ht="15" customHeight="1" x14ac:dyDescent="0.15">
      <c r="AH1487" s="591" t="s">
        <v>1825</v>
      </c>
      <c r="AI1487" s="592" t="s">
        <v>1474</v>
      </c>
      <c r="AJ1487" s="591">
        <v>604021</v>
      </c>
      <c r="AK1487" s="624"/>
      <c r="AL1487" s="764">
        <v>702009</v>
      </c>
      <c r="AM1487" s="764" t="s">
        <v>3617</v>
      </c>
      <c r="AN1487" s="764">
        <v>1</v>
      </c>
      <c r="AO1487" s="624"/>
      <c r="AQ1487" s="589"/>
      <c r="AR1487" s="590"/>
    </row>
    <row r="1488" spans="34:44" ht="15" customHeight="1" x14ac:dyDescent="0.15">
      <c r="AH1488" s="591" t="s">
        <v>1825</v>
      </c>
      <c r="AI1488" s="592" t="s">
        <v>1475</v>
      </c>
      <c r="AJ1488" s="591">
        <v>604022</v>
      </c>
      <c r="AK1488" s="624"/>
      <c r="AL1488" s="764">
        <v>702010</v>
      </c>
      <c r="AM1488" s="764" t="s">
        <v>3617</v>
      </c>
      <c r="AN1488" s="764">
        <v>1</v>
      </c>
      <c r="AO1488" s="624"/>
      <c r="AQ1488" s="589"/>
      <c r="AR1488" s="590"/>
    </row>
    <row r="1489" spans="34:44" ht="15" customHeight="1" x14ac:dyDescent="0.15">
      <c r="AH1489" s="591" t="s">
        <v>1825</v>
      </c>
      <c r="AI1489" s="592" t="s">
        <v>1833</v>
      </c>
      <c r="AJ1489" s="591">
        <v>604023</v>
      </c>
      <c r="AK1489" s="624"/>
      <c r="AL1489" s="764">
        <v>702011</v>
      </c>
      <c r="AM1489" s="764" t="s">
        <v>3617</v>
      </c>
      <c r="AN1489" s="764">
        <v>1</v>
      </c>
      <c r="AO1489" s="624"/>
      <c r="AQ1489" s="589"/>
      <c r="AR1489" s="590"/>
    </row>
    <row r="1490" spans="34:44" ht="15" customHeight="1" x14ac:dyDescent="0.15">
      <c r="AH1490" s="591" t="s">
        <v>1825</v>
      </c>
      <c r="AI1490" s="592" t="s">
        <v>1478</v>
      </c>
      <c r="AJ1490" s="591">
        <v>604024</v>
      </c>
      <c r="AK1490" s="624"/>
      <c r="AL1490" s="764">
        <v>703001</v>
      </c>
      <c r="AM1490" s="764" t="s">
        <v>3617</v>
      </c>
      <c r="AN1490" s="764">
        <v>1</v>
      </c>
      <c r="AO1490" s="624"/>
      <c r="AQ1490" s="589"/>
      <c r="AR1490" s="590"/>
    </row>
    <row r="1491" spans="34:44" ht="15" customHeight="1" x14ac:dyDescent="0.15">
      <c r="AH1491" s="591" t="s">
        <v>1825</v>
      </c>
      <c r="AI1491" s="592" t="s">
        <v>1479</v>
      </c>
      <c r="AJ1491" s="591">
        <v>604025</v>
      </c>
      <c r="AK1491" s="624"/>
      <c r="AL1491" s="764">
        <v>703002</v>
      </c>
      <c r="AM1491" s="764">
        <v>1</v>
      </c>
      <c r="AN1491" s="764" t="s">
        <v>3617</v>
      </c>
      <c r="AO1491" s="624"/>
      <c r="AQ1491" s="589"/>
      <c r="AR1491" s="590"/>
    </row>
    <row r="1492" spans="34:44" ht="15" customHeight="1" x14ac:dyDescent="0.15">
      <c r="AH1492" s="591" t="s">
        <v>1825</v>
      </c>
      <c r="AI1492" s="592" t="s">
        <v>1480</v>
      </c>
      <c r="AJ1492" s="591">
        <v>604026</v>
      </c>
      <c r="AK1492" s="624"/>
      <c r="AL1492" s="764">
        <v>703003</v>
      </c>
      <c r="AM1492" s="764">
        <v>1</v>
      </c>
      <c r="AN1492" s="764" t="s">
        <v>3617</v>
      </c>
      <c r="AO1492" s="624"/>
      <c r="AQ1492" s="589"/>
      <c r="AR1492" s="590"/>
    </row>
    <row r="1493" spans="34:44" ht="15" customHeight="1" x14ac:dyDescent="0.15">
      <c r="AH1493" s="591" t="s">
        <v>1825</v>
      </c>
      <c r="AI1493" s="592" t="s">
        <v>1834</v>
      </c>
      <c r="AJ1493" s="591">
        <v>604027</v>
      </c>
      <c r="AK1493" s="624"/>
      <c r="AL1493" s="764">
        <v>703004</v>
      </c>
      <c r="AM1493" s="764">
        <v>1</v>
      </c>
      <c r="AN1493" s="764" t="s">
        <v>3617</v>
      </c>
      <c r="AO1493" s="624"/>
      <c r="AQ1493" s="589"/>
      <c r="AR1493" s="590"/>
    </row>
    <row r="1494" spans="34:44" ht="15" customHeight="1" x14ac:dyDescent="0.15">
      <c r="AH1494" s="591" t="s">
        <v>1825</v>
      </c>
      <c r="AI1494" s="592" t="s">
        <v>1483</v>
      </c>
      <c r="AJ1494" s="591">
        <v>604028</v>
      </c>
      <c r="AK1494" s="624"/>
      <c r="AL1494" s="764">
        <v>703005</v>
      </c>
      <c r="AM1494" s="764">
        <v>1</v>
      </c>
      <c r="AN1494" s="764" t="s">
        <v>3617</v>
      </c>
      <c r="AO1494" s="624"/>
      <c r="AQ1494" s="589"/>
      <c r="AR1494" s="590"/>
    </row>
    <row r="1495" spans="34:44" ht="15" customHeight="1" x14ac:dyDescent="0.15">
      <c r="AH1495" s="591" t="s">
        <v>1825</v>
      </c>
      <c r="AI1495" s="592" t="s">
        <v>1485</v>
      </c>
      <c r="AJ1495" s="591">
        <v>604029</v>
      </c>
      <c r="AK1495" s="624"/>
      <c r="AL1495" s="764">
        <v>703006</v>
      </c>
      <c r="AM1495" s="764" t="s">
        <v>3617</v>
      </c>
      <c r="AN1495" s="764">
        <v>1</v>
      </c>
      <c r="AO1495" s="624"/>
      <c r="AQ1495" s="589"/>
      <c r="AR1495" s="590"/>
    </row>
    <row r="1496" spans="34:44" ht="15" customHeight="1" x14ac:dyDescent="0.15">
      <c r="AH1496" s="591" t="s">
        <v>1825</v>
      </c>
      <c r="AI1496" s="592" t="s">
        <v>1487</v>
      </c>
      <c r="AJ1496" s="591">
        <v>604030</v>
      </c>
      <c r="AK1496" s="624"/>
      <c r="AL1496" s="764">
        <v>703007</v>
      </c>
      <c r="AM1496" s="764">
        <v>1</v>
      </c>
      <c r="AN1496" s="764" t="s">
        <v>3617</v>
      </c>
      <c r="AO1496" s="624"/>
      <c r="AQ1496" s="589"/>
      <c r="AR1496" s="590"/>
    </row>
    <row r="1497" spans="34:44" ht="15" customHeight="1" x14ac:dyDescent="0.15">
      <c r="AH1497" s="591" t="s">
        <v>1825</v>
      </c>
      <c r="AI1497" s="592" t="s">
        <v>1490</v>
      </c>
      <c r="AJ1497" s="591">
        <v>604031</v>
      </c>
      <c r="AK1497" s="624"/>
      <c r="AL1497" s="764">
        <v>703008</v>
      </c>
      <c r="AM1497" s="764" t="s">
        <v>3617</v>
      </c>
      <c r="AN1497" s="764">
        <v>1</v>
      </c>
      <c r="AO1497" s="624"/>
      <c r="AQ1497" s="589"/>
      <c r="AR1497" s="590"/>
    </row>
    <row r="1498" spans="34:44" ht="15" customHeight="1" x14ac:dyDescent="0.15">
      <c r="AH1498" s="591" t="s">
        <v>1825</v>
      </c>
      <c r="AI1498" s="592" t="s">
        <v>1492</v>
      </c>
      <c r="AJ1498" s="591">
        <v>604032</v>
      </c>
      <c r="AK1498" s="624"/>
      <c r="AL1498" s="764">
        <v>703009</v>
      </c>
      <c r="AM1498" s="764">
        <v>1</v>
      </c>
      <c r="AN1498" s="764" t="s">
        <v>3617</v>
      </c>
      <c r="AO1498" s="624"/>
      <c r="AQ1498" s="589"/>
      <c r="AR1498" s="590"/>
    </row>
    <row r="1499" spans="34:44" ht="15" customHeight="1" x14ac:dyDescent="0.15">
      <c r="AH1499" s="591" t="s">
        <v>1825</v>
      </c>
      <c r="AI1499" s="592" t="s">
        <v>1494</v>
      </c>
      <c r="AJ1499" s="591">
        <v>604033</v>
      </c>
      <c r="AK1499" s="624"/>
      <c r="AL1499" s="764">
        <v>703010</v>
      </c>
      <c r="AM1499" s="764" t="s">
        <v>3617</v>
      </c>
      <c r="AN1499" s="764">
        <v>1</v>
      </c>
      <c r="AO1499" s="624"/>
      <c r="AQ1499" s="589"/>
      <c r="AR1499" s="590"/>
    </row>
    <row r="1500" spans="34:44" ht="15" customHeight="1" x14ac:dyDescent="0.15">
      <c r="AH1500" s="591" t="s">
        <v>1825</v>
      </c>
      <c r="AI1500" s="592" t="s">
        <v>1835</v>
      </c>
      <c r="AJ1500" s="591">
        <v>604034</v>
      </c>
      <c r="AK1500" s="624"/>
      <c r="AL1500" s="764">
        <v>703011</v>
      </c>
      <c r="AM1500" s="764" t="s">
        <v>3617</v>
      </c>
      <c r="AN1500" s="764">
        <v>1</v>
      </c>
      <c r="AO1500" s="624"/>
      <c r="AQ1500" s="589"/>
      <c r="AR1500" s="590"/>
    </row>
    <row r="1501" spans="34:44" ht="15" customHeight="1" x14ac:dyDescent="0.15">
      <c r="AH1501" s="591" t="s">
        <v>1825</v>
      </c>
      <c r="AI1501" s="592" t="s">
        <v>1497</v>
      </c>
      <c r="AJ1501" s="591">
        <v>604035</v>
      </c>
      <c r="AK1501" s="624"/>
      <c r="AL1501" s="764">
        <v>703012</v>
      </c>
      <c r="AM1501" s="764" t="s">
        <v>3617</v>
      </c>
      <c r="AN1501" s="764">
        <v>1</v>
      </c>
      <c r="AO1501" s="624"/>
    </row>
    <row r="1502" spans="34:44" ht="15" customHeight="1" x14ac:dyDescent="0.15">
      <c r="AH1502" s="591" t="s">
        <v>1825</v>
      </c>
      <c r="AI1502" s="592" t="s">
        <v>1499</v>
      </c>
      <c r="AJ1502" s="591">
        <v>604036</v>
      </c>
      <c r="AK1502" s="624"/>
      <c r="AL1502" s="764">
        <v>703013</v>
      </c>
      <c r="AM1502" s="764" t="s">
        <v>3617</v>
      </c>
      <c r="AN1502" s="764">
        <v>1</v>
      </c>
      <c r="AO1502" s="624"/>
    </row>
    <row r="1503" spans="34:44" ht="15" customHeight="1" x14ac:dyDescent="0.15">
      <c r="AH1503" s="591" t="s">
        <v>1825</v>
      </c>
      <c r="AI1503" s="592" t="s">
        <v>1501</v>
      </c>
      <c r="AJ1503" s="591">
        <v>604037</v>
      </c>
      <c r="AK1503" s="624"/>
      <c r="AL1503" s="764">
        <v>703014</v>
      </c>
      <c r="AM1503" s="764" t="s">
        <v>3617</v>
      </c>
      <c r="AN1503" s="764">
        <v>1</v>
      </c>
      <c r="AO1503" s="624"/>
    </row>
    <row r="1504" spans="34:44" ht="15" customHeight="1" x14ac:dyDescent="0.15">
      <c r="AH1504" s="591" t="s">
        <v>1825</v>
      </c>
      <c r="AI1504" s="592" t="s">
        <v>1502</v>
      </c>
      <c r="AJ1504" s="591">
        <v>604038</v>
      </c>
      <c r="AK1504" s="624"/>
      <c r="AL1504" s="764">
        <v>703015</v>
      </c>
      <c r="AM1504" s="764" t="s">
        <v>3617</v>
      </c>
      <c r="AN1504" s="764">
        <v>1</v>
      </c>
      <c r="AO1504" s="624"/>
    </row>
    <row r="1505" spans="34:41" ht="15" customHeight="1" x14ac:dyDescent="0.15">
      <c r="AH1505" s="591" t="s">
        <v>1825</v>
      </c>
      <c r="AI1505" s="592" t="s">
        <v>1836</v>
      </c>
      <c r="AJ1505" s="591">
        <v>604039</v>
      </c>
      <c r="AK1505" s="624"/>
      <c r="AL1505" s="764">
        <v>703016</v>
      </c>
      <c r="AM1505" s="764" t="s">
        <v>3617</v>
      </c>
      <c r="AN1505" s="764">
        <v>1</v>
      </c>
      <c r="AO1505" s="624"/>
    </row>
    <row r="1506" spans="34:41" ht="15" customHeight="1" x14ac:dyDescent="0.15">
      <c r="AH1506" s="591" t="s">
        <v>1825</v>
      </c>
      <c r="AI1506" s="592" t="s">
        <v>1503</v>
      </c>
      <c r="AJ1506" s="591">
        <v>604040</v>
      </c>
      <c r="AK1506" s="624"/>
      <c r="AL1506" s="764">
        <v>703017</v>
      </c>
      <c r="AM1506" s="764">
        <v>1</v>
      </c>
      <c r="AN1506" s="764" t="s">
        <v>3617</v>
      </c>
      <c r="AO1506" s="624"/>
    </row>
    <row r="1507" spans="34:41" ht="15" customHeight="1" x14ac:dyDescent="0.15">
      <c r="AH1507" s="591" t="s">
        <v>1825</v>
      </c>
      <c r="AI1507" s="592" t="s">
        <v>1837</v>
      </c>
      <c r="AJ1507" s="591">
        <v>604041</v>
      </c>
      <c r="AK1507" s="624"/>
      <c r="AL1507" s="764">
        <v>703018</v>
      </c>
      <c r="AM1507" s="764">
        <v>1</v>
      </c>
      <c r="AN1507" s="764" t="s">
        <v>3617</v>
      </c>
      <c r="AO1507" s="624"/>
    </row>
    <row r="1508" spans="34:41" ht="15" customHeight="1" x14ac:dyDescent="0.15">
      <c r="AH1508" s="591" t="s">
        <v>1825</v>
      </c>
      <c r="AI1508" s="592" t="s">
        <v>1505</v>
      </c>
      <c r="AJ1508" s="591">
        <v>604042</v>
      </c>
      <c r="AK1508" s="624"/>
      <c r="AL1508" s="764">
        <v>703020</v>
      </c>
      <c r="AM1508" s="764">
        <v>1</v>
      </c>
      <c r="AN1508" s="764" t="s">
        <v>3617</v>
      </c>
      <c r="AO1508" s="624"/>
    </row>
    <row r="1509" spans="34:41" ht="15" customHeight="1" x14ac:dyDescent="0.15">
      <c r="AH1509" s="591" t="s">
        <v>1825</v>
      </c>
      <c r="AI1509" s="592" t="s">
        <v>1506</v>
      </c>
      <c r="AJ1509" s="591">
        <v>604043</v>
      </c>
      <c r="AK1509" s="624"/>
      <c r="AL1509" s="764">
        <v>703021</v>
      </c>
      <c r="AM1509" s="764" t="s">
        <v>3617</v>
      </c>
      <c r="AN1509" s="764">
        <v>1</v>
      </c>
      <c r="AO1509" s="624"/>
    </row>
    <row r="1510" spans="34:41" ht="15" customHeight="1" x14ac:dyDescent="0.15">
      <c r="AH1510" s="591" t="s">
        <v>1825</v>
      </c>
      <c r="AI1510" s="592" t="s">
        <v>1507</v>
      </c>
      <c r="AJ1510" s="591">
        <v>604044</v>
      </c>
      <c r="AK1510" s="624"/>
      <c r="AL1510" s="764">
        <v>703022</v>
      </c>
      <c r="AM1510" s="764" t="s">
        <v>3617</v>
      </c>
      <c r="AN1510" s="764">
        <v>1</v>
      </c>
      <c r="AO1510" s="624"/>
    </row>
    <row r="1511" spans="34:41" ht="15" customHeight="1" x14ac:dyDescent="0.15">
      <c r="AH1511" s="591" t="s">
        <v>1825</v>
      </c>
      <c r="AI1511" s="592" t="s">
        <v>1838</v>
      </c>
      <c r="AJ1511" s="591">
        <v>604045</v>
      </c>
      <c r="AK1511" s="624"/>
      <c r="AL1511" s="764">
        <v>703023</v>
      </c>
      <c r="AM1511" s="764" t="s">
        <v>3617</v>
      </c>
      <c r="AN1511" s="764">
        <v>1</v>
      </c>
      <c r="AO1511" s="624"/>
    </row>
    <row r="1512" spans="34:41" ht="15" customHeight="1" x14ac:dyDescent="0.15">
      <c r="AH1512" s="591" t="s">
        <v>1825</v>
      </c>
      <c r="AI1512" s="592" t="s">
        <v>769</v>
      </c>
      <c r="AJ1512" s="591">
        <v>604046</v>
      </c>
      <c r="AK1512" s="624"/>
      <c r="AL1512" s="764">
        <v>703024</v>
      </c>
      <c r="AM1512" s="764" t="s">
        <v>3617</v>
      </c>
      <c r="AN1512" s="764">
        <v>1</v>
      </c>
      <c r="AO1512" s="624"/>
    </row>
    <row r="1513" spans="34:41" ht="15" customHeight="1" x14ac:dyDescent="0.15">
      <c r="AH1513" s="591" t="s">
        <v>1825</v>
      </c>
      <c r="AI1513" s="592" t="s">
        <v>1839</v>
      </c>
      <c r="AJ1513" s="591">
        <v>604047</v>
      </c>
      <c r="AK1513" s="624"/>
      <c r="AL1513" s="764">
        <v>703025</v>
      </c>
      <c r="AM1513" s="764" t="s">
        <v>3617</v>
      </c>
      <c r="AN1513" s="764">
        <v>1</v>
      </c>
      <c r="AO1513" s="624"/>
    </row>
    <row r="1514" spans="34:41" ht="15" customHeight="1" x14ac:dyDescent="0.15">
      <c r="AH1514" s="591" t="s">
        <v>1825</v>
      </c>
      <c r="AI1514" s="592" t="s">
        <v>1509</v>
      </c>
      <c r="AJ1514" s="591">
        <v>604048</v>
      </c>
      <c r="AK1514" s="624"/>
      <c r="AL1514" s="764">
        <v>703026</v>
      </c>
      <c r="AM1514" s="764" t="s">
        <v>3617</v>
      </c>
      <c r="AN1514" s="764">
        <v>1</v>
      </c>
      <c r="AO1514" s="624"/>
    </row>
    <row r="1515" spans="34:41" ht="15" customHeight="1" x14ac:dyDescent="0.15">
      <c r="AH1515" s="591" t="s">
        <v>1825</v>
      </c>
      <c r="AI1515" s="592" t="s">
        <v>1840</v>
      </c>
      <c r="AJ1515" s="591">
        <v>604990</v>
      </c>
      <c r="AK1515" s="624"/>
      <c r="AL1515" s="764">
        <v>703027</v>
      </c>
      <c r="AM1515" s="764">
        <v>1</v>
      </c>
      <c r="AN1515" s="764" t="s">
        <v>3617</v>
      </c>
      <c r="AO1515" s="624"/>
    </row>
    <row r="1516" spans="34:41" ht="15" customHeight="1" x14ac:dyDescent="0.15">
      <c r="AH1516" s="591" t="s">
        <v>1825</v>
      </c>
      <c r="AI1516" s="592" t="s">
        <v>1841</v>
      </c>
      <c r="AJ1516" s="591">
        <v>604050</v>
      </c>
      <c r="AK1516" s="624"/>
      <c r="AL1516" s="764">
        <v>703990</v>
      </c>
      <c r="AM1516" s="764" t="s">
        <v>3617</v>
      </c>
      <c r="AN1516" s="764">
        <v>1</v>
      </c>
      <c r="AO1516" s="624"/>
    </row>
    <row r="1517" spans="34:41" ht="15" customHeight="1" x14ac:dyDescent="0.15">
      <c r="AH1517" s="591" t="s">
        <v>1825</v>
      </c>
      <c r="AI1517" s="592" t="s">
        <v>1510</v>
      </c>
      <c r="AJ1517" s="591">
        <v>604051</v>
      </c>
      <c r="AK1517" s="624"/>
      <c r="AL1517" s="764">
        <v>703991</v>
      </c>
      <c r="AM1517" s="764" t="s">
        <v>3617</v>
      </c>
      <c r="AN1517" s="764">
        <v>1</v>
      </c>
      <c r="AO1517" s="624"/>
    </row>
    <row r="1518" spans="34:41" ht="15" customHeight="1" x14ac:dyDescent="0.15">
      <c r="AH1518" s="591" t="s">
        <v>1825</v>
      </c>
      <c r="AI1518" s="592" t="s">
        <v>1842</v>
      </c>
      <c r="AJ1518" s="591">
        <v>604052</v>
      </c>
      <c r="AK1518" s="624"/>
      <c r="AL1518" s="764">
        <v>704002</v>
      </c>
      <c r="AM1518" s="764">
        <v>1</v>
      </c>
      <c r="AN1518" s="764" t="s">
        <v>3617</v>
      </c>
      <c r="AO1518" s="624"/>
    </row>
    <row r="1519" spans="34:41" ht="15" customHeight="1" x14ac:dyDescent="0.15">
      <c r="AH1519" s="591" t="s">
        <v>1843</v>
      </c>
      <c r="AI1519" s="592" t="s">
        <v>1511</v>
      </c>
      <c r="AJ1519" s="591">
        <v>605001</v>
      </c>
      <c r="AK1519" s="624"/>
      <c r="AL1519" s="764">
        <v>704003</v>
      </c>
      <c r="AM1519" s="764">
        <v>1</v>
      </c>
      <c r="AN1519" s="764" t="s">
        <v>3617</v>
      </c>
      <c r="AO1519" s="624"/>
    </row>
    <row r="1520" spans="34:41" ht="15" customHeight="1" x14ac:dyDescent="0.15">
      <c r="AH1520" s="591" t="s">
        <v>1843</v>
      </c>
      <c r="AI1520" s="592" t="s">
        <v>1512</v>
      </c>
      <c r="AJ1520" s="591">
        <v>605002</v>
      </c>
      <c r="AK1520" s="624"/>
      <c r="AL1520" s="764">
        <v>704004</v>
      </c>
      <c r="AM1520" s="764" t="s">
        <v>3617</v>
      </c>
      <c r="AN1520" s="764">
        <v>1</v>
      </c>
      <c r="AO1520" s="624"/>
    </row>
    <row r="1521" spans="34:41" ht="15" customHeight="1" x14ac:dyDescent="0.15">
      <c r="AH1521" s="591" t="s">
        <v>1843</v>
      </c>
      <c r="AI1521" s="592" t="s">
        <v>1513</v>
      </c>
      <c r="AJ1521" s="591">
        <v>605003</v>
      </c>
      <c r="AK1521" s="624"/>
      <c r="AL1521" s="764">
        <v>704005</v>
      </c>
      <c r="AM1521" s="764">
        <v>1</v>
      </c>
      <c r="AN1521" s="764" t="s">
        <v>3617</v>
      </c>
      <c r="AO1521" s="624"/>
    </row>
    <row r="1522" spans="34:41" ht="15" customHeight="1" x14ac:dyDescent="0.15">
      <c r="AH1522" s="591" t="s">
        <v>1843</v>
      </c>
      <c r="AI1522" s="592" t="s">
        <v>1515</v>
      </c>
      <c r="AJ1522" s="591">
        <v>605004</v>
      </c>
      <c r="AK1522" s="624"/>
      <c r="AL1522" s="764">
        <v>704006</v>
      </c>
      <c r="AM1522" s="764" t="s">
        <v>3617</v>
      </c>
      <c r="AN1522" s="764">
        <v>1</v>
      </c>
      <c r="AO1522" s="624"/>
    </row>
    <row r="1523" spans="34:41" ht="15" customHeight="1" x14ac:dyDescent="0.15">
      <c r="AH1523" s="591" t="s">
        <v>1843</v>
      </c>
      <c r="AI1523" s="592" t="s">
        <v>1517</v>
      </c>
      <c r="AJ1523" s="591">
        <v>605005</v>
      </c>
      <c r="AK1523" s="624"/>
      <c r="AL1523" s="764">
        <v>704007</v>
      </c>
      <c r="AM1523" s="764" t="s">
        <v>3617</v>
      </c>
      <c r="AN1523" s="764">
        <v>1</v>
      </c>
      <c r="AO1523" s="624"/>
    </row>
    <row r="1524" spans="34:41" ht="15" customHeight="1" x14ac:dyDescent="0.15">
      <c r="AH1524" s="591" t="s">
        <v>1843</v>
      </c>
      <c r="AI1524" s="592" t="s">
        <v>269</v>
      </c>
      <c r="AJ1524" s="591">
        <v>605006</v>
      </c>
      <c r="AK1524" s="624"/>
      <c r="AL1524" s="764">
        <v>704008</v>
      </c>
      <c r="AM1524" s="764" t="s">
        <v>3617</v>
      </c>
      <c r="AN1524" s="764">
        <v>1</v>
      </c>
      <c r="AO1524" s="624"/>
    </row>
    <row r="1525" spans="34:41" ht="15" customHeight="1" x14ac:dyDescent="0.15">
      <c r="AH1525" s="591" t="s">
        <v>1843</v>
      </c>
      <c r="AI1525" s="592" t="s">
        <v>1518</v>
      </c>
      <c r="AJ1525" s="591">
        <v>605007</v>
      </c>
      <c r="AK1525" s="624"/>
      <c r="AL1525" s="764">
        <v>704009</v>
      </c>
      <c r="AM1525" s="764">
        <v>1</v>
      </c>
      <c r="AN1525" s="764" t="s">
        <v>3617</v>
      </c>
      <c r="AO1525" s="624"/>
    </row>
    <row r="1526" spans="34:41" ht="15" customHeight="1" x14ac:dyDescent="0.15">
      <c r="AH1526" s="591" t="s">
        <v>1843</v>
      </c>
      <c r="AI1526" s="592" t="s">
        <v>1845</v>
      </c>
      <c r="AJ1526" s="591">
        <v>605008</v>
      </c>
      <c r="AK1526" s="624"/>
      <c r="AL1526" s="764">
        <v>704010</v>
      </c>
      <c r="AM1526" s="764" t="s">
        <v>3617</v>
      </c>
      <c r="AN1526" s="764">
        <v>1</v>
      </c>
      <c r="AO1526" s="624"/>
    </row>
    <row r="1527" spans="34:41" ht="15" customHeight="1" x14ac:dyDescent="0.15">
      <c r="AH1527" s="591" t="s">
        <v>1843</v>
      </c>
      <c r="AI1527" s="592" t="s">
        <v>1519</v>
      </c>
      <c r="AJ1527" s="591">
        <v>605009</v>
      </c>
      <c r="AK1527" s="624"/>
      <c r="AL1527" s="764">
        <v>704011</v>
      </c>
      <c r="AM1527" s="764" t="s">
        <v>3617</v>
      </c>
      <c r="AN1527" s="764">
        <v>1</v>
      </c>
      <c r="AO1527" s="624"/>
    </row>
    <row r="1528" spans="34:41" ht="15" customHeight="1" x14ac:dyDescent="0.15">
      <c r="AH1528" s="591" t="s">
        <v>1843</v>
      </c>
      <c r="AI1528" s="592" t="s">
        <v>282</v>
      </c>
      <c r="AJ1528" s="591">
        <v>605010</v>
      </c>
      <c r="AK1528" s="624"/>
      <c r="AL1528" s="764">
        <v>704012</v>
      </c>
      <c r="AM1528" s="764">
        <v>1</v>
      </c>
      <c r="AN1528" s="764" t="s">
        <v>3617</v>
      </c>
      <c r="AO1528" s="624"/>
    </row>
    <row r="1529" spans="34:41" ht="15" customHeight="1" x14ac:dyDescent="0.15">
      <c r="AH1529" s="591" t="s">
        <v>1843</v>
      </c>
      <c r="AI1529" s="592" t="s">
        <v>1520</v>
      </c>
      <c r="AJ1529" s="591">
        <v>605013</v>
      </c>
      <c r="AK1529" s="624"/>
      <c r="AL1529" s="764">
        <v>704013</v>
      </c>
      <c r="AM1529" s="764">
        <v>1</v>
      </c>
      <c r="AN1529" s="764" t="s">
        <v>3617</v>
      </c>
      <c r="AO1529" s="624"/>
    </row>
    <row r="1530" spans="34:41" ht="15" customHeight="1" x14ac:dyDescent="0.15">
      <c r="AH1530" s="591" t="s">
        <v>1843</v>
      </c>
      <c r="AI1530" s="592" t="s">
        <v>1847</v>
      </c>
      <c r="AJ1530" s="591">
        <v>605014</v>
      </c>
      <c r="AK1530" s="624"/>
      <c r="AL1530" s="764">
        <v>704014</v>
      </c>
      <c r="AM1530" s="764">
        <v>1</v>
      </c>
      <c r="AN1530" s="764" t="s">
        <v>3617</v>
      </c>
      <c r="AO1530" s="624"/>
    </row>
    <row r="1531" spans="34:41" ht="15" customHeight="1" x14ac:dyDescent="0.15">
      <c r="AH1531" s="591" t="s">
        <v>1843</v>
      </c>
      <c r="AI1531" s="592" t="s">
        <v>1521</v>
      </c>
      <c r="AJ1531" s="591">
        <v>605015</v>
      </c>
      <c r="AK1531" s="624"/>
      <c r="AL1531" s="764">
        <v>704015</v>
      </c>
      <c r="AM1531" s="764" t="s">
        <v>3617</v>
      </c>
      <c r="AN1531" s="764">
        <v>1</v>
      </c>
      <c r="AO1531" s="624"/>
    </row>
    <row r="1532" spans="34:41" ht="15" customHeight="1" x14ac:dyDescent="0.15">
      <c r="AH1532" s="591" t="s">
        <v>1843</v>
      </c>
      <c r="AI1532" s="592" t="s">
        <v>1849</v>
      </c>
      <c r="AJ1532" s="591">
        <v>605017</v>
      </c>
      <c r="AK1532" s="624"/>
      <c r="AL1532" s="764">
        <v>704016</v>
      </c>
      <c r="AM1532" s="764">
        <v>1</v>
      </c>
      <c r="AN1532" s="764" t="s">
        <v>3617</v>
      </c>
      <c r="AO1532" s="624"/>
    </row>
    <row r="1533" spans="34:41" ht="15" customHeight="1" x14ac:dyDescent="0.15">
      <c r="AH1533" s="591" t="s">
        <v>1843</v>
      </c>
      <c r="AI1533" s="592" t="s">
        <v>1850</v>
      </c>
      <c r="AJ1533" s="591">
        <v>605018</v>
      </c>
      <c r="AK1533" s="624"/>
      <c r="AL1533" s="764">
        <v>704017</v>
      </c>
      <c r="AM1533" s="764" t="s">
        <v>3617</v>
      </c>
      <c r="AN1533" s="764">
        <v>1</v>
      </c>
      <c r="AO1533" s="624"/>
    </row>
    <row r="1534" spans="34:41" ht="15" customHeight="1" x14ac:dyDescent="0.15">
      <c r="AH1534" s="591" t="s">
        <v>1843</v>
      </c>
      <c r="AI1534" s="592" t="s">
        <v>1851</v>
      </c>
      <c r="AJ1534" s="591">
        <v>605020</v>
      </c>
      <c r="AK1534" s="624"/>
      <c r="AL1534" s="764">
        <v>704018</v>
      </c>
      <c r="AM1534" s="764" t="s">
        <v>3617</v>
      </c>
      <c r="AN1534" s="764">
        <v>1</v>
      </c>
      <c r="AO1534" s="624"/>
    </row>
    <row r="1535" spans="34:41" ht="15" customHeight="1" x14ac:dyDescent="0.15">
      <c r="AH1535" s="591" t="s">
        <v>1843</v>
      </c>
      <c r="AI1535" s="592" t="s">
        <v>1852</v>
      </c>
      <c r="AJ1535" s="591">
        <v>605990</v>
      </c>
      <c r="AK1535" s="624"/>
      <c r="AL1535" s="764">
        <v>704019</v>
      </c>
      <c r="AM1535" s="764" t="s">
        <v>3617</v>
      </c>
      <c r="AN1535" s="764">
        <v>1</v>
      </c>
      <c r="AO1535" s="624"/>
    </row>
    <row r="1536" spans="34:41" ht="15" customHeight="1" x14ac:dyDescent="0.15">
      <c r="AH1536" s="591" t="s">
        <v>1853</v>
      </c>
      <c r="AI1536" s="592" t="s">
        <v>1854</v>
      </c>
      <c r="AJ1536" s="591">
        <v>605991</v>
      </c>
      <c r="AK1536" s="624"/>
      <c r="AL1536" s="764">
        <v>704020</v>
      </c>
      <c r="AM1536" s="764" t="s">
        <v>3617</v>
      </c>
      <c r="AN1536" s="764">
        <v>1</v>
      </c>
      <c r="AO1536" s="624"/>
    </row>
    <row r="1537" spans="34:41" ht="15" customHeight="1" x14ac:dyDescent="0.15">
      <c r="AH1537" s="591" t="s">
        <v>1853</v>
      </c>
      <c r="AI1537" s="592" t="s">
        <v>1855</v>
      </c>
      <c r="AJ1537" s="591">
        <v>605992</v>
      </c>
      <c r="AK1537" s="624"/>
      <c r="AL1537" s="764">
        <v>704021</v>
      </c>
      <c r="AM1537" s="764">
        <v>1</v>
      </c>
      <c r="AN1537" s="764" t="s">
        <v>3617</v>
      </c>
      <c r="AO1537" s="624"/>
    </row>
    <row r="1538" spans="34:41" ht="15" customHeight="1" x14ac:dyDescent="0.15">
      <c r="AH1538" s="591" t="s">
        <v>1856</v>
      </c>
      <c r="AI1538" s="592" t="s">
        <v>752</v>
      </c>
      <c r="AJ1538" s="591">
        <v>606001</v>
      </c>
      <c r="AK1538" s="624"/>
      <c r="AL1538" s="764">
        <v>704022</v>
      </c>
      <c r="AM1538" s="764" t="s">
        <v>3617</v>
      </c>
      <c r="AN1538" s="764">
        <v>1</v>
      </c>
      <c r="AO1538" s="624"/>
    </row>
    <row r="1539" spans="34:41" ht="15" customHeight="1" x14ac:dyDescent="0.15">
      <c r="AH1539" s="591" t="s">
        <v>1856</v>
      </c>
      <c r="AI1539" s="592" t="s">
        <v>1523</v>
      </c>
      <c r="AJ1539" s="591">
        <v>606002</v>
      </c>
      <c r="AK1539" s="624"/>
      <c r="AL1539" s="764">
        <v>704023</v>
      </c>
      <c r="AM1539" s="764" t="s">
        <v>3617</v>
      </c>
      <c r="AN1539" s="764">
        <v>1</v>
      </c>
      <c r="AO1539" s="624"/>
    </row>
    <row r="1540" spans="34:41" ht="15" customHeight="1" x14ac:dyDescent="0.15">
      <c r="AH1540" s="591" t="s">
        <v>1856</v>
      </c>
      <c r="AI1540" s="592" t="s">
        <v>1524</v>
      </c>
      <c r="AJ1540" s="591">
        <v>606003</v>
      </c>
      <c r="AK1540" s="624"/>
      <c r="AL1540" s="764">
        <v>704024</v>
      </c>
      <c r="AM1540" s="764" t="s">
        <v>3617</v>
      </c>
      <c r="AN1540" s="764">
        <v>1</v>
      </c>
      <c r="AO1540" s="624"/>
    </row>
    <row r="1541" spans="34:41" ht="15" customHeight="1" x14ac:dyDescent="0.15">
      <c r="AH1541" s="591" t="s">
        <v>1856</v>
      </c>
      <c r="AI1541" s="592" t="s">
        <v>1857</v>
      </c>
      <c r="AJ1541" s="591">
        <v>606004</v>
      </c>
      <c r="AK1541" s="624"/>
      <c r="AL1541" s="764">
        <v>704025</v>
      </c>
      <c r="AM1541" s="764" t="s">
        <v>3617</v>
      </c>
      <c r="AN1541" s="764">
        <v>1</v>
      </c>
      <c r="AO1541" s="624"/>
    </row>
    <row r="1542" spans="34:41" ht="15" customHeight="1" x14ac:dyDescent="0.15">
      <c r="AH1542" s="591" t="s">
        <v>1856</v>
      </c>
      <c r="AI1542" s="592" t="s">
        <v>1858</v>
      </c>
      <c r="AJ1542" s="591">
        <v>606005</v>
      </c>
      <c r="AK1542" s="624"/>
      <c r="AL1542" s="764">
        <v>704026</v>
      </c>
      <c r="AM1542" s="764">
        <v>1</v>
      </c>
      <c r="AN1542" s="764" t="s">
        <v>3617</v>
      </c>
      <c r="AO1542" s="624"/>
    </row>
    <row r="1543" spans="34:41" ht="15" customHeight="1" x14ac:dyDescent="0.15">
      <c r="AH1543" s="591" t="s">
        <v>1856</v>
      </c>
      <c r="AI1543" s="592" t="s">
        <v>1859</v>
      </c>
      <c r="AJ1543" s="591">
        <v>606006</v>
      </c>
      <c r="AK1543" s="624"/>
      <c r="AL1543" s="764">
        <v>704027</v>
      </c>
      <c r="AM1543" s="764">
        <v>1</v>
      </c>
      <c r="AN1543" s="764" t="s">
        <v>3617</v>
      </c>
      <c r="AO1543" s="624"/>
    </row>
    <row r="1544" spans="34:41" ht="15" customHeight="1" x14ac:dyDescent="0.15">
      <c r="AH1544" s="591" t="s">
        <v>1856</v>
      </c>
      <c r="AI1544" s="592" t="s">
        <v>1860</v>
      </c>
      <c r="AJ1544" s="591">
        <v>606007</v>
      </c>
      <c r="AK1544" s="624"/>
      <c r="AL1544" s="764">
        <v>704028</v>
      </c>
      <c r="AM1544" s="764">
        <v>1</v>
      </c>
      <c r="AN1544" s="764" t="s">
        <v>3617</v>
      </c>
      <c r="AO1544" s="624"/>
    </row>
    <row r="1545" spans="34:41" ht="15" customHeight="1" x14ac:dyDescent="0.15">
      <c r="AH1545" s="591" t="s">
        <v>1856</v>
      </c>
      <c r="AI1545" s="592" t="s">
        <v>1861</v>
      </c>
      <c r="AJ1545" s="591">
        <v>606008</v>
      </c>
      <c r="AK1545" s="624"/>
      <c r="AL1545" s="764">
        <v>704029</v>
      </c>
      <c r="AM1545" s="764">
        <v>1</v>
      </c>
      <c r="AN1545" s="764" t="s">
        <v>3617</v>
      </c>
      <c r="AO1545" s="624"/>
    </row>
    <row r="1546" spans="34:41" ht="15" customHeight="1" x14ac:dyDescent="0.15">
      <c r="AH1546" s="591" t="s">
        <v>1856</v>
      </c>
      <c r="AI1546" s="592"/>
      <c r="AJ1546" s="591">
        <v>606009</v>
      </c>
      <c r="AK1546" s="624"/>
      <c r="AL1546" s="764">
        <v>704031</v>
      </c>
      <c r="AM1546" s="764" t="s">
        <v>3617</v>
      </c>
      <c r="AN1546" s="764">
        <v>1</v>
      </c>
      <c r="AO1546" s="624"/>
    </row>
    <row r="1547" spans="34:41" ht="15" customHeight="1" x14ac:dyDescent="0.15">
      <c r="AH1547" s="591" t="s">
        <v>1862</v>
      </c>
      <c r="AI1547" s="592" t="s">
        <v>1863</v>
      </c>
      <c r="AJ1547" s="591">
        <v>606010</v>
      </c>
      <c r="AK1547" s="624"/>
      <c r="AL1547" s="764">
        <v>704032</v>
      </c>
      <c r="AM1547" s="764" t="s">
        <v>3617</v>
      </c>
      <c r="AN1547" s="764">
        <v>1</v>
      </c>
      <c r="AO1547" s="624"/>
    </row>
    <row r="1548" spans="34:41" ht="15" customHeight="1" x14ac:dyDescent="0.15">
      <c r="AH1548" s="591" t="s">
        <v>1856</v>
      </c>
      <c r="AI1548" s="592" t="s">
        <v>1864</v>
      </c>
      <c r="AJ1548" s="591">
        <v>606990</v>
      </c>
      <c r="AK1548" s="624"/>
      <c r="AL1548" s="764">
        <v>704033</v>
      </c>
      <c r="AM1548" s="764">
        <v>1</v>
      </c>
      <c r="AN1548" s="764" t="s">
        <v>3617</v>
      </c>
      <c r="AO1548" s="624"/>
    </row>
    <row r="1549" spans="34:41" ht="15" customHeight="1" x14ac:dyDescent="0.15">
      <c r="AH1549" s="591" t="s">
        <v>1865</v>
      </c>
      <c r="AI1549" s="592" t="s">
        <v>1526</v>
      </c>
      <c r="AJ1549" s="591">
        <v>701001</v>
      </c>
      <c r="AK1549" s="624"/>
      <c r="AL1549" s="764">
        <v>704034</v>
      </c>
      <c r="AM1549" s="764" t="s">
        <v>3617</v>
      </c>
      <c r="AN1549" s="764">
        <v>1</v>
      </c>
      <c r="AO1549" s="624"/>
    </row>
    <row r="1550" spans="34:41" ht="15" customHeight="1" x14ac:dyDescent="0.15">
      <c r="AH1550" s="591" t="s">
        <v>1865</v>
      </c>
      <c r="AI1550" s="592" t="s">
        <v>1527</v>
      </c>
      <c r="AJ1550" s="591">
        <v>701002</v>
      </c>
      <c r="AK1550" s="624"/>
      <c r="AL1550" s="764">
        <v>704035</v>
      </c>
      <c r="AM1550" s="764" t="s">
        <v>3617</v>
      </c>
      <c r="AN1550" s="764">
        <v>1</v>
      </c>
      <c r="AO1550" s="624"/>
    </row>
    <row r="1551" spans="34:41" ht="15" customHeight="1" x14ac:dyDescent="0.15">
      <c r="AH1551" s="591" t="s">
        <v>1865</v>
      </c>
      <c r="AI1551" s="592" t="s">
        <v>283</v>
      </c>
      <c r="AJ1551" s="591">
        <v>701003</v>
      </c>
      <c r="AK1551" s="624"/>
      <c r="AL1551" s="764">
        <v>704036</v>
      </c>
      <c r="AM1551" s="764">
        <v>1</v>
      </c>
      <c r="AN1551" s="764" t="s">
        <v>3617</v>
      </c>
      <c r="AO1551" s="624"/>
    </row>
    <row r="1552" spans="34:41" ht="15" customHeight="1" x14ac:dyDescent="0.15">
      <c r="AH1552" s="591" t="s">
        <v>1865</v>
      </c>
      <c r="AI1552" s="592" t="s">
        <v>1529</v>
      </c>
      <c r="AJ1552" s="591">
        <v>701004</v>
      </c>
      <c r="AK1552" s="624"/>
      <c r="AL1552" s="764">
        <v>704038</v>
      </c>
      <c r="AM1552" s="764" t="s">
        <v>3617</v>
      </c>
      <c r="AN1552" s="764">
        <v>1</v>
      </c>
      <c r="AO1552" s="624"/>
    </row>
    <row r="1553" spans="34:41" ht="15" customHeight="1" x14ac:dyDescent="0.15">
      <c r="AH1553" s="591" t="s">
        <v>1865</v>
      </c>
      <c r="AI1553" s="592" t="s">
        <v>1531</v>
      </c>
      <c r="AJ1553" s="591">
        <v>701005</v>
      </c>
      <c r="AK1553" s="624"/>
      <c r="AL1553" s="764">
        <v>704038</v>
      </c>
      <c r="AM1553" s="764" t="s">
        <v>3617</v>
      </c>
      <c r="AN1553" s="764">
        <v>1</v>
      </c>
      <c r="AO1553" s="624"/>
    </row>
    <row r="1554" spans="34:41" ht="15" customHeight="1" x14ac:dyDescent="0.15">
      <c r="AH1554" s="591" t="s">
        <v>1865</v>
      </c>
      <c r="AI1554" s="592" t="s">
        <v>1866</v>
      </c>
      <c r="AJ1554" s="591">
        <v>701006</v>
      </c>
      <c r="AK1554" s="624"/>
      <c r="AL1554" s="764">
        <v>704039</v>
      </c>
      <c r="AM1554" s="764" t="s">
        <v>3617</v>
      </c>
      <c r="AN1554" s="764">
        <v>1</v>
      </c>
      <c r="AO1554" s="624"/>
    </row>
    <row r="1555" spans="34:41" ht="15" customHeight="1" x14ac:dyDescent="0.15">
      <c r="AH1555" s="591" t="s">
        <v>1865</v>
      </c>
      <c r="AI1555" s="592" t="s">
        <v>1867</v>
      </c>
      <c r="AJ1555" s="591">
        <v>701007</v>
      </c>
      <c r="AK1555" s="624"/>
      <c r="AL1555" s="764">
        <v>704040</v>
      </c>
      <c r="AM1555" s="764" t="s">
        <v>3617</v>
      </c>
      <c r="AN1555" s="764">
        <v>1</v>
      </c>
      <c r="AO1555" s="624"/>
    </row>
    <row r="1556" spans="34:41" ht="15" customHeight="1" x14ac:dyDescent="0.15">
      <c r="AH1556" s="591" t="s">
        <v>1865</v>
      </c>
      <c r="AI1556" s="592" t="s">
        <v>1868</v>
      </c>
      <c r="AJ1556" s="591">
        <v>701008</v>
      </c>
      <c r="AK1556" s="624"/>
      <c r="AL1556" s="764">
        <v>704041</v>
      </c>
      <c r="AM1556" s="764" t="s">
        <v>3617</v>
      </c>
      <c r="AN1556" s="764">
        <v>1</v>
      </c>
      <c r="AO1556" s="624"/>
    </row>
    <row r="1557" spans="34:41" ht="15" customHeight="1" x14ac:dyDescent="0.15">
      <c r="AH1557" s="591" t="s">
        <v>1869</v>
      </c>
      <c r="AI1557" s="592" t="s">
        <v>1533</v>
      </c>
      <c r="AJ1557" s="591">
        <v>702001</v>
      </c>
      <c r="AK1557" s="624"/>
      <c r="AL1557" s="764">
        <v>705001</v>
      </c>
      <c r="AM1557" s="764">
        <v>1</v>
      </c>
      <c r="AN1557" s="764" t="s">
        <v>3617</v>
      </c>
      <c r="AO1557" s="624"/>
    </row>
    <row r="1558" spans="34:41" ht="15" customHeight="1" x14ac:dyDescent="0.15">
      <c r="AH1558" s="591" t="s">
        <v>1869</v>
      </c>
      <c r="AI1558" s="592" t="s">
        <v>1535</v>
      </c>
      <c r="AJ1558" s="591">
        <v>702002</v>
      </c>
      <c r="AK1558" s="624"/>
      <c r="AL1558" s="764">
        <v>705002</v>
      </c>
      <c r="AM1558" s="764" t="s">
        <v>3617</v>
      </c>
      <c r="AN1558" s="764">
        <v>1</v>
      </c>
      <c r="AO1558" s="624"/>
    </row>
    <row r="1559" spans="34:41" ht="15" customHeight="1" x14ac:dyDescent="0.15">
      <c r="AH1559" s="591" t="s">
        <v>1869</v>
      </c>
      <c r="AI1559" s="592" t="s">
        <v>1870</v>
      </c>
      <c r="AJ1559" s="591">
        <v>702003</v>
      </c>
      <c r="AK1559" s="624"/>
      <c r="AL1559" s="764">
        <v>705003</v>
      </c>
      <c r="AM1559" s="764" t="s">
        <v>3617</v>
      </c>
      <c r="AN1559" s="764">
        <v>1</v>
      </c>
      <c r="AO1559" s="624"/>
    </row>
    <row r="1560" spans="34:41" ht="15" customHeight="1" x14ac:dyDescent="0.15">
      <c r="AH1560" s="591" t="s">
        <v>1869</v>
      </c>
      <c r="AI1560" s="592" t="s">
        <v>1537</v>
      </c>
      <c r="AJ1560" s="591">
        <v>702004</v>
      </c>
      <c r="AK1560" s="624"/>
      <c r="AL1560" s="764">
        <v>705004</v>
      </c>
      <c r="AM1560" s="764" t="s">
        <v>3617</v>
      </c>
      <c r="AN1560" s="764">
        <v>1</v>
      </c>
      <c r="AO1560" s="624"/>
    </row>
    <row r="1561" spans="34:41" ht="15" customHeight="1" x14ac:dyDescent="0.15">
      <c r="AH1561" s="591" t="s">
        <v>1869</v>
      </c>
      <c r="AI1561" s="592" t="s">
        <v>1539</v>
      </c>
      <c r="AJ1561" s="591">
        <v>702005</v>
      </c>
      <c r="AK1561" s="624"/>
      <c r="AL1561" s="764">
        <v>705005</v>
      </c>
      <c r="AM1561" s="764" t="s">
        <v>3617</v>
      </c>
      <c r="AN1561" s="764">
        <v>1</v>
      </c>
      <c r="AO1561" s="624"/>
    </row>
    <row r="1562" spans="34:41" ht="15" customHeight="1" x14ac:dyDescent="0.15">
      <c r="AH1562" s="591" t="s">
        <v>1869</v>
      </c>
      <c r="AI1562" s="592" t="s">
        <v>1541</v>
      </c>
      <c r="AJ1562" s="591">
        <v>702007</v>
      </c>
      <c r="AK1562" s="624"/>
      <c r="AL1562" s="764">
        <v>705006</v>
      </c>
      <c r="AM1562" s="764" t="s">
        <v>3617</v>
      </c>
      <c r="AN1562" s="764">
        <v>1</v>
      </c>
      <c r="AO1562" s="624"/>
    </row>
    <row r="1563" spans="34:41" ht="15" customHeight="1" x14ac:dyDescent="0.15">
      <c r="AH1563" s="591" t="s">
        <v>1869</v>
      </c>
      <c r="AI1563" s="592" t="s">
        <v>1542</v>
      </c>
      <c r="AJ1563" s="591">
        <v>702008</v>
      </c>
      <c r="AK1563" s="624"/>
      <c r="AL1563" s="764">
        <v>705007</v>
      </c>
      <c r="AM1563" s="764" t="s">
        <v>3617</v>
      </c>
      <c r="AN1563" s="764">
        <v>1</v>
      </c>
      <c r="AO1563" s="624"/>
    </row>
    <row r="1564" spans="34:41" ht="15" customHeight="1" x14ac:dyDescent="0.15">
      <c r="AH1564" s="591" t="s">
        <v>1869</v>
      </c>
      <c r="AI1564" s="592" t="s">
        <v>1544</v>
      </c>
      <c r="AJ1564" s="591">
        <v>702009</v>
      </c>
      <c r="AK1564" s="624"/>
      <c r="AL1564" s="764">
        <v>705008</v>
      </c>
      <c r="AM1564" s="764" t="s">
        <v>3617</v>
      </c>
      <c r="AN1564" s="764">
        <v>1</v>
      </c>
      <c r="AO1564" s="624"/>
    </row>
    <row r="1565" spans="34:41" ht="15" customHeight="1" x14ac:dyDescent="0.15">
      <c r="AH1565" s="591" t="s">
        <v>1869</v>
      </c>
      <c r="AI1565" s="592" t="s">
        <v>1546</v>
      </c>
      <c r="AJ1565" s="591">
        <v>702010</v>
      </c>
      <c r="AK1565" s="624"/>
      <c r="AL1565" s="764">
        <v>705009</v>
      </c>
      <c r="AM1565" s="764" t="s">
        <v>3617</v>
      </c>
      <c r="AN1565" s="764">
        <v>1</v>
      </c>
      <c r="AO1565" s="624"/>
    </row>
    <row r="1566" spans="34:41" ht="15" customHeight="1" x14ac:dyDescent="0.15">
      <c r="AH1566" s="591" t="s">
        <v>1869</v>
      </c>
      <c r="AI1566" s="592" t="s">
        <v>1548</v>
      </c>
      <c r="AJ1566" s="591">
        <v>702011</v>
      </c>
      <c r="AK1566" s="624"/>
      <c r="AL1566" s="764">
        <v>705010</v>
      </c>
      <c r="AM1566" s="764">
        <v>1</v>
      </c>
      <c r="AN1566" s="764" t="s">
        <v>3617</v>
      </c>
      <c r="AO1566" s="624"/>
    </row>
    <row r="1567" spans="34:41" ht="15" customHeight="1" x14ac:dyDescent="0.15">
      <c r="AH1567" s="591" t="s">
        <v>1872</v>
      </c>
      <c r="AI1567" s="592" t="s">
        <v>1549</v>
      </c>
      <c r="AJ1567" s="591">
        <v>703001</v>
      </c>
      <c r="AK1567" s="624"/>
      <c r="AL1567" s="764">
        <v>705011</v>
      </c>
      <c r="AM1567" s="764">
        <v>1</v>
      </c>
      <c r="AN1567" s="764" t="s">
        <v>3617</v>
      </c>
      <c r="AO1567" s="624"/>
    </row>
    <row r="1568" spans="34:41" ht="15" customHeight="1" x14ac:dyDescent="0.15">
      <c r="AH1568" s="591" t="s">
        <v>1872</v>
      </c>
      <c r="AI1568" s="592" t="s">
        <v>1550</v>
      </c>
      <c r="AJ1568" s="591">
        <v>703002</v>
      </c>
      <c r="AK1568" s="624"/>
      <c r="AL1568" s="764">
        <v>705012</v>
      </c>
      <c r="AM1568" s="764" t="s">
        <v>3617</v>
      </c>
      <c r="AN1568" s="764">
        <v>1</v>
      </c>
      <c r="AO1568" s="624"/>
    </row>
    <row r="1569" spans="34:41" ht="15" customHeight="1" x14ac:dyDescent="0.15">
      <c r="AH1569" s="591" t="s">
        <v>1872</v>
      </c>
      <c r="AI1569" s="592" t="s">
        <v>1873</v>
      </c>
      <c r="AJ1569" s="591">
        <v>703003</v>
      </c>
      <c r="AK1569" s="624"/>
      <c r="AL1569" s="764">
        <v>705013</v>
      </c>
      <c r="AM1569" s="764" t="s">
        <v>3617</v>
      </c>
      <c r="AN1569" s="764">
        <v>1</v>
      </c>
      <c r="AO1569" s="624"/>
    </row>
    <row r="1570" spans="34:41" ht="15" customHeight="1" x14ac:dyDescent="0.15">
      <c r="AH1570" s="591" t="s">
        <v>1872</v>
      </c>
      <c r="AI1570" s="592" t="s">
        <v>1017</v>
      </c>
      <c r="AJ1570" s="591">
        <v>703004</v>
      </c>
      <c r="AK1570" s="624"/>
      <c r="AL1570" s="764">
        <v>705014</v>
      </c>
      <c r="AM1570" s="764">
        <v>1</v>
      </c>
      <c r="AN1570" s="764" t="s">
        <v>3617</v>
      </c>
      <c r="AO1570" s="624"/>
    </row>
    <row r="1571" spans="34:41" ht="15" customHeight="1" x14ac:dyDescent="0.15">
      <c r="AH1571" s="591" t="s">
        <v>1872</v>
      </c>
      <c r="AI1571" s="592" t="s">
        <v>1552</v>
      </c>
      <c r="AJ1571" s="591">
        <v>703005</v>
      </c>
      <c r="AK1571" s="624"/>
      <c r="AL1571" s="764">
        <v>705015</v>
      </c>
      <c r="AM1571" s="764" t="s">
        <v>3617</v>
      </c>
      <c r="AN1571" s="764">
        <v>1</v>
      </c>
      <c r="AO1571" s="624"/>
    </row>
    <row r="1572" spans="34:41" ht="15" customHeight="1" x14ac:dyDescent="0.15">
      <c r="AH1572" s="591" t="s">
        <v>1872</v>
      </c>
      <c r="AI1572" s="592" t="s">
        <v>1553</v>
      </c>
      <c r="AJ1572" s="591">
        <v>703006</v>
      </c>
      <c r="AK1572" s="624"/>
      <c r="AL1572" s="764">
        <v>705016</v>
      </c>
      <c r="AM1572" s="764">
        <v>1</v>
      </c>
      <c r="AN1572" s="764" t="s">
        <v>3617</v>
      </c>
      <c r="AO1572" s="624"/>
    </row>
    <row r="1573" spans="34:41" ht="15" customHeight="1" x14ac:dyDescent="0.15">
      <c r="AH1573" s="591" t="s">
        <v>1872</v>
      </c>
      <c r="AI1573" s="592" t="s">
        <v>284</v>
      </c>
      <c r="AJ1573" s="591">
        <v>703007</v>
      </c>
      <c r="AK1573" s="624"/>
      <c r="AL1573" s="764">
        <v>705017</v>
      </c>
      <c r="AM1573" s="764" t="s">
        <v>3617</v>
      </c>
      <c r="AN1573" s="764">
        <v>1</v>
      </c>
      <c r="AO1573" s="624"/>
    </row>
    <row r="1574" spans="34:41" ht="15" customHeight="1" x14ac:dyDescent="0.15">
      <c r="AH1574" s="591" t="s">
        <v>1872</v>
      </c>
      <c r="AI1574" s="592" t="s">
        <v>1554</v>
      </c>
      <c r="AJ1574" s="591">
        <v>703008</v>
      </c>
      <c r="AK1574" s="624"/>
      <c r="AL1574" s="764">
        <v>705018</v>
      </c>
      <c r="AM1574" s="764" t="s">
        <v>3617</v>
      </c>
      <c r="AN1574" s="764">
        <v>1</v>
      </c>
      <c r="AO1574" s="624"/>
    </row>
    <row r="1575" spans="34:41" ht="15" customHeight="1" x14ac:dyDescent="0.15">
      <c r="AH1575" s="591" t="s">
        <v>1872</v>
      </c>
      <c r="AI1575" s="592" t="s">
        <v>1555</v>
      </c>
      <c r="AJ1575" s="591">
        <v>703009</v>
      </c>
      <c r="AK1575" s="624"/>
      <c r="AL1575" s="764">
        <v>705019</v>
      </c>
      <c r="AM1575" s="764" t="s">
        <v>3617</v>
      </c>
      <c r="AN1575" s="764">
        <v>1</v>
      </c>
      <c r="AO1575" s="624"/>
    </row>
    <row r="1576" spans="34:41" ht="15" customHeight="1" x14ac:dyDescent="0.15">
      <c r="AH1576" s="591" t="s">
        <v>1872</v>
      </c>
      <c r="AI1576" s="592" t="s">
        <v>285</v>
      </c>
      <c r="AJ1576" s="591">
        <v>703010</v>
      </c>
      <c r="AK1576" s="624"/>
      <c r="AL1576" s="764">
        <v>705020</v>
      </c>
      <c r="AM1576" s="764">
        <v>1</v>
      </c>
      <c r="AN1576" s="764" t="s">
        <v>3617</v>
      </c>
      <c r="AO1576" s="624"/>
    </row>
    <row r="1577" spans="34:41" ht="15" customHeight="1" x14ac:dyDescent="0.15">
      <c r="AH1577" s="591" t="s">
        <v>1872</v>
      </c>
      <c r="AI1577" s="592" t="s">
        <v>1556</v>
      </c>
      <c r="AJ1577" s="591">
        <v>703011</v>
      </c>
      <c r="AK1577" s="624"/>
      <c r="AL1577" s="764">
        <v>705991</v>
      </c>
      <c r="AM1577" s="764" t="s">
        <v>3617</v>
      </c>
      <c r="AN1577" s="764">
        <v>1</v>
      </c>
      <c r="AO1577" s="624"/>
    </row>
    <row r="1578" spans="34:41" ht="15" customHeight="1" x14ac:dyDescent="0.15">
      <c r="AH1578" s="591" t="s">
        <v>1872</v>
      </c>
      <c r="AI1578" s="592" t="s">
        <v>1557</v>
      </c>
      <c r="AJ1578" s="591">
        <v>703012</v>
      </c>
      <c r="AK1578" s="624"/>
      <c r="AL1578" s="764">
        <v>705992</v>
      </c>
      <c r="AM1578" s="764" t="s">
        <v>3617</v>
      </c>
      <c r="AN1578" s="764">
        <v>1</v>
      </c>
      <c r="AO1578" s="624"/>
    </row>
    <row r="1579" spans="34:41" ht="15" customHeight="1" x14ac:dyDescent="0.15">
      <c r="AH1579" s="591" t="s">
        <v>1872</v>
      </c>
      <c r="AI1579" s="592" t="s">
        <v>1558</v>
      </c>
      <c r="AJ1579" s="591">
        <v>703013</v>
      </c>
      <c r="AK1579" s="624"/>
      <c r="AL1579" s="764">
        <v>801001</v>
      </c>
      <c r="AM1579" s="764" t="s">
        <v>3617</v>
      </c>
      <c r="AN1579" s="764">
        <v>1</v>
      </c>
      <c r="AO1579" s="624"/>
    </row>
    <row r="1580" spans="34:41" ht="15" customHeight="1" x14ac:dyDescent="0.15">
      <c r="AH1580" s="591" t="s">
        <v>1872</v>
      </c>
      <c r="AI1580" s="592" t="s">
        <v>1559</v>
      </c>
      <c r="AJ1580" s="591">
        <v>703014</v>
      </c>
      <c r="AK1580" s="624"/>
      <c r="AL1580" s="764">
        <v>801003</v>
      </c>
      <c r="AM1580" s="764">
        <v>1</v>
      </c>
      <c r="AN1580" s="764" t="s">
        <v>3617</v>
      </c>
      <c r="AO1580" s="624"/>
    </row>
    <row r="1581" spans="34:41" ht="15" customHeight="1" x14ac:dyDescent="0.15">
      <c r="AH1581" s="591" t="s">
        <v>1872</v>
      </c>
      <c r="AI1581" s="592" t="s">
        <v>1561</v>
      </c>
      <c r="AJ1581" s="591">
        <v>703015</v>
      </c>
      <c r="AK1581" s="624"/>
      <c r="AL1581" s="764">
        <v>801006</v>
      </c>
      <c r="AM1581" s="764" t="s">
        <v>3617</v>
      </c>
      <c r="AN1581" s="764">
        <v>1</v>
      </c>
      <c r="AO1581" s="624"/>
    </row>
    <row r="1582" spans="34:41" ht="15" customHeight="1" x14ac:dyDescent="0.15">
      <c r="AH1582" s="591" t="s">
        <v>1872</v>
      </c>
      <c r="AI1582" s="592" t="s">
        <v>1562</v>
      </c>
      <c r="AJ1582" s="591">
        <v>703016</v>
      </c>
      <c r="AK1582" s="624"/>
      <c r="AL1582" s="764">
        <v>802001</v>
      </c>
      <c r="AM1582" s="764" t="s">
        <v>3617</v>
      </c>
      <c r="AN1582" s="764">
        <v>1</v>
      </c>
      <c r="AO1582" s="624"/>
    </row>
    <row r="1583" spans="34:41" ht="15" customHeight="1" x14ac:dyDescent="0.15">
      <c r="AH1583" s="591" t="s">
        <v>1872</v>
      </c>
      <c r="AI1583" s="592" t="s">
        <v>1563</v>
      </c>
      <c r="AJ1583" s="591">
        <v>703017</v>
      </c>
      <c r="AK1583" s="624"/>
      <c r="AL1583" s="764">
        <v>802002</v>
      </c>
      <c r="AM1583" s="764" t="s">
        <v>3617</v>
      </c>
      <c r="AN1583" s="764">
        <v>1</v>
      </c>
      <c r="AO1583" s="624"/>
    </row>
    <row r="1584" spans="34:41" ht="15" customHeight="1" x14ac:dyDescent="0.15">
      <c r="AH1584" s="591" t="s">
        <v>1872</v>
      </c>
      <c r="AI1584" s="592" t="s">
        <v>1875</v>
      </c>
      <c r="AJ1584" s="591">
        <v>703018</v>
      </c>
      <c r="AK1584" s="624"/>
      <c r="AL1584" s="764">
        <v>802003</v>
      </c>
      <c r="AM1584" s="764" t="s">
        <v>3617</v>
      </c>
      <c r="AN1584" s="764">
        <v>1</v>
      </c>
      <c r="AO1584" s="624"/>
    </row>
    <row r="1585" spans="34:41" ht="15" customHeight="1" x14ac:dyDescent="0.15">
      <c r="AH1585" s="591" t="s">
        <v>1872</v>
      </c>
      <c r="AI1585" s="592" t="s">
        <v>1564</v>
      </c>
      <c r="AJ1585" s="591">
        <v>703020</v>
      </c>
      <c r="AK1585" s="624"/>
      <c r="AL1585" s="764">
        <v>802004</v>
      </c>
      <c r="AM1585" s="764" t="s">
        <v>3617</v>
      </c>
      <c r="AN1585" s="764">
        <v>1</v>
      </c>
      <c r="AO1585" s="624"/>
    </row>
    <row r="1586" spans="34:41" ht="15" customHeight="1" x14ac:dyDescent="0.15">
      <c r="AH1586" s="591" t="s">
        <v>1872</v>
      </c>
      <c r="AI1586" s="592" t="s">
        <v>1565</v>
      </c>
      <c r="AJ1586" s="591">
        <v>703021</v>
      </c>
      <c r="AK1586" s="624"/>
      <c r="AL1586" s="764">
        <v>802005</v>
      </c>
      <c r="AM1586" s="764" t="s">
        <v>3617</v>
      </c>
      <c r="AN1586" s="764">
        <v>1</v>
      </c>
      <c r="AO1586" s="624"/>
    </row>
    <row r="1587" spans="34:41" ht="15" customHeight="1" x14ac:dyDescent="0.15">
      <c r="AH1587" s="591" t="s">
        <v>1872</v>
      </c>
      <c r="AI1587" s="592" t="s">
        <v>1876</v>
      </c>
      <c r="AJ1587" s="591">
        <v>703022</v>
      </c>
      <c r="AK1587" s="624"/>
      <c r="AL1587" s="764">
        <v>802006</v>
      </c>
      <c r="AM1587" s="764" t="s">
        <v>3617</v>
      </c>
      <c r="AN1587" s="764">
        <v>1</v>
      </c>
      <c r="AO1587" s="624"/>
    </row>
    <row r="1588" spans="34:41" ht="15" customHeight="1" x14ac:dyDescent="0.15">
      <c r="AH1588" s="591" t="s">
        <v>1872</v>
      </c>
      <c r="AI1588" s="592" t="s">
        <v>1877</v>
      </c>
      <c r="AJ1588" s="591">
        <v>703023</v>
      </c>
      <c r="AK1588" s="624"/>
      <c r="AL1588" s="764">
        <v>802007</v>
      </c>
      <c r="AM1588" s="764">
        <v>1</v>
      </c>
      <c r="AN1588" s="764" t="s">
        <v>3617</v>
      </c>
      <c r="AO1588" s="624"/>
    </row>
    <row r="1589" spans="34:41" ht="15" customHeight="1" x14ac:dyDescent="0.15">
      <c r="AH1589" s="591" t="s">
        <v>1872</v>
      </c>
      <c r="AI1589" s="592" t="s">
        <v>1566</v>
      </c>
      <c r="AJ1589" s="591">
        <v>703024</v>
      </c>
      <c r="AK1589" s="624"/>
      <c r="AL1589" s="764">
        <v>802008</v>
      </c>
      <c r="AM1589" s="764" t="s">
        <v>3617</v>
      </c>
      <c r="AN1589" s="764">
        <v>1</v>
      </c>
      <c r="AO1589" s="624"/>
    </row>
    <row r="1590" spans="34:41" ht="15" customHeight="1" x14ac:dyDescent="0.15">
      <c r="AH1590" s="591" t="s">
        <v>1872</v>
      </c>
      <c r="AI1590" s="593" t="s">
        <v>1567</v>
      </c>
      <c r="AJ1590" s="591">
        <v>703025</v>
      </c>
      <c r="AK1590" s="624"/>
      <c r="AL1590" s="764">
        <v>802009</v>
      </c>
      <c r="AM1590" s="764" t="s">
        <v>3617</v>
      </c>
      <c r="AN1590" s="764">
        <v>1</v>
      </c>
      <c r="AO1590" s="624"/>
    </row>
    <row r="1591" spans="34:41" ht="15" customHeight="1" x14ac:dyDescent="0.15">
      <c r="AH1591" s="591" t="s">
        <v>1872</v>
      </c>
      <c r="AI1591" s="592" t="s">
        <v>1878</v>
      </c>
      <c r="AJ1591" s="591">
        <v>703026</v>
      </c>
      <c r="AK1591" s="624"/>
      <c r="AL1591" s="764">
        <v>802010</v>
      </c>
      <c r="AM1591" s="764">
        <v>1</v>
      </c>
      <c r="AN1591" s="764" t="s">
        <v>3617</v>
      </c>
      <c r="AO1591" s="624"/>
    </row>
    <row r="1592" spans="34:41" ht="15" customHeight="1" x14ac:dyDescent="0.15">
      <c r="AH1592" s="591" t="s">
        <v>1879</v>
      </c>
      <c r="AI1592" s="592" t="s">
        <v>1880</v>
      </c>
      <c r="AJ1592" s="591">
        <v>703027</v>
      </c>
      <c r="AK1592" s="624"/>
      <c r="AL1592" s="764">
        <v>802990</v>
      </c>
      <c r="AM1592" s="764" t="s">
        <v>3617</v>
      </c>
      <c r="AN1592" s="764">
        <v>1</v>
      </c>
      <c r="AO1592" s="624"/>
    </row>
    <row r="1593" spans="34:41" ht="15" customHeight="1" x14ac:dyDescent="0.15">
      <c r="AH1593" s="591" t="s">
        <v>1872</v>
      </c>
      <c r="AI1593" s="592"/>
      <c r="AJ1593" s="591">
        <v>703990</v>
      </c>
      <c r="AK1593" s="624"/>
      <c r="AL1593" s="764">
        <v>802991</v>
      </c>
      <c r="AM1593" s="764" t="s">
        <v>3617</v>
      </c>
      <c r="AN1593" s="764">
        <v>1</v>
      </c>
      <c r="AO1593" s="624"/>
    </row>
    <row r="1594" spans="34:41" ht="15" customHeight="1" x14ac:dyDescent="0.15">
      <c r="AH1594" s="591" t="s">
        <v>1872</v>
      </c>
      <c r="AI1594" s="592" t="s">
        <v>375</v>
      </c>
      <c r="AJ1594" s="591">
        <v>703991</v>
      </c>
      <c r="AK1594" s="624"/>
      <c r="AL1594" s="764">
        <v>802993</v>
      </c>
      <c r="AM1594" s="764">
        <v>1</v>
      </c>
      <c r="AN1594" s="764" t="s">
        <v>3617</v>
      </c>
      <c r="AO1594" s="624"/>
    </row>
    <row r="1595" spans="34:41" ht="15" customHeight="1" x14ac:dyDescent="0.15">
      <c r="AH1595" s="591" t="s">
        <v>1881</v>
      </c>
      <c r="AI1595" s="592" t="s">
        <v>1882</v>
      </c>
      <c r="AJ1595" s="591">
        <v>704002</v>
      </c>
      <c r="AK1595" s="624"/>
      <c r="AL1595" s="764">
        <v>803001</v>
      </c>
      <c r="AM1595" s="764" t="s">
        <v>3617</v>
      </c>
      <c r="AN1595" s="764">
        <v>1</v>
      </c>
      <c r="AO1595" s="624"/>
    </row>
    <row r="1596" spans="34:41" ht="15" customHeight="1" x14ac:dyDescent="0.15">
      <c r="AH1596" s="591" t="s">
        <v>1881</v>
      </c>
      <c r="AI1596" s="592" t="s">
        <v>1569</v>
      </c>
      <c r="AJ1596" s="591">
        <v>704003</v>
      </c>
      <c r="AK1596" s="624"/>
      <c r="AL1596" s="764">
        <v>803002</v>
      </c>
      <c r="AM1596" s="764" t="s">
        <v>3617</v>
      </c>
      <c r="AN1596" s="764">
        <v>1</v>
      </c>
      <c r="AO1596" s="624"/>
    </row>
    <row r="1597" spans="34:41" ht="15" customHeight="1" x14ac:dyDescent="0.15">
      <c r="AH1597" s="591" t="s">
        <v>1881</v>
      </c>
      <c r="AI1597" s="592" t="s">
        <v>1570</v>
      </c>
      <c r="AJ1597" s="591">
        <v>704004</v>
      </c>
      <c r="AK1597" s="624"/>
      <c r="AL1597" s="764">
        <v>803003</v>
      </c>
      <c r="AM1597" s="764" t="s">
        <v>3617</v>
      </c>
      <c r="AN1597" s="764">
        <v>1</v>
      </c>
      <c r="AO1597" s="624"/>
    </row>
    <row r="1598" spans="34:41" ht="15" customHeight="1" x14ac:dyDescent="0.15">
      <c r="AH1598" s="591" t="s">
        <v>1881</v>
      </c>
      <c r="AI1598" s="592" t="s">
        <v>1883</v>
      </c>
      <c r="AJ1598" s="591">
        <v>704005</v>
      </c>
      <c r="AK1598" s="624"/>
      <c r="AL1598" s="764">
        <v>803004</v>
      </c>
      <c r="AM1598" s="764" t="s">
        <v>3617</v>
      </c>
      <c r="AN1598" s="764">
        <v>1</v>
      </c>
      <c r="AO1598" s="624"/>
    </row>
    <row r="1599" spans="34:41" ht="15" customHeight="1" x14ac:dyDescent="0.15">
      <c r="AH1599" s="591" t="s">
        <v>1881</v>
      </c>
      <c r="AI1599" s="592" t="s">
        <v>1571</v>
      </c>
      <c r="AJ1599" s="591">
        <v>704006</v>
      </c>
      <c r="AK1599" s="624"/>
      <c r="AL1599" s="764">
        <v>803005</v>
      </c>
      <c r="AM1599" s="764" t="s">
        <v>3617</v>
      </c>
      <c r="AN1599" s="764">
        <v>1</v>
      </c>
      <c r="AO1599" s="624"/>
    </row>
    <row r="1600" spans="34:41" ht="15" customHeight="1" x14ac:dyDescent="0.15">
      <c r="AH1600" s="591" t="s">
        <v>1881</v>
      </c>
      <c r="AI1600" s="592" t="s">
        <v>1572</v>
      </c>
      <c r="AJ1600" s="591">
        <v>704007</v>
      </c>
      <c r="AK1600" s="624"/>
      <c r="AL1600" s="764">
        <v>803006</v>
      </c>
      <c r="AM1600" s="764">
        <v>1</v>
      </c>
      <c r="AN1600" s="764" t="s">
        <v>3617</v>
      </c>
      <c r="AO1600" s="624"/>
    </row>
    <row r="1601" spans="34:41" ht="15" customHeight="1" x14ac:dyDescent="0.15">
      <c r="AH1601" s="591" t="s">
        <v>1881</v>
      </c>
      <c r="AI1601" s="592" t="s">
        <v>1573</v>
      </c>
      <c r="AJ1601" s="591">
        <v>704008</v>
      </c>
      <c r="AK1601" s="624"/>
      <c r="AL1601" s="764">
        <v>803007</v>
      </c>
      <c r="AM1601" s="764">
        <v>1</v>
      </c>
      <c r="AN1601" s="764" t="s">
        <v>3617</v>
      </c>
      <c r="AO1601" s="624"/>
    </row>
    <row r="1602" spans="34:41" ht="15" customHeight="1" x14ac:dyDescent="0.15">
      <c r="AH1602" s="591" t="s">
        <v>1881</v>
      </c>
      <c r="AI1602" s="592" t="s">
        <v>1574</v>
      </c>
      <c r="AJ1602" s="591">
        <v>704009</v>
      </c>
      <c r="AK1602" s="624"/>
      <c r="AL1602" s="764">
        <v>803008</v>
      </c>
      <c r="AM1602" s="764" t="s">
        <v>3617</v>
      </c>
      <c r="AN1602" s="764">
        <v>1</v>
      </c>
      <c r="AO1602" s="624"/>
    </row>
    <row r="1603" spans="34:41" ht="15" customHeight="1" x14ac:dyDescent="0.15">
      <c r="AH1603" s="591" t="s">
        <v>1881</v>
      </c>
      <c r="AI1603" s="592" t="s">
        <v>1575</v>
      </c>
      <c r="AJ1603" s="591">
        <v>704010</v>
      </c>
      <c r="AK1603" s="624"/>
      <c r="AL1603" s="764">
        <v>803009</v>
      </c>
      <c r="AM1603" s="764">
        <v>1</v>
      </c>
      <c r="AN1603" s="764" t="s">
        <v>3617</v>
      </c>
      <c r="AO1603" s="624"/>
    </row>
    <row r="1604" spans="34:41" ht="15" customHeight="1" x14ac:dyDescent="0.15">
      <c r="AH1604" s="591" t="s">
        <v>1881</v>
      </c>
      <c r="AI1604" s="592" t="s">
        <v>1577</v>
      </c>
      <c r="AJ1604" s="591">
        <v>704011</v>
      </c>
      <c r="AK1604" s="624"/>
      <c r="AL1604" s="764">
        <v>803011</v>
      </c>
      <c r="AM1604" s="764">
        <v>1</v>
      </c>
      <c r="AN1604" s="764" t="s">
        <v>3617</v>
      </c>
      <c r="AO1604" s="624"/>
    </row>
    <row r="1605" spans="34:41" ht="15" customHeight="1" x14ac:dyDescent="0.15">
      <c r="AH1605" s="591" t="s">
        <v>1881</v>
      </c>
      <c r="AI1605" s="592" t="s">
        <v>1884</v>
      </c>
      <c r="AJ1605" s="591">
        <v>704012</v>
      </c>
      <c r="AK1605" s="624"/>
      <c r="AL1605" s="764">
        <v>803013</v>
      </c>
      <c r="AM1605" s="764">
        <v>1</v>
      </c>
      <c r="AN1605" s="764" t="s">
        <v>3617</v>
      </c>
      <c r="AO1605" s="624"/>
    </row>
    <row r="1606" spans="34:41" ht="15" customHeight="1" x14ac:dyDescent="0.15">
      <c r="AH1606" s="591" t="s">
        <v>1881</v>
      </c>
      <c r="AI1606" s="592" t="s">
        <v>1885</v>
      </c>
      <c r="AJ1606" s="591">
        <v>704013</v>
      </c>
      <c r="AK1606" s="624"/>
      <c r="AL1606" s="764">
        <v>803015</v>
      </c>
      <c r="AM1606" s="764" t="s">
        <v>3617</v>
      </c>
      <c r="AN1606" s="764">
        <v>1</v>
      </c>
      <c r="AO1606" s="624"/>
    </row>
    <row r="1607" spans="34:41" ht="15" customHeight="1" x14ac:dyDescent="0.15">
      <c r="AH1607" s="591" t="s">
        <v>1881</v>
      </c>
      <c r="AI1607" s="592" t="s">
        <v>1578</v>
      </c>
      <c r="AJ1607" s="591">
        <v>704014</v>
      </c>
      <c r="AK1607" s="624"/>
      <c r="AL1607" s="764">
        <v>803016</v>
      </c>
      <c r="AM1607" s="764" t="s">
        <v>3617</v>
      </c>
      <c r="AN1607" s="764">
        <v>1</v>
      </c>
      <c r="AO1607" s="624"/>
    </row>
    <row r="1608" spans="34:41" ht="15" customHeight="1" x14ac:dyDescent="0.15">
      <c r="AH1608" s="591" t="s">
        <v>1881</v>
      </c>
      <c r="AI1608" s="592" t="s">
        <v>1579</v>
      </c>
      <c r="AJ1608" s="591">
        <v>704015</v>
      </c>
      <c r="AK1608" s="624"/>
      <c r="AL1608" s="764">
        <v>803018</v>
      </c>
      <c r="AM1608" s="764">
        <v>1</v>
      </c>
      <c r="AN1608" s="764" t="s">
        <v>3617</v>
      </c>
      <c r="AO1608" s="624"/>
    </row>
    <row r="1609" spans="34:41" ht="15" customHeight="1" x14ac:dyDescent="0.15">
      <c r="AH1609" s="591" t="s">
        <v>1881</v>
      </c>
      <c r="AI1609" s="592" t="s">
        <v>1580</v>
      </c>
      <c r="AJ1609" s="591">
        <v>704016</v>
      </c>
      <c r="AK1609" s="624"/>
      <c r="AL1609" s="764">
        <v>803019</v>
      </c>
      <c r="AM1609" s="764">
        <v>1</v>
      </c>
      <c r="AN1609" s="764" t="s">
        <v>3617</v>
      </c>
      <c r="AO1609" s="624"/>
    </row>
    <row r="1610" spans="34:41" ht="15" customHeight="1" x14ac:dyDescent="0.15">
      <c r="AH1610" s="591" t="s">
        <v>1881</v>
      </c>
      <c r="AI1610" s="592" t="s">
        <v>1582</v>
      </c>
      <c r="AJ1610" s="591">
        <v>704017</v>
      </c>
      <c r="AK1610" s="624"/>
      <c r="AL1610" s="764">
        <v>803990</v>
      </c>
      <c r="AM1610" s="764" t="s">
        <v>3617</v>
      </c>
      <c r="AN1610" s="764">
        <v>1</v>
      </c>
      <c r="AO1610" s="624"/>
    </row>
    <row r="1611" spans="34:41" ht="15" customHeight="1" x14ac:dyDescent="0.15">
      <c r="AH1611" s="591" t="s">
        <v>1881</v>
      </c>
      <c r="AI1611" s="592" t="s">
        <v>1583</v>
      </c>
      <c r="AJ1611" s="591">
        <v>704018</v>
      </c>
      <c r="AK1611" s="624"/>
      <c r="AL1611" s="764">
        <v>804001</v>
      </c>
      <c r="AM1611" s="764" t="s">
        <v>3617</v>
      </c>
      <c r="AN1611" s="764">
        <v>1</v>
      </c>
      <c r="AO1611" s="624"/>
    </row>
    <row r="1612" spans="34:41" ht="15" customHeight="1" x14ac:dyDescent="0.15">
      <c r="AH1612" s="591" t="s">
        <v>1881</v>
      </c>
      <c r="AI1612" s="592" t="s">
        <v>1585</v>
      </c>
      <c r="AJ1612" s="591">
        <v>704019</v>
      </c>
      <c r="AK1612" s="624"/>
      <c r="AL1612" s="764">
        <v>804002</v>
      </c>
      <c r="AM1612" s="764">
        <v>1</v>
      </c>
      <c r="AN1612" s="764" t="s">
        <v>3617</v>
      </c>
      <c r="AO1612" s="624"/>
    </row>
    <row r="1613" spans="34:41" ht="15" customHeight="1" x14ac:dyDescent="0.15">
      <c r="AH1613" s="591" t="s">
        <v>1881</v>
      </c>
      <c r="AI1613" s="592" t="s">
        <v>1586</v>
      </c>
      <c r="AJ1613" s="591">
        <v>704020</v>
      </c>
      <c r="AK1613" s="624"/>
      <c r="AL1613" s="764">
        <v>804003</v>
      </c>
      <c r="AM1613" s="764" t="s">
        <v>3617</v>
      </c>
      <c r="AN1613" s="764">
        <v>1</v>
      </c>
      <c r="AO1613" s="624"/>
    </row>
    <row r="1614" spans="34:41" ht="15" customHeight="1" x14ac:dyDescent="0.15">
      <c r="AH1614" s="591" t="s">
        <v>1881</v>
      </c>
      <c r="AI1614" s="592" t="s">
        <v>1886</v>
      </c>
      <c r="AJ1614" s="591">
        <v>704021</v>
      </c>
      <c r="AK1614" s="624"/>
      <c r="AL1614" s="764">
        <v>804004</v>
      </c>
      <c r="AM1614" s="764" t="s">
        <v>3617</v>
      </c>
      <c r="AN1614" s="764">
        <v>1</v>
      </c>
      <c r="AO1614" s="624"/>
    </row>
    <row r="1615" spans="34:41" ht="15" customHeight="1" x14ac:dyDescent="0.15">
      <c r="AH1615" s="591" t="s">
        <v>1881</v>
      </c>
      <c r="AI1615" s="592" t="s">
        <v>1588</v>
      </c>
      <c r="AJ1615" s="591">
        <v>704022</v>
      </c>
      <c r="AK1615" s="624"/>
      <c r="AL1615" s="764">
        <v>804005</v>
      </c>
      <c r="AM1615" s="764" t="s">
        <v>3617</v>
      </c>
      <c r="AN1615" s="764">
        <v>1</v>
      </c>
      <c r="AO1615" s="624"/>
    </row>
    <row r="1616" spans="34:41" ht="15" customHeight="1" x14ac:dyDescent="0.15">
      <c r="AH1616" s="591" t="s">
        <v>1881</v>
      </c>
      <c r="AI1616" s="592" t="s">
        <v>1589</v>
      </c>
      <c r="AJ1616" s="591">
        <v>704023</v>
      </c>
      <c r="AK1616" s="624"/>
      <c r="AL1616" s="764">
        <v>804006</v>
      </c>
      <c r="AM1616" s="764" t="s">
        <v>3617</v>
      </c>
      <c r="AN1616" s="764">
        <v>1</v>
      </c>
      <c r="AO1616" s="624"/>
    </row>
    <row r="1617" spans="34:41" ht="15" customHeight="1" x14ac:dyDescent="0.15">
      <c r="AH1617" s="591" t="s">
        <v>1881</v>
      </c>
      <c r="AI1617" s="592" t="s">
        <v>1590</v>
      </c>
      <c r="AJ1617" s="591">
        <v>704024</v>
      </c>
      <c r="AK1617" s="624"/>
      <c r="AL1617" s="764">
        <v>804007</v>
      </c>
      <c r="AM1617" s="764" t="s">
        <v>3617</v>
      </c>
      <c r="AN1617" s="764">
        <v>1</v>
      </c>
      <c r="AO1617" s="624"/>
    </row>
    <row r="1618" spans="34:41" ht="15" customHeight="1" x14ac:dyDescent="0.15">
      <c r="AH1618" s="591" t="s">
        <v>1881</v>
      </c>
      <c r="AI1618" s="592" t="s">
        <v>1592</v>
      </c>
      <c r="AJ1618" s="591">
        <v>704025</v>
      </c>
      <c r="AK1618" s="624"/>
      <c r="AL1618" s="764">
        <v>804008</v>
      </c>
      <c r="AM1618" s="764" t="s">
        <v>3617</v>
      </c>
      <c r="AN1618" s="764">
        <v>1</v>
      </c>
      <c r="AO1618" s="624"/>
    </row>
    <row r="1619" spans="34:41" ht="15" customHeight="1" x14ac:dyDescent="0.15">
      <c r="AH1619" s="591" t="s">
        <v>1881</v>
      </c>
      <c r="AI1619" s="592" t="s">
        <v>1594</v>
      </c>
      <c r="AJ1619" s="591">
        <v>704026</v>
      </c>
      <c r="AK1619" s="624"/>
      <c r="AL1619" s="764">
        <v>804009</v>
      </c>
      <c r="AM1619" s="764" t="s">
        <v>3617</v>
      </c>
      <c r="AN1619" s="764">
        <v>1</v>
      </c>
      <c r="AO1619" s="624"/>
    </row>
    <row r="1620" spans="34:41" ht="15" customHeight="1" x14ac:dyDescent="0.15">
      <c r="AH1620" s="591" t="s">
        <v>1881</v>
      </c>
      <c r="AI1620" s="592" t="s">
        <v>1595</v>
      </c>
      <c r="AJ1620" s="591">
        <v>704027</v>
      </c>
      <c r="AK1620" s="624"/>
      <c r="AL1620" s="764">
        <v>804991</v>
      </c>
      <c r="AM1620" s="764" t="s">
        <v>3617</v>
      </c>
      <c r="AN1620" s="764">
        <v>1</v>
      </c>
      <c r="AO1620" s="624"/>
    </row>
    <row r="1621" spans="34:41" ht="15" customHeight="1" x14ac:dyDescent="0.15">
      <c r="AH1621" s="591" t="s">
        <v>1881</v>
      </c>
      <c r="AI1621" s="592" t="s">
        <v>1596</v>
      </c>
      <c r="AJ1621" s="591">
        <v>704028</v>
      </c>
      <c r="AK1621" s="624"/>
      <c r="AL1621" s="764">
        <v>901001</v>
      </c>
      <c r="AM1621" s="764">
        <v>1</v>
      </c>
      <c r="AN1621" s="764" t="s">
        <v>3617</v>
      </c>
      <c r="AO1621" s="624"/>
    </row>
    <row r="1622" spans="34:41" ht="15" customHeight="1" x14ac:dyDescent="0.15">
      <c r="AH1622" s="591" t="s">
        <v>1881</v>
      </c>
      <c r="AI1622" s="592" t="s">
        <v>1597</v>
      </c>
      <c r="AJ1622" s="591">
        <v>704029</v>
      </c>
      <c r="AK1622" s="624"/>
      <c r="AL1622" s="764">
        <v>901002</v>
      </c>
      <c r="AM1622" s="764">
        <v>1</v>
      </c>
      <c r="AN1622" s="764" t="s">
        <v>3617</v>
      </c>
      <c r="AO1622" s="624"/>
    </row>
    <row r="1623" spans="34:41" ht="15" customHeight="1" x14ac:dyDescent="0.15">
      <c r="AH1623" s="591" t="s">
        <v>1881</v>
      </c>
      <c r="AI1623" s="592" t="s">
        <v>1887</v>
      </c>
      <c r="AJ1623" s="591">
        <v>704031</v>
      </c>
      <c r="AK1623" s="624"/>
      <c r="AL1623" s="764">
        <v>901003</v>
      </c>
      <c r="AM1623" s="764">
        <v>1</v>
      </c>
      <c r="AN1623" s="764" t="s">
        <v>3617</v>
      </c>
      <c r="AO1623" s="624"/>
    </row>
    <row r="1624" spans="34:41" ht="15" customHeight="1" x14ac:dyDescent="0.15">
      <c r="AH1624" s="591" t="s">
        <v>1881</v>
      </c>
      <c r="AI1624" s="592" t="s">
        <v>1888</v>
      </c>
      <c r="AJ1624" s="591">
        <v>704032</v>
      </c>
      <c r="AK1624" s="624"/>
      <c r="AL1624" s="764">
        <v>901004</v>
      </c>
      <c r="AM1624" s="764">
        <v>1</v>
      </c>
      <c r="AN1624" s="764" t="s">
        <v>3617</v>
      </c>
      <c r="AO1624" s="624"/>
    </row>
    <row r="1625" spans="34:41" ht="15" customHeight="1" x14ac:dyDescent="0.15">
      <c r="AH1625" s="591" t="s">
        <v>1881</v>
      </c>
      <c r="AI1625" s="592" t="s">
        <v>1889</v>
      </c>
      <c r="AJ1625" s="591">
        <v>704033</v>
      </c>
      <c r="AK1625" s="624"/>
      <c r="AL1625" s="764">
        <v>901005</v>
      </c>
      <c r="AM1625" s="764">
        <v>1</v>
      </c>
      <c r="AN1625" s="764" t="s">
        <v>3617</v>
      </c>
      <c r="AO1625" s="624"/>
    </row>
    <row r="1626" spans="34:41" ht="15" customHeight="1" x14ac:dyDescent="0.15">
      <c r="AH1626" s="591" t="s">
        <v>1881</v>
      </c>
      <c r="AI1626" s="592" t="s">
        <v>1598</v>
      </c>
      <c r="AJ1626" s="591">
        <v>704034</v>
      </c>
      <c r="AK1626" s="624"/>
      <c r="AL1626" s="764">
        <v>901006</v>
      </c>
      <c r="AM1626" s="764">
        <v>1</v>
      </c>
      <c r="AN1626" s="764" t="s">
        <v>3617</v>
      </c>
      <c r="AO1626" s="624"/>
    </row>
    <row r="1627" spans="34:41" ht="15" customHeight="1" x14ac:dyDescent="0.15">
      <c r="AH1627" s="591" t="s">
        <v>1881</v>
      </c>
      <c r="AI1627" s="592" t="s">
        <v>1600</v>
      </c>
      <c r="AJ1627" s="591">
        <v>704035</v>
      </c>
      <c r="AK1627" s="624"/>
      <c r="AL1627" s="764">
        <v>901007</v>
      </c>
      <c r="AM1627" s="764">
        <v>1</v>
      </c>
      <c r="AN1627" s="764" t="s">
        <v>3617</v>
      </c>
      <c r="AO1627" s="624"/>
    </row>
    <row r="1628" spans="34:41" ht="15" customHeight="1" x14ac:dyDescent="0.15">
      <c r="AH1628" s="591" t="s">
        <v>1881</v>
      </c>
      <c r="AI1628" s="592" t="s">
        <v>1890</v>
      </c>
      <c r="AJ1628" s="591">
        <v>704036</v>
      </c>
      <c r="AK1628" s="624"/>
      <c r="AL1628" s="764">
        <v>901008</v>
      </c>
      <c r="AM1628" s="764" t="s">
        <v>3617</v>
      </c>
      <c r="AN1628" s="764">
        <v>1</v>
      </c>
      <c r="AO1628" s="624"/>
    </row>
    <row r="1629" spans="34:41" ht="15" customHeight="1" x14ac:dyDescent="0.15">
      <c r="AH1629" s="591" t="s">
        <v>1881</v>
      </c>
      <c r="AI1629" s="592" t="s">
        <v>1891</v>
      </c>
      <c r="AJ1629" s="591">
        <v>704038</v>
      </c>
      <c r="AK1629" s="624"/>
      <c r="AL1629" s="764">
        <v>901009</v>
      </c>
      <c r="AM1629" s="764" t="s">
        <v>3617</v>
      </c>
      <c r="AN1629" s="764">
        <v>1</v>
      </c>
      <c r="AO1629" s="624"/>
    </row>
    <row r="1630" spans="34:41" ht="15" customHeight="1" x14ac:dyDescent="0.15">
      <c r="AH1630" s="591" t="s">
        <v>1881</v>
      </c>
      <c r="AI1630" s="592" t="s">
        <v>1892</v>
      </c>
      <c r="AJ1630" s="591">
        <v>704038</v>
      </c>
      <c r="AK1630" s="624"/>
      <c r="AL1630" s="764">
        <v>901010</v>
      </c>
      <c r="AM1630" s="764" t="s">
        <v>3617</v>
      </c>
      <c r="AN1630" s="764">
        <v>1</v>
      </c>
      <c r="AO1630" s="624"/>
    </row>
    <row r="1631" spans="34:41" ht="15" customHeight="1" x14ac:dyDescent="0.15">
      <c r="AH1631" s="591" t="s">
        <v>1881</v>
      </c>
      <c r="AI1631" s="592" t="s">
        <v>1893</v>
      </c>
      <c r="AJ1631" s="591">
        <v>704039</v>
      </c>
      <c r="AK1631" s="624"/>
      <c r="AL1631" s="764">
        <v>901011</v>
      </c>
      <c r="AM1631" s="764" t="s">
        <v>3617</v>
      </c>
      <c r="AN1631" s="764">
        <v>1</v>
      </c>
      <c r="AO1631" s="624"/>
    </row>
    <row r="1632" spans="34:41" ht="15" customHeight="1" x14ac:dyDescent="0.15">
      <c r="AH1632" s="591" t="s">
        <v>1881</v>
      </c>
      <c r="AI1632" s="592" t="s">
        <v>1894</v>
      </c>
      <c r="AJ1632" s="591">
        <v>704040</v>
      </c>
      <c r="AK1632" s="624"/>
      <c r="AL1632" s="764">
        <v>901012</v>
      </c>
      <c r="AM1632" s="764">
        <v>1</v>
      </c>
      <c r="AN1632" s="764" t="s">
        <v>3617</v>
      </c>
      <c r="AO1632" s="624"/>
    </row>
    <row r="1633" spans="34:41" ht="15" customHeight="1" x14ac:dyDescent="0.15">
      <c r="AH1633" s="591" t="s">
        <v>1881</v>
      </c>
      <c r="AI1633" s="592" t="s">
        <v>1895</v>
      </c>
      <c r="AJ1633" s="591">
        <v>704041</v>
      </c>
      <c r="AK1633" s="624"/>
      <c r="AL1633" s="764">
        <v>901013</v>
      </c>
      <c r="AM1633" s="764">
        <v>1</v>
      </c>
      <c r="AN1633" s="764" t="s">
        <v>3617</v>
      </c>
      <c r="AO1633" s="624"/>
    </row>
    <row r="1634" spans="34:41" ht="15" customHeight="1" x14ac:dyDescent="0.15">
      <c r="AH1634" s="591" t="s">
        <v>1896</v>
      </c>
      <c r="AI1634" s="592" t="s">
        <v>1601</v>
      </c>
      <c r="AJ1634" s="591">
        <v>705001</v>
      </c>
      <c r="AK1634" s="624"/>
      <c r="AL1634" s="764">
        <v>901014</v>
      </c>
      <c r="AM1634" s="764">
        <v>1</v>
      </c>
      <c r="AN1634" s="764" t="s">
        <v>3617</v>
      </c>
      <c r="AO1634" s="624"/>
    </row>
    <row r="1635" spans="34:41" ht="15" customHeight="1" x14ac:dyDescent="0.15">
      <c r="AH1635" s="591" t="s">
        <v>1896</v>
      </c>
      <c r="AI1635" s="592" t="s">
        <v>1603</v>
      </c>
      <c r="AJ1635" s="591">
        <v>705002</v>
      </c>
      <c r="AK1635" s="624"/>
      <c r="AL1635" s="764">
        <v>901015</v>
      </c>
      <c r="AM1635" s="764" t="s">
        <v>3617</v>
      </c>
      <c r="AN1635" s="764">
        <v>1</v>
      </c>
      <c r="AO1635" s="624"/>
    </row>
    <row r="1636" spans="34:41" ht="15" customHeight="1" x14ac:dyDescent="0.15">
      <c r="AH1636" s="591" t="s">
        <v>1896</v>
      </c>
      <c r="AI1636" s="592" t="s">
        <v>1604</v>
      </c>
      <c r="AJ1636" s="591">
        <v>705003</v>
      </c>
      <c r="AK1636" s="624"/>
      <c r="AL1636" s="764">
        <v>901016</v>
      </c>
      <c r="AM1636" s="764" t="s">
        <v>3617</v>
      </c>
      <c r="AN1636" s="764">
        <v>1</v>
      </c>
      <c r="AO1636" s="624"/>
    </row>
    <row r="1637" spans="34:41" ht="15" customHeight="1" x14ac:dyDescent="0.15">
      <c r="AH1637" s="591" t="s">
        <v>1896</v>
      </c>
      <c r="AI1637" s="592" t="s">
        <v>1606</v>
      </c>
      <c r="AJ1637" s="591">
        <v>705004</v>
      </c>
      <c r="AK1637" s="624"/>
      <c r="AL1637" s="764">
        <v>901017</v>
      </c>
      <c r="AM1637" s="764" t="s">
        <v>3617</v>
      </c>
      <c r="AN1637" s="764">
        <v>1</v>
      </c>
      <c r="AO1637" s="624"/>
    </row>
    <row r="1638" spans="34:41" ht="15" customHeight="1" x14ac:dyDescent="0.15">
      <c r="AH1638" s="591" t="s">
        <v>1896</v>
      </c>
      <c r="AI1638" s="592" t="s">
        <v>1608</v>
      </c>
      <c r="AJ1638" s="591">
        <v>705005</v>
      </c>
      <c r="AK1638" s="624"/>
      <c r="AL1638" s="764">
        <v>901018</v>
      </c>
      <c r="AM1638" s="764">
        <v>1</v>
      </c>
      <c r="AN1638" s="764" t="s">
        <v>3617</v>
      </c>
      <c r="AO1638" s="624"/>
    </row>
    <row r="1639" spans="34:41" ht="15" customHeight="1" x14ac:dyDescent="0.15">
      <c r="AH1639" s="591" t="s">
        <v>1896</v>
      </c>
      <c r="AI1639" s="592" t="s">
        <v>1609</v>
      </c>
      <c r="AJ1639" s="591">
        <v>705006</v>
      </c>
      <c r="AK1639" s="624"/>
      <c r="AL1639" s="764">
        <v>901020</v>
      </c>
      <c r="AM1639" s="764">
        <v>1</v>
      </c>
      <c r="AN1639" s="764" t="s">
        <v>3617</v>
      </c>
      <c r="AO1639" s="624"/>
    </row>
    <row r="1640" spans="34:41" ht="15" customHeight="1" x14ac:dyDescent="0.15">
      <c r="AH1640" s="591" t="s">
        <v>1896</v>
      </c>
      <c r="AI1640" s="592" t="s">
        <v>286</v>
      </c>
      <c r="AJ1640" s="591">
        <v>705007</v>
      </c>
      <c r="AK1640" s="624"/>
      <c r="AL1640" s="764">
        <v>901022</v>
      </c>
      <c r="AM1640" s="764" t="s">
        <v>3617</v>
      </c>
      <c r="AN1640" s="764">
        <v>1</v>
      </c>
      <c r="AO1640" s="624"/>
    </row>
    <row r="1641" spans="34:41" ht="15" customHeight="1" x14ac:dyDescent="0.15">
      <c r="AH1641" s="591" t="s">
        <v>1896</v>
      </c>
      <c r="AI1641" s="592" t="s">
        <v>1610</v>
      </c>
      <c r="AJ1641" s="591">
        <v>705008</v>
      </c>
      <c r="AK1641" s="624"/>
      <c r="AL1641" s="764">
        <v>901023</v>
      </c>
      <c r="AM1641" s="764" t="s">
        <v>3617</v>
      </c>
      <c r="AN1641" s="764">
        <v>1</v>
      </c>
      <c r="AO1641" s="624"/>
    </row>
    <row r="1642" spans="34:41" ht="15" customHeight="1" x14ac:dyDescent="0.15">
      <c r="AH1642" s="591" t="s">
        <v>1896</v>
      </c>
      <c r="AI1642" s="592" t="s">
        <v>1611</v>
      </c>
      <c r="AJ1642" s="591">
        <v>705009</v>
      </c>
      <c r="AK1642" s="624"/>
      <c r="AL1642" s="764">
        <v>901024</v>
      </c>
      <c r="AM1642" s="764">
        <v>1</v>
      </c>
      <c r="AN1642" s="764" t="s">
        <v>3617</v>
      </c>
      <c r="AO1642" s="624"/>
    </row>
    <row r="1643" spans="34:41" ht="15" customHeight="1" x14ac:dyDescent="0.15">
      <c r="AH1643" s="591" t="s">
        <v>1896</v>
      </c>
      <c r="AI1643" s="592" t="s">
        <v>1612</v>
      </c>
      <c r="AJ1643" s="591">
        <v>705010</v>
      </c>
      <c r="AK1643" s="624"/>
      <c r="AL1643" s="764">
        <v>901025</v>
      </c>
      <c r="AM1643" s="764" t="s">
        <v>3617</v>
      </c>
      <c r="AN1643" s="764">
        <v>1</v>
      </c>
      <c r="AO1643" s="624"/>
    </row>
    <row r="1644" spans="34:41" ht="15" customHeight="1" x14ac:dyDescent="0.15">
      <c r="AH1644" s="591" t="s">
        <v>1896</v>
      </c>
      <c r="AI1644" s="592" t="s">
        <v>1614</v>
      </c>
      <c r="AJ1644" s="591">
        <v>705011</v>
      </c>
      <c r="AK1644" s="624"/>
      <c r="AL1644" s="764">
        <v>901026</v>
      </c>
      <c r="AM1644" s="764">
        <v>1</v>
      </c>
      <c r="AN1644" s="764" t="s">
        <v>3617</v>
      </c>
      <c r="AO1644" s="624"/>
    </row>
    <row r="1645" spans="34:41" ht="15" customHeight="1" x14ac:dyDescent="0.15">
      <c r="AH1645" s="591" t="s">
        <v>1896</v>
      </c>
      <c r="AI1645" s="592" t="s">
        <v>1897</v>
      </c>
      <c r="AJ1645" s="591">
        <v>705012</v>
      </c>
      <c r="AK1645" s="624"/>
      <c r="AL1645" s="764">
        <v>901027</v>
      </c>
      <c r="AM1645" s="764" t="s">
        <v>3617</v>
      </c>
      <c r="AN1645" s="764">
        <v>1</v>
      </c>
      <c r="AO1645" s="624"/>
    </row>
    <row r="1646" spans="34:41" ht="15" customHeight="1" x14ac:dyDescent="0.15">
      <c r="AH1646" s="591" t="s">
        <v>1896</v>
      </c>
      <c r="AI1646" s="592" t="s">
        <v>1615</v>
      </c>
      <c r="AJ1646" s="591">
        <v>705013</v>
      </c>
      <c r="AK1646" s="624"/>
      <c r="AL1646" s="764">
        <v>901028</v>
      </c>
      <c r="AM1646" s="764" t="s">
        <v>3617</v>
      </c>
      <c r="AN1646" s="764">
        <v>1</v>
      </c>
      <c r="AO1646" s="624"/>
    </row>
    <row r="1647" spans="34:41" ht="15" customHeight="1" x14ac:dyDescent="0.15">
      <c r="AH1647" s="591" t="s">
        <v>1896</v>
      </c>
      <c r="AI1647" s="592" t="s">
        <v>1617</v>
      </c>
      <c r="AJ1647" s="591">
        <v>705014</v>
      </c>
      <c r="AK1647" s="624"/>
      <c r="AL1647" s="764">
        <v>901029</v>
      </c>
      <c r="AM1647" s="764" t="s">
        <v>3617</v>
      </c>
      <c r="AN1647" s="764">
        <v>1</v>
      </c>
      <c r="AO1647" s="624"/>
    </row>
    <row r="1648" spans="34:41" ht="15" customHeight="1" x14ac:dyDescent="0.15">
      <c r="AH1648" s="591" t="s">
        <v>1896</v>
      </c>
      <c r="AI1648" s="592" t="s">
        <v>1618</v>
      </c>
      <c r="AJ1648" s="591">
        <v>705015</v>
      </c>
      <c r="AK1648" s="624"/>
      <c r="AL1648" s="764">
        <v>901030</v>
      </c>
      <c r="AM1648" s="764" t="s">
        <v>3617</v>
      </c>
      <c r="AN1648" s="764">
        <v>1</v>
      </c>
      <c r="AO1648" s="624"/>
    </row>
    <row r="1649" spans="34:41" ht="15" customHeight="1" x14ac:dyDescent="0.15">
      <c r="AH1649" s="591" t="s">
        <v>1896</v>
      </c>
      <c r="AI1649" s="592" t="s">
        <v>1620</v>
      </c>
      <c r="AJ1649" s="591">
        <v>705016</v>
      </c>
      <c r="AK1649" s="624"/>
      <c r="AL1649" s="764">
        <v>901032</v>
      </c>
      <c r="AM1649" s="764" t="s">
        <v>3617</v>
      </c>
      <c r="AN1649" s="764">
        <v>1</v>
      </c>
      <c r="AO1649" s="624"/>
    </row>
    <row r="1650" spans="34:41" ht="15" customHeight="1" x14ac:dyDescent="0.15">
      <c r="AH1650" s="591" t="s">
        <v>1896</v>
      </c>
      <c r="AI1650" s="592" t="s">
        <v>1621</v>
      </c>
      <c r="AJ1650" s="591">
        <v>705017</v>
      </c>
      <c r="AK1650" s="624"/>
      <c r="AL1650" s="764">
        <v>901033</v>
      </c>
      <c r="AM1650" s="764" t="s">
        <v>3617</v>
      </c>
      <c r="AN1650" s="764">
        <v>1</v>
      </c>
      <c r="AO1650" s="624"/>
    </row>
    <row r="1651" spans="34:41" ht="15" customHeight="1" x14ac:dyDescent="0.15">
      <c r="AH1651" s="591" t="s">
        <v>1896</v>
      </c>
      <c r="AI1651" s="592" t="s">
        <v>1622</v>
      </c>
      <c r="AJ1651" s="591">
        <v>705018</v>
      </c>
      <c r="AK1651" s="624"/>
      <c r="AL1651" s="764">
        <v>901034</v>
      </c>
      <c r="AM1651" s="764">
        <v>1</v>
      </c>
      <c r="AN1651" s="764" t="s">
        <v>3617</v>
      </c>
      <c r="AO1651" s="624"/>
    </row>
    <row r="1652" spans="34:41" ht="15" customHeight="1" x14ac:dyDescent="0.15">
      <c r="AH1652" s="591" t="s">
        <v>1896</v>
      </c>
      <c r="AI1652" s="592" t="s">
        <v>1623</v>
      </c>
      <c r="AJ1652" s="591">
        <v>705019</v>
      </c>
      <c r="AK1652" s="624"/>
      <c r="AL1652" s="764">
        <v>901035</v>
      </c>
      <c r="AM1652" s="764">
        <v>1</v>
      </c>
      <c r="AN1652" s="764" t="s">
        <v>3617</v>
      </c>
      <c r="AO1652" s="624"/>
    </row>
    <row r="1653" spans="34:41" ht="15" customHeight="1" x14ac:dyDescent="0.15">
      <c r="AH1653" s="591" t="s">
        <v>1896</v>
      </c>
      <c r="AI1653" s="592" t="s">
        <v>1898</v>
      </c>
      <c r="AJ1653" s="591">
        <v>705020</v>
      </c>
      <c r="AK1653" s="624"/>
      <c r="AL1653" s="764">
        <v>901036</v>
      </c>
      <c r="AM1653" s="764">
        <v>1</v>
      </c>
      <c r="AN1653" s="764" t="s">
        <v>3617</v>
      </c>
      <c r="AO1653" s="624"/>
    </row>
    <row r="1654" spans="34:41" ht="15" customHeight="1" x14ac:dyDescent="0.15">
      <c r="AH1654" s="591" t="s">
        <v>1896</v>
      </c>
      <c r="AI1654" s="592" t="s">
        <v>1899</v>
      </c>
      <c r="AJ1654" s="591">
        <v>705991</v>
      </c>
      <c r="AK1654" s="624"/>
      <c r="AL1654" s="764">
        <v>901038</v>
      </c>
      <c r="AM1654" s="764">
        <v>1</v>
      </c>
      <c r="AN1654" s="764" t="s">
        <v>3617</v>
      </c>
      <c r="AO1654" s="624"/>
    </row>
    <row r="1655" spans="34:41" ht="15" customHeight="1" x14ac:dyDescent="0.15">
      <c r="AH1655" s="591" t="s">
        <v>1896</v>
      </c>
      <c r="AI1655" s="592" t="s">
        <v>1900</v>
      </c>
      <c r="AJ1655" s="591">
        <v>705992</v>
      </c>
      <c r="AK1655" s="624"/>
      <c r="AL1655" s="764">
        <v>901039</v>
      </c>
      <c r="AM1655" s="764" t="s">
        <v>3617</v>
      </c>
      <c r="AN1655" s="764">
        <v>1</v>
      </c>
      <c r="AO1655" s="624"/>
    </row>
    <row r="1656" spans="34:41" ht="15" customHeight="1" x14ac:dyDescent="0.15">
      <c r="AH1656" s="591" t="s">
        <v>1901</v>
      </c>
      <c r="AI1656" s="592" t="s">
        <v>1624</v>
      </c>
      <c r="AJ1656" s="591">
        <v>801001</v>
      </c>
      <c r="AK1656" s="624"/>
      <c r="AL1656" s="764">
        <v>901040</v>
      </c>
      <c r="AM1656" s="764" t="s">
        <v>3617</v>
      </c>
      <c r="AN1656" s="764">
        <v>1</v>
      </c>
      <c r="AO1656" s="624"/>
    </row>
    <row r="1657" spans="34:41" ht="15" customHeight="1" x14ac:dyDescent="0.15">
      <c r="AH1657" s="591" t="s">
        <v>1901</v>
      </c>
      <c r="AI1657" s="592" t="s">
        <v>1625</v>
      </c>
      <c r="AJ1657" s="591">
        <v>801003</v>
      </c>
      <c r="AK1657" s="624"/>
      <c r="AL1657" s="764">
        <v>901042</v>
      </c>
      <c r="AM1657" s="764" t="s">
        <v>3617</v>
      </c>
      <c r="AN1657" s="764">
        <v>1</v>
      </c>
      <c r="AO1657" s="624"/>
    </row>
    <row r="1658" spans="34:41" ht="15" customHeight="1" x14ac:dyDescent="0.15">
      <c r="AH1658" s="591" t="s">
        <v>1901</v>
      </c>
      <c r="AI1658" s="592" t="s">
        <v>1626</v>
      </c>
      <c r="AJ1658" s="591">
        <v>801006</v>
      </c>
      <c r="AK1658" s="624"/>
      <c r="AL1658" s="764">
        <v>901044</v>
      </c>
      <c r="AM1658" s="764" t="s">
        <v>3617</v>
      </c>
      <c r="AN1658" s="764">
        <v>1</v>
      </c>
      <c r="AO1658" s="624"/>
    </row>
    <row r="1659" spans="34:41" ht="15" customHeight="1" x14ac:dyDescent="0.15">
      <c r="AH1659" s="591" t="s">
        <v>1902</v>
      </c>
      <c r="AI1659" s="592" t="s">
        <v>1903</v>
      </c>
      <c r="AJ1659" s="591">
        <v>802001</v>
      </c>
      <c r="AK1659" s="624"/>
      <c r="AL1659" s="764">
        <v>901045</v>
      </c>
      <c r="AM1659" s="764">
        <v>1</v>
      </c>
      <c r="AN1659" s="764" t="s">
        <v>3617</v>
      </c>
      <c r="AO1659" s="624"/>
    </row>
    <row r="1660" spans="34:41" ht="15" customHeight="1" x14ac:dyDescent="0.15">
      <c r="AH1660" s="591" t="s">
        <v>1902</v>
      </c>
      <c r="AI1660" s="592" t="s">
        <v>1628</v>
      </c>
      <c r="AJ1660" s="591">
        <v>802002</v>
      </c>
      <c r="AK1660" s="624"/>
      <c r="AL1660" s="764">
        <v>901047</v>
      </c>
      <c r="AM1660" s="764" t="s">
        <v>3617</v>
      </c>
      <c r="AN1660" s="764">
        <v>1</v>
      </c>
      <c r="AO1660" s="624"/>
    </row>
    <row r="1661" spans="34:41" ht="15" customHeight="1" x14ac:dyDescent="0.15">
      <c r="AH1661" s="591" t="s">
        <v>1902</v>
      </c>
      <c r="AI1661" s="592" t="s">
        <v>1630</v>
      </c>
      <c r="AJ1661" s="591">
        <v>802003</v>
      </c>
      <c r="AK1661" s="624"/>
      <c r="AL1661" s="764">
        <v>901048</v>
      </c>
      <c r="AM1661" s="764">
        <v>1</v>
      </c>
      <c r="AN1661" s="764" t="s">
        <v>3617</v>
      </c>
      <c r="AO1661" s="624"/>
    </row>
    <row r="1662" spans="34:41" ht="15" customHeight="1" x14ac:dyDescent="0.15">
      <c r="AH1662" s="591" t="s">
        <v>1902</v>
      </c>
      <c r="AI1662" s="592" t="s">
        <v>1904</v>
      </c>
      <c r="AJ1662" s="591">
        <v>802004</v>
      </c>
      <c r="AK1662" s="624"/>
      <c r="AL1662" s="764">
        <v>901049</v>
      </c>
      <c r="AM1662" s="764" t="s">
        <v>3617</v>
      </c>
      <c r="AN1662" s="764">
        <v>1</v>
      </c>
      <c r="AO1662" s="624"/>
    </row>
    <row r="1663" spans="34:41" ht="15" customHeight="1" x14ac:dyDescent="0.15">
      <c r="AH1663" s="591" t="s">
        <v>1902</v>
      </c>
      <c r="AI1663" s="592" t="s">
        <v>1632</v>
      </c>
      <c r="AJ1663" s="591">
        <v>802005</v>
      </c>
      <c r="AK1663" s="624"/>
      <c r="AL1663" s="764">
        <v>901050</v>
      </c>
      <c r="AM1663" s="764" t="s">
        <v>3617</v>
      </c>
      <c r="AN1663" s="764">
        <v>1</v>
      </c>
      <c r="AO1663" s="624"/>
    </row>
    <row r="1664" spans="34:41" ht="15" customHeight="1" x14ac:dyDescent="0.15">
      <c r="AH1664" s="591" t="s">
        <v>1902</v>
      </c>
      <c r="AI1664" s="592" t="s">
        <v>1634</v>
      </c>
      <c r="AJ1664" s="591">
        <v>802006</v>
      </c>
      <c r="AK1664" s="624"/>
      <c r="AL1664" s="764">
        <v>901051</v>
      </c>
      <c r="AM1664" s="764" t="s">
        <v>3617</v>
      </c>
      <c r="AN1664" s="764">
        <v>1</v>
      </c>
      <c r="AO1664" s="624"/>
    </row>
    <row r="1665" spans="34:41" ht="15" customHeight="1" x14ac:dyDescent="0.15">
      <c r="AH1665" s="591" t="s">
        <v>1902</v>
      </c>
      <c r="AI1665" s="592" t="s">
        <v>1636</v>
      </c>
      <c r="AJ1665" s="591">
        <v>802007</v>
      </c>
      <c r="AK1665" s="624"/>
      <c r="AL1665" s="764">
        <v>901052</v>
      </c>
      <c r="AM1665" s="764" t="s">
        <v>3617</v>
      </c>
      <c r="AN1665" s="764">
        <v>1</v>
      </c>
      <c r="AO1665" s="624"/>
    </row>
    <row r="1666" spans="34:41" ht="15" customHeight="1" x14ac:dyDescent="0.15">
      <c r="AH1666" s="591" t="s">
        <v>1902</v>
      </c>
      <c r="AI1666" s="592" t="s">
        <v>1905</v>
      </c>
      <c r="AJ1666" s="591">
        <v>802008</v>
      </c>
      <c r="AK1666" s="624"/>
      <c r="AL1666" s="764">
        <v>901053</v>
      </c>
      <c r="AM1666" s="764" t="s">
        <v>3617</v>
      </c>
      <c r="AN1666" s="764">
        <v>1</v>
      </c>
      <c r="AO1666" s="624"/>
    </row>
    <row r="1667" spans="34:41" ht="15" customHeight="1" x14ac:dyDescent="0.15">
      <c r="AH1667" s="591" t="s">
        <v>1902</v>
      </c>
      <c r="AI1667" s="592" t="s">
        <v>287</v>
      </c>
      <c r="AJ1667" s="591">
        <v>802009</v>
      </c>
      <c r="AK1667" s="624"/>
      <c r="AL1667" s="764">
        <v>901054</v>
      </c>
      <c r="AM1667" s="764" t="s">
        <v>3617</v>
      </c>
      <c r="AN1667" s="764">
        <v>1</v>
      </c>
      <c r="AO1667" s="624"/>
    </row>
    <row r="1668" spans="34:41" ht="15" customHeight="1" x14ac:dyDescent="0.15">
      <c r="AH1668" s="591" t="s">
        <v>1902</v>
      </c>
      <c r="AI1668" s="592" t="s">
        <v>1906</v>
      </c>
      <c r="AJ1668" s="591">
        <v>802010</v>
      </c>
      <c r="AK1668" s="624"/>
      <c r="AL1668" s="764">
        <v>901055</v>
      </c>
      <c r="AM1668" s="764">
        <v>1</v>
      </c>
      <c r="AN1668" s="764" t="s">
        <v>3617</v>
      </c>
      <c r="AO1668" s="624"/>
    </row>
    <row r="1669" spans="34:41" ht="15" customHeight="1" x14ac:dyDescent="0.15">
      <c r="AH1669" s="591" t="s">
        <v>1902</v>
      </c>
      <c r="AI1669" s="592" t="s">
        <v>1907</v>
      </c>
      <c r="AJ1669" s="591">
        <v>802990</v>
      </c>
      <c r="AK1669" s="624"/>
      <c r="AL1669" s="764">
        <v>901056</v>
      </c>
      <c r="AM1669" s="764" t="s">
        <v>3617</v>
      </c>
      <c r="AN1669" s="764">
        <v>1</v>
      </c>
      <c r="AO1669" s="624"/>
    </row>
    <row r="1670" spans="34:41" ht="15" customHeight="1" x14ac:dyDescent="0.15">
      <c r="AH1670" s="591" t="s">
        <v>1902</v>
      </c>
      <c r="AI1670" s="592" t="s">
        <v>1908</v>
      </c>
      <c r="AJ1670" s="591">
        <v>802991</v>
      </c>
      <c r="AK1670" s="624"/>
      <c r="AL1670" s="764">
        <v>901057</v>
      </c>
      <c r="AM1670" s="764" t="s">
        <v>3617</v>
      </c>
      <c r="AN1670" s="764">
        <v>1</v>
      </c>
      <c r="AO1670" s="624"/>
    </row>
    <row r="1671" spans="34:41" ht="15" customHeight="1" x14ac:dyDescent="0.15">
      <c r="AH1671" s="591" t="s">
        <v>1902</v>
      </c>
      <c r="AI1671" s="592" t="s">
        <v>376</v>
      </c>
      <c r="AJ1671" s="591">
        <v>802993</v>
      </c>
      <c r="AK1671" s="624"/>
      <c r="AL1671" s="764">
        <v>901058</v>
      </c>
      <c r="AM1671" s="764" t="s">
        <v>3617</v>
      </c>
      <c r="AN1671" s="764">
        <v>1</v>
      </c>
      <c r="AO1671" s="624"/>
    </row>
    <row r="1672" spans="34:41" ht="15" customHeight="1" x14ac:dyDescent="0.15">
      <c r="AH1672" s="591" t="s">
        <v>1909</v>
      </c>
      <c r="AI1672" s="592" t="s">
        <v>1639</v>
      </c>
      <c r="AJ1672" s="591">
        <v>803001</v>
      </c>
      <c r="AK1672" s="624"/>
      <c r="AL1672" s="764">
        <v>901059</v>
      </c>
      <c r="AM1672" s="764" t="s">
        <v>3617</v>
      </c>
      <c r="AN1672" s="764">
        <v>1</v>
      </c>
      <c r="AO1672" s="624"/>
    </row>
    <row r="1673" spans="34:41" ht="15" customHeight="1" x14ac:dyDescent="0.15">
      <c r="AH1673" s="591" t="s">
        <v>1909</v>
      </c>
      <c r="AI1673" s="592" t="s">
        <v>1202</v>
      </c>
      <c r="AJ1673" s="591">
        <v>803002</v>
      </c>
      <c r="AK1673" s="624"/>
      <c r="AL1673" s="764">
        <v>901060</v>
      </c>
      <c r="AM1673" s="764" t="s">
        <v>3617</v>
      </c>
      <c r="AN1673" s="764">
        <v>1</v>
      </c>
      <c r="AO1673" s="624"/>
    </row>
    <row r="1674" spans="34:41" ht="15" customHeight="1" x14ac:dyDescent="0.15">
      <c r="AH1674" s="591" t="s">
        <v>1909</v>
      </c>
      <c r="AI1674" s="592" t="s">
        <v>1641</v>
      </c>
      <c r="AJ1674" s="591">
        <v>803003</v>
      </c>
      <c r="AK1674" s="624"/>
      <c r="AL1674" s="764">
        <v>901061</v>
      </c>
      <c r="AM1674" s="764" t="s">
        <v>3617</v>
      </c>
      <c r="AN1674" s="764">
        <v>1</v>
      </c>
      <c r="AO1674" s="624"/>
    </row>
    <row r="1675" spans="34:41" ht="15" customHeight="1" x14ac:dyDescent="0.15">
      <c r="AH1675" s="591" t="s">
        <v>1909</v>
      </c>
      <c r="AI1675" s="592" t="s">
        <v>1642</v>
      </c>
      <c r="AJ1675" s="591">
        <v>803004</v>
      </c>
      <c r="AK1675" s="624"/>
      <c r="AL1675" s="764">
        <v>901062</v>
      </c>
      <c r="AM1675" s="764">
        <v>1</v>
      </c>
      <c r="AN1675" s="764" t="s">
        <v>3617</v>
      </c>
      <c r="AO1675" s="624"/>
    </row>
    <row r="1676" spans="34:41" ht="15" customHeight="1" x14ac:dyDescent="0.15">
      <c r="AH1676" s="591" t="s">
        <v>1909</v>
      </c>
      <c r="AI1676" s="592" t="s">
        <v>457</v>
      </c>
      <c r="AJ1676" s="591">
        <v>803005</v>
      </c>
      <c r="AK1676" s="624"/>
      <c r="AL1676" s="764">
        <v>901063</v>
      </c>
      <c r="AM1676" s="764">
        <v>1</v>
      </c>
      <c r="AN1676" s="764" t="s">
        <v>3617</v>
      </c>
      <c r="AO1676" s="624"/>
    </row>
    <row r="1677" spans="34:41" ht="15" customHeight="1" x14ac:dyDescent="0.15">
      <c r="AH1677" s="591" t="s">
        <v>1909</v>
      </c>
      <c r="AI1677" s="592" t="s">
        <v>1910</v>
      </c>
      <c r="AJ1677" s="591">
        <v>803006</v>
      </c>
      <c r="AK1677" s="624"/>
      <c r="AL1677" s="764">
        <v>901064</v>
      </c>
      <c r="AM1677" s="764" t="s">
        <v>3617</v>
      </c>
      <c r="AN1677" s="764">
        <v>1</v>
      </c>
      <c r="AO1677" s="624"/>
    </row>
    <row r="1678" spans="34:41" ht="15" customHeight="1" x14ac:dyDescent="0.15">
      <c r="AH1678" s="591" t="s">
        <v>1909</v>
      </c>
      <c r="AI1678" s="592" t="s">
        <v>1643</v>
      </c>
      <c r="AJ1678" s="591">
        <v>803007</v>
      </c>
      <c r="AK1678" s="624"/>
      <c r="AL1678" s="764">
        <v>901065</v>
      </c>
      <c r="AM1678" s="764" t="s">
        <v>3617</v>
      </c>
      <c r="AN1678" s="764">
        <v>1</v>
      </c>
      <c r="AO1678" s="624"/>
    </row>
    <row r="1679" spans="34:41" ht="15" customHeight="1" x14ac:dyDescent="0.15">
      <c r="AH1679" s="591" t="s">
        <v>1909</v>
      </c>
      <c r="AI1679" s="592" t="s">
        <v>1644</v>
      </c>
      <c r="AJ1679" s="591">
        <v>803008</v>
      </c>
      <c r="AK1679" s="624"/>
      <c r="AL1679" s="764">
        <v>901066</v>
      </c>
      <c r="AM1679" s="764">
        <v>1</v>
      </c>
      <c r="AN1679" s="764" t="s">
        <v>3617</v>
      </c>
      <c r="AO1679" s="624"/>
    </row>
    <row r="1680" spans="34:41" ht="15" customHeight="1" x14ac:dyDescent="0.15">
      <c r="AH1680" s="591" t="s">
        <v>1909</v>
      </c>
      <c r="AI1680" s="592" t="s">
        <v>1645</v>
      </c>
      <c r="AJ1680" s="591">
        <v>803009</v>
      </c>
      <c r="AK1680" s="624"/>
      <c r="AL1680" s="764">
        <v>901067</v>
      </c>
      <c r="AM1680" s="764" t="s">
        <v>3617</v>
      </c>
      <c r="AN1680" s="764">
        <v>1</v>
      </c>
      <c r="AO1680" s="624"/>
    </row>
    <row r="1681" spans="34:41" ht="15" customHeight="1" x14ac:dyDescent="0.15">
      <c r="AH1681" s="591" t="s">
        <v>1909</v>
      </c>
      <c r="AI1681" s="592" t="s">
        <v>288</v>
      </c>
      <c r="AJ1681" s="591">
        <v>803011</v>
      </c>
      <c r="AK1681" s="624"/>
      <c r="AL1681" s="764">
        <v>901068</v>
      </c>
      <c r="AM1681" s="764">
        <v>1</v>
      </c>
      <c r="AN1681" s="764" t="s">
        <v>3617</v>
      </c>
      <c r="AO1681" s="624"/>
    </row>
    <row r="1682" spans="34:41" ht="15" customHeight="1" x14ac:dyDescent="0.15">
      <c r="AH1682" s="591" t="s">
        <v>1909</v>
      </c>
      <c r="AI1682" s="592" t="s">
        <v>1911</v>
      </c>
      <c r="AJ1682" s="591">
        <v>803013</v>
      </c>
      <c r="AK1682" s="624"/>
      <c r="AL1682" s="764">
        <v>901070</v>
      </c>
      <c r="AM1682" s="764">
        <v>1</v>
      </c>
      <c r="AN1682" s="764" t="s">
        <v>3617</v>
      </c>
      <c r="AO1682" s="624"/>
    </row>
    <row r="1683" spans="34:41" ht="15" customHeight="1" x14ac:dyDescent="0.15">
      <c r="AH1683" s="591" t="s">
        <v>1909</v>
      </c>
      <c r="AI1683" s="592" t="s">
        <v>1912</v>
      </c>
      <c r="AJ1683" s="591">
        <v>803015</v>
      </c>
      <c r="AK1683" s="624"/>
      <c r="AL1683" s="764">
        <v>901990</v>
      </c>
      <c r="AM1683" s="764" t="s">
        <v>3617</v>
      </c>
      <c r="AN1683" s="764">
        <v>1</v>
      </c>
      <c r="AO1683" s="624"/>
    </row>
    <row r="1684" spans="34:41" ht="15" customHeight="1" x14ac:dyDescent="0.15">
      <c r="AH1684" s="591" t="s">
        <v>1909</v>
      </c>
      <c r="AI1684" s="592" t="s">
        <v>1913</v>
      </c>
      <c r="AJ1684" s="591">
        <v>803016</v>
      </c>
      <c r="AK1684" s="624"/>
      <c r="AL1684" s="764">
        <v>901991</v>
      </c>
      <c r="AM1684" s="764" t="s">
        <v>3617</v>
      </c>
      <c r="AN1684" s="764">
        <v>1</v>
      </c>
      <c r="AO1684" s="624"/>
    </row>
    <row r="1685" spans="34:41" ht="15" customHeight="1" x14ac:dyDescent="0.15">
      <c r="AH1685" s="591" t="s">
        <v>1909</v>
      </c>
      <c r="AI1685" s="592" t="s">
        <v>1914</v>
      </c>
      <c r="AJ1685" s="591">
        <v>803018</v>
      </c>
      <c r="AL1685" s="764">
        <v>901992</v>
      </c>
      <c r="AM1685" s="764" t="s">
        <v>3617</v>
      </c>
      <c r="AN1685" s="764">
        <v>1</v>
      </c>
    </row>
    <row r="1686" spans="34:41" ht="15" customHeight="1" x14ac:dyDescent="0.15">
      <c r="AH1686" s="591" t="s">
        <v>1909</v>
      </c>
      <c r="AI1686" s="592" t="s">
        <v>1915</v>
      </c>
      <c r="AJ1686" s="591">
        <v>803019</v>
      </c>
      <c r="AL1686" s="764">
        <v>902001</v>
      </c>
      <c r="AM1686" s="764">
        <v>1</v>
      </c>
      <c r="AN1686" s="764" t="s">
        <v>3617</v>
      </c>
    </row>
    <row r="1687" spans="34:41" ht="15" customHeight="1" x14ac:dyDescent="0.15">
      <c r="AH1687" s="591" t="s">
        <v>1909</v>
      </c>
      <c r="AI1687" s="592" t="s">
        <v>1916</v>
      </c>
      <c r="AJ1687" s="591">
        <v>803990</v>
      </c>
      <c r="AL1687" s="764">
        <v>902002</v>
      </c>
      <c r="AM1687" s="764" t="s">
        <v>3617</v>
      </c>
      <c r="AN1687" s="764">
        <v>1</v>
      </c>
    </row>
    <row r="1688" spans="34:41" ht="15" customHeight="1" x14ac:dyDescent="0.15">
      <c r="AH1688" s="591" t="s">
        <v>1917</v>
      </c>
      <c r="AI1688" s="592" t="s">
        <v>1646</v>
      </c>
      <c r="AJ1688" s="591">
        <v>804001</v>
      </c>
      <c r="AL1688" s="764">
        <v>902003</v>
      </c>
      <c r="AM1688" s="764">
        <v>1</v>
      </c>
      <c r="AN1688" s="764" t="s">
        <v>3617</v>
      </c>
    </row>
    <row r="1689" spans="34:41" ht="15" customHeight="1" x14ac:dyDescent="0.15">
      <c r="AH1689" s="591" t="s">
        <v>1917</v>
      </c>
      <c r="AI1689" s="592" t="s">
        <v>1648</v>
      </c>
      <c r="AJ1689" s="591">
        <v>804002</v>
      </c>
      <c r="AL1689" s="764">
        <v>902004</v>
      </c>
      <c r="AM1689" s="764" t="s">
        <v>3617</v>
      </c>
      <c r="AN1689" s="764">
        <v>1</v>
      </c>
    </row>
    <row r="1690" spans="34:41" ht="15" customHeight="1" x14ac:dyDescent="0.15">
      <c r="AH1690" s="591" t="s">
        <v>1917</v>
      </c>
      <c r="AI1690" s="592" t="s">
        <v>1650</v>
      </c>
      <c r="AJ1690" s="591">
        <v>804003</v>
      </c>
      <c r="AL1690" s="764">
        <v>902005</v>
      </c>
      <c r="AM1690" s="764" t="s">
        <v>3617</v>
      </c>
      <c r="AN1690" s="764">
        <v>1</v>
      </c>
    </row>
    <row r="1691" spans="34:41" ht="15" customHeight="1" x14ac:dyDescent="0.15">
      <c r="AH1691" s="591" t="s">
        <v>1917</v>
      </c>
      <c r="AI1691" s="592" t="s">
        <v>1652</v>
      </c>
      <c r="AJ1691" s="591">
        <v>804004</v>
      </c>
      <c r="AL1691" s="764">
        <v>902006</v>
      </c>
      <c r="AM1691" s="764" t="s">
        <v>3617</v>
      </c>
      <c r="AN1691" s="764">
        <v>1</v>
      </c>
    </row>
    <row r="1692" spans="34:41" ht="15" customHeight="1" x14ac:dyDescent="0.15">
      <c r="AH1692" s="591" t="s">
        <v>1917</v>
      </c>
      <c r="AI1692" s="592" t="s">
        <v>1654</v>
      </c>
      <c r="AJ1692" s="591">
        <v>804005</v>
      </c>
      <c r="AL1692" s="764">
        <v>902007</v>
      </c>
      <c r="AM1692" s="764" t="s">
        <v>3617</v>
      </c>
      <c r="AN1692" s="764">
        <v>1</v>
      </c>
    </row>
    <row r="1693" spans="34:41" ht="15" customHeight="1" x14ac:dyDescent="0.15">
      <c r="AH1693" s="591" t="s">
        <v>1917</v>
      </c>
      <c r="AI1693" s="592" t="s">
        <v>289</v>
      </c>
      <c r="AJ1693" s="591">
        <v>804006</v>
      </c>
      <c r="AL1693" s="764">
        <v>902008</v>
      </c>
      <c r="AM1693" s="764" t="s">
        <v>3617</v>
      </c>
      <c r="AN1693" s="764">
        <v>1</v>
      </c>
    </row>
    <row r="1694" spans="34:41" ht="15" customHeight="1" x14ac:dyDescent="0.15">
      <c r="AH1694" s="591" t="s">
        <v>1917</v>
      </c>
      <c r="AI1694" s="592" t="s">
        <v>1657</v>
      </c>
      <c r="AJ1694" s="591">
        <v>804007</v>
      </c>
      <c r="AL1694" s="764">
        <v>902009</v>
      </c>
      <c r="AM1694" s="764" t="s">
        <v>3617</v>
      </c>
      <c r="AN1694" s="764">
        <v>1</v>
      </c>
    </row>
    <row r="1695" spans="34:41" ht="15" customHeight="1" x14ac:dyDescent="0.15">
      <c r="AH1695" s="591" t="s">
        <v>1917</v>
      </c>
      <c r="AI1695" s="592" t="s">
        <v>1658</v>
      </c>
      <c r="AJ1695" s="591">
        <v>804008</v>
      </c>
      <c r="AL1695" s="764">
        <v>903001</v>
      </c>
      <c r="AM1695" s="764" t="s">
        <v>3617</v>
      </c>
      <c r="AN1695" s="764">
        <v>1</v>
      </c>
    </row>
    <row r="1696" spans="34:41" ht="15" customHeight="1" x14ac:dyDescent="0.15">
      <c r="AH1696" s="591" t="s">
        <v>1917</v>
      </c>
      <c r="AI1696" s="592" t="s">
        <v>261</v>
      </c>
      <c r="AJ1696" s="591">
        <v>804009</v>
      </c>
      <c r="AL1696" s="764">
        <v>903002</v>
      </c>
      <c r="AM1696" s="764">
        <v>1</v>
      </c>
      <c r="AN1696" s="764" t="s">
        <v>3617</v>
      </c>
    </row>
    <row r="1697" spans="34:40" ht="15" customHeight="1" x14ac:dyDescent="0.15">
      <c r="AH1697" s="591" t="s">
        <v>1917</v>
      </c>
      <c r="AI1697" s="592" t="s">
        <v>1918</v>
      </c>
      <c r="AJ1697" s="591">
        <v>804991</v>
      </c>
      <c r="AL1697" s="764">
        <v>903003</v>
      </c>
      <c r="AM1697" s="764">
        <v>1</v>
      </c>
      <c r="AN1697" s="764" t="s">
        <v>3617</v>
      </c>
    </row>
    <row r="1698" spans="34:40" ht="15" customHeight="1" x14ac:dyDescent="0.15">
      <c r="AH1698" s="591" t="s">
        <v>1919</v>
      </c>
      <c r="AI1698" s="592" t="s">
        <v>1659</v>
      </c>
      <c r="AJ1698" s="591">
        <v>901001</v>
      </c>
      <c r="AL1698" s="764">
        <v>903004</v>
      </c>
      <c r="AM1698" s="764" t="s">
        <v>3617</v>
      </c>
      <c r="AN1698" s="764">
        <v>1</v>
      </c>
    </row>
    <row r="1699" spans="34:40" ht="15" customHeight="1" x14ac:dyDescent="0.15">
      <c r="AH1699" s="591" t="s">
        <v>1919</v>
      </c>
      <c r="AI1699" s="592" t="s">
        <v>290</v>
      </c>
      <c r="AJ1699" s="591">
        <v>901002</v>
      </c>
      <c r="AL1699" s="764">
        <v>903005</v>
      </c>
      <c r="AM1699" s="764" t="s">
        <v>3617</v>
      </c>
      <c r="AN1699" s="764">
        <v>1</v>
      </c>
    </row>
    <row r="1700" spans="34:40" ht="15" customHeight="1" x14ac:dyDescent="0.15">
      <c r="AH1700" s="591" t="s">
        <v>1919</v>
      </c>
      <c r="AI1700" s="592" t="s">
        <v>1660</v>
      </c>
      <c r="AJ1700" s="591">
        <v>901003</v>
      </c>
      <c r="AL1700" s="764">
        <v>903006</v>
      </c>
      <c r="AM1700" s="764">
        <v>1</v>
      </c>
      <c r="AN1700" s="764" t="s">
        <v>3617</v>
      </c>
    </row>
    <row r="1701" spans="34:40" ht="15" customHeight="1" x14ac:dyDescent="0.15">
      <c r="AH1701" s="591" t="s">
        <v>1919</v>
      </c>
      <c r="AI1701" s="592" t="s">
        <v>1661</v>
      </c>
      <c r="AJ1701" s="591">
        <v>901004</v>
      </c>
      <c r="AL1701" s="764">
        <v>903007</v>
      </c>
      <c r="AM1701" s="764" t="s">
        <v>3617</v>
      </c>
      <c r="AN1701" s="764">
        <v>1</v>
      </c>
    </row>
    <row r="1702" spans="34:40" ht="15" customHeight="1" x14ac:dyDescent="0.15">
      <c r="AH1702" s="591" t="s">
        <v>1919</v>
      </c>
      <c r="AI1702" s="592" t="s">
        <v>1920</v>
      </c>
      <c r="AJ1702" s="591">
        <v>901005</v>
      </c>
      <c r="AL1702" s="764">
        <v>903009</v>
      </c>
      <c r="AM1702" s="764" t="s">
        <v>3617</v>
      </c>
      <c r="AN1702" s="764">
        <v>1</v>
      </c>
    </row>
    <row r="1703" spans="34:40" ht="15" customHeight="1" x14ac:dyDescent="0.15">
      <c r="AH1703" s="591" t="s">
        <v>1919</v>
      </c>
      <c r="AI1703" s="592" t="s">
        <v>1662</v>
      </c>
      <c r="AJ1703" s="591">
        <v>901006</v>
      </c>
      <c r="AL1703" s="764">
        <v>903010</v>
      </c>
      <c r="AM1703" s="764" t="s">
        <v>3617</v>
      </c>
      <c r="AN1703" s="764">
        <v>1</v>
      </c>
    </row>
    <row r="1704" spans="34:40" ht="15" customHeight="1" x14ac:dyDescent="0.15">
      <c r="AH1704" s="591" t="s">
        <v>1919</v>
      </c>
      <c r="AI1704" s="592" t="s">
        <v>1663</v>
      </c>
      <c r="AJ1704" s="591">
        <v>901007</v>
      </c>
      <c r="AL1704" s="764">
        <v>903011</v>
      </c>
      <c r="AM1704" s="764">
        <v>1</v>
      </c>
      <c r="AN1704" s="764" t="s">
        <v>3617</v>
      </c>
    </row>
    <row r="1705" spans="34:40" ht="15" customHeight="1" x14ac:dyDescent="0.15">
      <c r="AH1705" s="591" t="s">
        <v>1919</v>
      </c>
      <c r="AI1705" s="592" t="s">
        <v>1664</v>
      </c>
      <c r="AJ1705" s="591">
        <v>901008</v>
      </c>
      <c r="AL1705" s="764">
        <v>903012</v>
      </c>
      <c r="AM1705" s="764" t="s">
        <v>3617</v>
      </c>
      <c r="AN1705" s="764">
        <v>1</v>
      </c>
    </row>
    <row r="1706" spans="34:40" ht="15" customHeight="1" x14ac:dyDescent="0.15">
      <c r="AH1706" s="591" t="s">
        <v>1919</v>
      </c>
      <c r="AI1706" s="592" t="s">
        <v>291</v>
      </c>
      <c r="AJ1706" s="591">
        <v>901009</v>
      </c>
      <c r="AL1706" s="764">
        <v>903013</v>
      </c>
      <c r="AM1706" s="764">
        <v>1</v>
      </c>
      <c r="AN1706" s="764" t="s">
        <v>3617</v>
      </c>
    </row>
    <row r="1707" spans="34:40" ht="15" customHeight="1" x14ac:dyDescent="0.15">
      <c r="AH1707" s="591" t="s">
        <v>1919</v>
      </c>
      <c r="AI1707" s="592" t="s">
        <v>1666</v>
      </c>
      <c r="AJ1707" s="591">
        <v>901010</v>
      </c>
      <c r="AL1707" s="764">
        <v>903014</v>
      </c>
      <c r="AM1707" s="764" t="s">
        <v>3617</v>
      </c>
      <c r="AN1707" s="764">
        <v>1</v>
      </c>
    </row>
    <row r="1708" spans="34:40" ht="15" customHeight="1" x14ac:dyDescent="0.15">
      <c r="AH1708" s="591" t="s">
        <v>1919</v>
      </c>
      <c r="AI1708" s="592" t="s">
        <v>1667</v>
      </c>
      <c r="AJ1708" s="591">
        <v>901011</v>
      </c>
      <c r="AL1708" s="764">
        <v>903015</v>
      </c>
      <c r="AM1708" s="764" t="s">
        <v>3617</v>
      </c>
      <c r="AN1708" s="764">
        <v>1</v>
      </c>
    </row>
    <row r="1709" spans="34:40" ht="15" customHeight="1" x14ac:dyDescent="0.15">
      <c r="AH1709" s="591" t="s">
        <v>1919</v>
      </c>
      <c r="AI1709" s="592" t="s">
        <v>1668</v>
      </c>
      <c r="AJ1709" s="591">
        <v>901012</v>
      </c>
      <c r="AL1709" s="764">
        <v>903016</v>
      </c>
      <c r="AM1709" s="764" t="s">
        <v>3617</v>
      </c>
      <c r="AN1709" s="764">
        <v>1</v>
      </c>
    </row>
    <row r="1710" spans="34:40" ht="15" customHeight="1" x14ac:dyDescent="0.15">
      <c r="AH1710" s="591" t="s">
        <v>1919</v>
      </c>
      <c r="AI1710" s="592" t="s">
        <v>1669</v>
      </c>
      <c r="AJ1710" s="591">
        <v>901013</v>
      </c>
      <c r="AL1710" s="764">
        <v>903017</v>
      </c>
      <c r="AM1710" s="764">
        <v>1</v>
      </c>
      <c r="AN1710" s="764" t="s">
        <v>3617</v>
      </c>
    </row>
    <row r="1711" spans="34:40" ht="15" customHeight="1" x14ac:dyDescent="0.15">
      <c r="AH1711" s="591" t="s">
        <v>1919</v>
      </c>
      <c r="AI1711" s="592" t="s">
        <v>1921</v>
      </c>
      <c r="AJ1711" s="591">
        <v>901014</v>
      </c>
      <c r="AL1711" s="764">
        <v>903018</v>
      </c>
      <c r="AM1711" s="764" t="s">
        <v>3617</v>
      </c>
      <c r="AN1711" s="764">
        <v>1</v>
      </c>
    </row>
    <row r="1712" spans="34:40" ht="15" customHeight="1" x14ac:dyDescent="0.15">
      <c r="AH1712" s="591" t="s">
        <v>1919</v>
      </c>
      <c r="AI1712" s="592" t="s">
        <v>1671</v>
      </c>
      <c r="AJ1712" s="591">
        <v>901015</v>
      </c>
      <c r="AL1712" s="764">
        <v>903019</v>
      </c>
      <c r="AM1712" s="764" t="s">
        <v>3617</v>
      </c>
      <c r="AN1712" s="764">
        <v>1</v>
      </c>
    </row>
    <row r="1713" spans="34:40" ht="15" customHeight="1" x14ac:dyDescent="0.15">
      <c r="AH1713" s="591" t="s">
        <v>1919</v>
      </c>
      <c r="AI1713" s="592" t="s">
        <v>1672</v>
      </c>
      <c r="AJ1713" s="591">
        <v>901016</v>
      </c>
      <c r="AL1713" s="764">
        <v>903020</v>
      </c>
      <c r="AM1713" s="764" t="s">
        <v>3617</v>
      </c>
      <c r="AN1713" s="764">
        <v>1</v>
      </c>
    </row>
    <row r="1714" spans="34:40" ht="15" customHeight="1" x14ac:dyDescent="0.15">
      <c r="AH1714" s="591" t="s">
        <v>1919</v>
      </c>
      <c r="AI1714" s="592" t="s">
        <v>1674</v>
      </c>
      <c r="AJ1714" s="591">
        <v>901017</v>
      </c>
      <c r="AL1714" s="764">
        <v>903021</v>
      </c>
      <c r="AM1714" s="764" t="s">
        <v>3617</v>
      </c>
      <c r="AN1714" s="764">
        <v>1</v>
      </c>
    </row>
    <row r="1715" spans="34:40" ht="15" customHeight="1" x14ac:dyDescent="0.15">
      <c r="AH1715" s="591" t="s">
        <v>1919</v>
      </c>
      <c r="AI1715" s="592" t="s">
        <v>292</v>
      </c>
      <c r="AJ1715" s="591">
        <v>901018</v>
      </c>
      <c r="AL1715" s="764">
        <v>903022</v>
      </c>
      <c r="AM1715" s="764" t="s">
        <v>3617</v>
      </c>
      <c r="AN1715" s="764">
        <v>1</v>
      </c>
    </row>
    <row r="1716" spans="34:40" ht="15" customHeight="1" x14ac:dyDescent="0.15">
      <c r="AH1716" s="591" t="s">
        <v>1919</v>
      </c>
      <c r="AI1716" s="592" t="s">
        <v>1675</v>
      </c>
      <c r="AJ1716" s="591">
        <v>901020</v>
      </c>
      <c r="AL1716" s="764">
        <v>903023</v>
      </c>
      <c r="AM1716" s="764" t="s">
        <v>3617</v>
      </c>
      <c r="AN1716" s="764">
        <v>1</v>
      </c>
    </row>
    <row r="1717" spans="34:40" ht="15" customHeight="1" x14ac:dyDescent="0.15">
      <c r="AH1717" s="591" t="s">
        <v>1919</v>
      </c>
      <c r="AI1717" s="592" t="s">
        <v>1676</v>
      </c>
      <c r="AJ1717" s="591">
        <v>901022</v>
      </c>
      <c r="AL1717" s="764">
        <v>903024</v>
      </c>
      <c r="AM1717" s="764" t="s">
        <v>3617</v>
      </c>
      <c r="AN1717" s="764">
        <v>1</v>
      </c>
    </row>
    <row r="1718" spans="34:40" ht="15" customHeight="1" x14ac:dyDescent="0.15">
      <c r="AH1718" s="591" t="s">
        <v>1919</v>
      </c>
      <c r="AI1718" s="592" t="s">
        <v>1677</v>
      </c>
      <c r="AJ1718" s="591">
        <v>901023</v>
      </c>
      <c r="AL1718" s="764">
        <v>903991</v>
      </c>
      <c r="AM1718" s="764" t="s">
        <v>3617</v>
      </c>
      <c r="AN1718" s="764">
        <v>1</v>
      </c>
    </row>
    <row r="1719" spans="34:40" ht="15" customHeight="1" x14ac:dyDescent="0.15">
      <c r="AH1719" s="591" t="s">
        <v>1919</v>
      </c>
      <c r="AI1719" s="592" t="s">
        <v>1678</v>
      </c>
      <c r="AJ1719" s="591">
        <v>901024</v>
      </c>
      <c r="AL1719" s="764">
        <v>903990</v>
      </c>
      <c r="AM1719" s="764" t="s">
        <v>3617</v>
      </c>
      <c r="AN1719" s="764">
        <v>1</v>
      </c>
    </row>
    <row r="1720" spans="34:40" ht="15" customHeight="1" x14ac:dyDescent="0.15">
      <c r="AH1720" s="591" t="s">
        <v>1919</v>
      </c>
      <c r="AI1720" s="592" t="s">
        <v>709</v>
      </c>
      <c r="AJ1720" s="591">
        <v>901025</v>
      </c>
      <c r="AL1720" s="764">
        <v>903992</v>
      </c>
      <c r="AM1720" s="764" t="s">
        <v>3617</v>
      </c>
      <c r="AN1720" s="764">
        <v>1</v>
      </c>
    </row>
    <row r="1721" spans="34:40" ht="15" customHeight="1" x14ac:dyDescent="0.15">
      <c r="AH1721" s="598" t="s">
        <v>1919</v>
      </c>
      <c r="AI1721" s="598" t="s">
        <v>1679</v>
      </c>
      <c r="AJ1721" s="594">
        <v>901026</v>
      </c>
      <c r="AL1721" s="764">
        <v>904001</v>
      </c>
      <c r="AM1721" s="764" t="s">
        <v>3617</v>
      </c>
      <c r="AN1721" s="764">
        <v>1</v>
      </c>
    </row>
    <row r="1722" spans="34:40" ht="15" customHeight="1" x14ac:dyDescent="0.15">
      <c r="AH1722" s="598" t="s">
        <v>1919</v>
      </c>
      <c r="AI1722" s="598" t="s">
        <v>293</v>
      </c>
      <c r="AJ1722" s="594">
        <v>901027</v>
      </c>
      <c r="AL1722" s="764">
        <v>904002</v>
      </c>
      <c r="AM1722" s="764" t="s">
        <v>3617</v>
      </c>
      <c r="AN1722" s="764">
        <v>1</v>
      </c>
    </row>
    <row r="1723" spans="34:40" ht="15" customHeight="1" x14ac:dyDescent="0.15">
      <c r="AH1723" s="598" t="s">
        <v>1919</v>
      </c>
      <c r="AI1723" s="598" t="s">
        <v>1681</v>
      </c>
      <c r="AJ1723" s="594">
        <v>901028</v>
      </c>
      <c r="AL1723" s="764">
        <v>904003</v>
      </c>
      <c r="AM1723" s="764">
        <v>1</v>
      </c>
      <c r="AN1723" s="764" t="s">
        <v>3617</v>
      </c>
    </row>
    <row r="1724" spans="34:40" ht="15" customHeight="1" x14ac:dyDescent="0.15">
      <c r="AH1724" s="598" t="s">
        <v>1919</v>
      </c>
      <c r="AI1724" s="598" t="s">
        <v>1683</v>
      </c>
      <c r="AJ1724" s="594">
        <v>901029</v>
      </c>
      <c r="AL1724" s="764">
        <v>904005</v>
      </c>
      <c r="AM1724" s="764" t="s">
        <v>3617</v>
      </c>
      <c r="AN1724" s="764">
        <v>1</v>
      </c>
    </row>
    <row r="1725" spans="34:40" ht="15" customHeight="1" x14ac:dyDescent="0.15">
      <c r="AH1725" s="598" t="s">
        <v>1919</v>
      </c>
      <c r="AI1725" s="598" t="s">
        <v>1684</v>
      </c>
      <c r="AJ1725" s="594">
        <v>901030</v>
      </c>
      <c r="AL1725" s="764">
        <v>904006</v>
      </c>
      <c r="AM1725" s="764">
        <v>1</v>
      </c>
      <c r="AN1725" s="764" t="s">
        <v>3617</v>
      </c>
    </row>
    <row r="1726" spans="34:40" ht="15" customHeight="1" x14ac:dyDescent="0.15">
      <c r="AH1726" s="598" t="s">
        <v>1919</v>
      </c>
      <c r="AI1726" s="598" t="s">
        <v>1685</v>
      </c>
      <c r="AJ1726" s="594">
        <v>901032</v>
      </c>
      <c r="AL1726" s="764">
        <v>904007</v>
      </c>
      <c r="AM1726" s="764" t="s">
        <v>3617</v>
      </c>
      <c r="AN1726" s="764">
        <v>1</v>
      </c>
    </row>
    <row r="1727" spans="34:40" ht="15" customHeight="1" x14ac:dyDescent="0.15">
      <c r="AH1727" s="598" t="s">
        <v>1919</v>
      </c>
      <c r="AI1727" s="598" t="s">
        <v>1687</v>
      </c>
      <c r="AJ1727" s="594">
        <v>901033</v>
      </c>
      <c r="AL1727" s="764">
        <v>904008</v>
      </c>
      <c r="AM1727" s="764" t="s">
        <v>3617</v>
      </c>
      <c r="AN1727" s="764">
        <v>1</v>
      </c>
    </row>
    <row r="1728" spans="34:40" ht="15" customHeight="1" x14ac:dyDescent="0.15">
      <c r="AH1728" s="598" t="s">
        <v>1919</v>
      </c>
      <c r="AI1728" s="598" t="s">
        <v>1922</v>
      </c>
      <c r="AJ1728" s="594">
        <v>901034</v>
      </c>
      <c r="AL1728" s="764">
        <v>904009</v>
      </c>
      <c r="AM1728" s="764" t="s">
        <v>3617</v>
      </c>
      <c r="AN1728" s="764">
        <v>1</v>
      </c>
    </row>
    <row r="1729" spans="34:40" ht="15" customHeight="1" x14ac:dyDescent="0.15">
      <c r="AH1729" s="598" t="s">
        <v>1919</v>
      </c>
      <c r="AI1729" s="598" t="s">
        <v>1690</v>
      </c>
      <c r="AJ1729" s="594">
        <v>901035</v>
      </c>
      <c r="AL1729" s="764">
        <v>904010</v>
      </c>
      <c r="AM1729" s="764" t="s">
        <v>3617</v>
      </c>
      <c r="AN1729" s="764">
        <v>1</v>
      </c>
    </row>
    <row r="1730" spans="34:40" ht="15" customHeight="1" x14ac:dyDescent="0.15">
      <c r="AH1730" s="598" t="s">
        <v>1919</v>
      </c>
      <c r="AI1730" s="598" t="s">
        <v>1691</v>
      </c>
      <c r="AJ1730" s="594">
        <v>901036</v>
      </c>
      <c r="AL1730" s="764">
        <v>904011</v>
      </c>
      <c r="AM1730" s="764" t="s">
        <v>3617</v>
      </c>
      <c r="AN1730" s="764">
        <v>1</v>
      </c>
    </row>
    <row r="1731" spans="34:40" ht="15" customHeight="1" x14ac:dyDescent="0.15">
      <c r="AH1731" s="598" t="s">
        <v>1919</v>
      </c>
      <c r="AI1731" s="598" t="s">
        <v>1923</v>
      </c>
      <c r="AJ1731" s="594">
        <v>901038</v>
      </c>
      <c r="AL1731" s="764">
        <v>904012</v>
      </c>
      <c r="AM1731" s="764">
        <v>1</v>
      </c>
      <c r="AN1731" s="764" t="s">
        <v>3617</v>
      </c>
    </row>
    <row r="1732" spans="34:40" ht="15" customHeight="1" x14ac:dyDescent="0.15">
      <c r="AH1732" s="598" t="s">
        <v>1919</v>
      </c>
      <c r="AI1732" s="598" t="s">
        <v>1693</v>
      </c>
      <c r="AJ1732" s="594">
        <v>901039</v>
      </c>
      <c r="AL1732" s="764">
        <v>904013</v>
      </c>
      <c r="AM1732" s="764" t="s">
        <v>3617</v>
      </c>
      <c r="AN1732" s="764">
        <v>1</v>
      </c>
    </row>
    <row r="1733" spans="34:40" ht="15" customHeight="1" x14ac:dyDescent="0.15">
      <c r="AH1733" s="598" t="s">
        <v>1919</v>
      </c>
      <c r="AI1733" s="598" t="s">
        <v>1694</v>
      </c>
      <c r="AJ1733" s="594">
        <v>901040</v>
      </c>
      <c r="AL1733" s="764">
        <v>904014</v>
      </c>
      <c r="AM1733" s="764">
        <v>1</v>
      </c>
      <c r="AN1733" s="764" t="s">
        <v>3617</v>
      </c>
    </row>
    <row r="1734" spans="34:40" ht="15" customHeight="1" x14ac:dyDescent="0.15">
      <c r="AH1734" s="598" t="s">
        <v>1919</v>
      </c>
      <c r="AI1734" s="598" t="s">
        <v>294</v>
      </c>
      <c r="AJ1734" s="594">
        <v>901042</v>
      </c>
      <c r="AL1734" s="764">
        <v>904015</v>
      </c>
      <c r="AM1734" s="764" t="s">
        <v>3617</v>
      </c>
      <c r="AN1734" s="764">
        <v>1</v>
      </c>
    </row>
    <row r="1735" spans="34:40" ht="15" customHeight="1" x14ac:dyDescent="0.15">
      <c r="AH1735" s="598" t="s">
        <v>1919</v>
      </c>
      <c r="AI1735" s="598"/>
      <c r="AJ1735" s="594">
        <v>901044</v>
      </c>
      <c r="AL1735" s="764">
        <v>904016</v>
      </c>
      <c r="AM1735" s="764">
        <v>1</v>
      </c>
      <c r="AN1735" s="764" t="s">
        <v>3617</v>
      </c>
    </row>
    <row r="1736" spans="34:40" ht="15" customHeight="1" x14ac:dyDescent="0.15">
      <c r="AH1736" s="598" t="s">
        <v>1919</v>
      </c>
      <c r="AI1736" s="598" t="s">
        <v>379</v>
      </c>
      <c r="AJ1736" s="594">
        <v>901045</v>
      </c>
      <c r="AL1736" s="764">
        <v>904017</v>
      </c>
      <c r="AM1736" s="764">
        <v>1</v>
      </c>
      <c r="AN1736" s="764" t="s">
        <v>3617</v>
      </c>
    </row>
    <row r="1737" spans="34:40" ht="15" customHeight="1" x14ac:dyDescent="0.15">
      <c r="AH1737" s="598" t="s">
        <v>1919</v>
      </c>
      <c r="AI1737" s="598" t="s">
        <v>295</v>
      </c>
      <c r="AJ1737" s="594">
        <v>901047</v>
      </c>
      <c r="AL1737" s="764">
        <v>904018</v>
      </c>
      <c r="AM1737" s="764" t="s">
        <v>3617</v>
      </c>
      <c r="AN1737" s="764">
        <v>1</v>
      </c>
    </row>
    <row r="1738" spans="34:40" ht="15" customHeight="1" x14ac:dyDescent="0.15">
      <c r="AH1738" s="598" t="s">
        <v>1919</v>
      </c>
      <c r="AI1738" s="598" t="s">
        <v>1697</v>
      </c>
      <c r="AJ1738" s="594">
        <v>901048</v>
      </c>
      <c r="AL1738" s="764">
        <v>904019</v>
      </c>
      <c r="AM1738" s="764" t="s">
        <v>3617</v>
      </c>
      <c r="AN1738" s="764">
        <v>1</v>
      </c>
    </row>
    <row r="1739" spans="34:40" ht="15" customHeight="1" x14ac:dyDescent="0.15">
      <c r="AH1739" s="598" t="s">
        <v>1919</v>
      </c>
      <c r="AI1739" s="598" t="s">
        <v>1699</v>
      </c>
      <c r="AJ1739" s="594">
        <v>901049</v>
      </c>
      <c r="AL1739" s="764">
        <v>904020</v>
      </c>
      <c r="AM1739" s="764" t="s">
        <v>3617</v>
      </c>
      <c r="AN1739" s="764">
        <v>1</v>
      </c>
    </row>
    <row r="1740" spans="34:40" ht="15" customHeight="1" x14ac:dyDescent="0.15">
      <c r="AH1740" s="598" t="s">
        <v>1919</v>
      </c>
      <c r="AI1740" s="598" t="s">
        <v>296</v>
      </c>
      <c r="AJ1740" s="594">
        <v>901050</v>
      </c>
      <c r="AL1740" s="764">
        <v>904021</v>
      </c>
      <c r="AM1740" s="764" t="s">
        <v>3617</v>
      </c>
      <c r="AN1740" s="764">
        <v>1</v>
      </c>
    </row>
    <row r="1741" spans="34:40" ht="15" customHeight="1" x14ac:dyDescent="0.15">
      <c r="AH1741" s="598" t="s">
        <v>1919</v>
      </c>
      <c r="AI1741" s="598" t="s">
        <v>1702</v>
      </c>
      <c r="AJ1741" s="594">
        <v>901051</v>
      </c>
      <c r="AL1741" s="764">
        <v>904022</v>
      </c>
      <c r="AM1741" s="764" t="s">
        <v>3617</v>
      </c>
      <c r="AN1741" s="764">
        <v>1</v>
      </c>
    </row>
    <row r="1742" spans="34:40" ht="15" customHeight="1" x14ac:dyDescent="0.15">
      <c r="AH1742" s="598" t="s">
        <v>1919</v>
      </c>
      <c r="AI1742" s="598" t="s">
        <v>1703</v>
      </c>
      <c r="AJ1742" s="594">
        <v>901052</v>
      </c>
      <c r="AL1742" s="764">
        <v>904990</v>
      </c>
      <c r="AM1742" s="764" t="s">
        <v>3617</v>
      </c>
      <c r="AN1742" s="764">
        <v>1</v>
      </c>
    </row>
    <row r="1743" spans="34:40" ht="15" customHeight="1" x14ac:dyDescent="0.15">
      <c r="AH1743" s="598" t="s">
        <v>1919</v>
      </c>
      <c r="AI1743" s="598" t="s">
        <v>1704</v>
      </c>
      <c r="AJ1743" s="594">
        <v>901053</v>
      </c>
      <c r="AL1743" s="764">
        <v>904991</v>
      </c>
      <c r="AM1743" s="764" t="s">
        <v>3617</v>
      </c>
      <c r="AN1743" s="764">
        <v>1</v>
      </c>
    </row>
    <row r="1744" spans="34:40" ht="15" customHeight="1" x14ac:dyDescent="0.15">
      <c r="AH1744" s="598" t="s">
        <v>1919</v>
      </c>
      <c r="AI1744" s="598" t="s">
        <v>1705</v>
      </c>
      <c r="AJ1744" s="594">
        <v>901054</v>
      </c>
      <c r="AL1744" s="764">
        <v>905001</v>
      </c>
      <c r="AM1744" s="764" t="s">
        <v>3617</v>
      </c>
      <c r="AN1744" s="764">
        <v>1</v>
      </c>
    </row>
    <row r="1745" spans="34:40" ht="15" customHeight="1" x14ac:dyDescent="0.15">
      <c r="AH1745" s="598" t="s">
        <v>1919</v>
      </c>
      <c r="AI1745" s="598" t="s">
        <v>1706</v>
      </c>
      <c r="AJ1745" s="594">
        <v>901055</v>
      </c>
      <c r="AL1745" s="764">
        <v>905002</v>
      </c>
      <c r="AM1745" s="764">
        <v>1</v>
      </c>
      <c r="AN1745" s="764" t="s">
        <v>3617</v>
      </c>
    </row>
    <row r="1746" spans="34:40" ht="15" customHeight="1" x14ac:dyDescent="0.15">
      <c r="AH1746" s="598" t="s">
        <v>1919</v>
      </c>
      <c r="AI1746" s="598" t="s">
        <v>1707</v>
      </c>
      <c r="AJ1746" s="594">
        <v>901056</v>
      </c>
      <c r="AL1746" s="764">
        <v>905003</v>
      </c>
      <c r="AM1746" s="764" t="s">
        <v>3617</v>
      </c>
      <c r="AN1746" s="764">
        <v>1</v>
      </c>
    </row>
    <row r="1747" spans="34:40" ht="15" customHeight="1" x14ac:dyDescent="0.15">
      <c r="AH1747" s="598" t="s">
        <v>1919</v>
      </c>
      <c r="AI1747" s="598" t="s">
        <v>1708</v>
      </c>
      <c r="AJ1747" s="594">
        <v>901057</v>
      </c>
      <c r="AL1747" s="764">
        <v>905004</v>
      </c>
      <c r="AM1747" s="764" t="s">
        <v>3617</v>
      </c>
      <c r="AN1747" s="764">
        <v>1</v>
      </c>
    </row>
    <row r="1748" spans="34:40" ht="15" customHeight="1" x14ac:dyDescent="0.15">
      <c r="AH1748" s="598" t="s">
        <v>1919</v>
      </c>
      <c r="AI1748" s="598" t="s">
        <v>1709</v>
      </c>
      <c r="AJ1748" s="594">
        <v>901058</v>
      </c>
      <c r="AL1748" s="764">
        <v>905005</v>
      </c>
      <c r="AM1748" s="764" t="s">
        <v>3617</v>
      </c>
      <c r="AN1748" s="764">
        <v>1</v>
      </c>
    </row>
    <row r="1749" spans="34:40" ht="15" customHeight="1" x14ac:dyDescent="0.15">
      <c r="AH1749" s="598" t="s">
        <v>1919</v>
      </c>
      <c r="AI1749" s="598" t="s">
        <v>1710</v>
      </c>
      <c r="AJ1749" s="594">
        <v>901059</v>
      </c>
      <c r="AL1749" s="764">
        <v>905006</v>
      </c>
      <c r="AM1749" s="764">
        <v>1</v>
      </c>
      <c r="AN1749" s="764" t="s">
        <v>3617</v>
      </c>
    </row>
    <row r="1750" spans="34:40" ht="15" customHeight="1" x14ac:dyDescent="0.15">
      <c r="AH1750" s="598" t="s">
        <v>1919</v>
      </c>
      <c r="AI1750" s="598" t="s">
        <v>1711</v>
      </c>
      <c r="AJ1750" s="594">
        <v>901060</v>
      </c>
      <c r="AL1750" s="764">
        <v>905009</v>
      </c>
      <c r="AM1750" s="764" t="s">
        <v>3617</v>
      </c>
      <c r="AN1750" s="764">
        <v>1</v>
      </c>
    </row>
    <row r="1751" spans="34:40" ht="15" customHeight="1" x14ac:dyDescent="0.15">
      <c r="AH1751" s="598" t="s">
        <v>1919</v>
      </c>
      <c r="AI1751" s="598" t="s">
        <v>297</v>
      </c>
      <c r="AJ1751" s="594">
        <v>901061</v>
      </c>
      <c r="AL1751" s="764">
        <v>905010</v>
      </c>
      <c r="AM1751" s="764" t="s">
        <v>3617</v>
      </c>
      <c r="AN1751" s="764">
        <v>1</v>
      </c>
    </row>
    <row r="1752" spans="34:40" ht="15" customHeight="1" x14ac:dyDescent="0.15">
      <c r="AH1752" s="598" t="s">
        <v>1919</v>
      </c>
      <c r="AI1752" s="598" t="s">
        <v>1924</v>
      </c>
      <c r="AJ1752" s="594">
        <v>901062</v>
      </c>
      <c r="AL1752" s="764">
        <v>905011</v>
      </c>
      <c r="AM1752" s="764">
        <v>1</v>
      </c>
      <c r="AN1752" s="764" t="s">
        <v>3617</v>
      </c>
    </row>
    <row r="1753" spans="34:40" ht="15" customHeight="1" x14ac:dyDescent="0.15">
      <c r="AH1753" s="598" t="s">
        <v>1919</v>
      </c>
      <c r="AI1753" s="598" t="s">
        <v>1925</v>
      </c>
      <c r="AJ1753" s="594">
        <v>901063</v>
      </c>
      <c r="AL1753" s="764">
        <v>905012</v>
      </c>
      <c r="AM1753" s="764">
        <v>1</v>
      </c>
      <c r="AN1753" s="764" t="s">
        <v>3617</v>
      </c>
    </row>
    <row r="1754" spans="34:40" ht="15" customHeight="1" x14ac:dyDescent="0.15">
      <c r="AH1754" s="598" t="s">
        <v>1919</v>
      </c>
      <c r="AI1754" s="598" t="s">
        <v>1712</v>
      </c>
      <c r="AJ1754" s="594">
        <v>901064</v>
      </c>
      <c r="AL1754" s="764">
        <v>905013</v>
      </c>
      <c r="AM1754" s="764">
        <v>1</v>
      </c>
      <c r="AN1754" s="764" t="s">
        <v>3617</v>
      </c>
    </row>
    <row r="1755" spans="34:40" ht="15" customHeight="1" x14ac:dyDescent="0.15">
      <c r="AH1755" s="598" t="s">
        <v>1919</v>
      </c>
      <c r="AI1755" s="598"/>
      <c r="AJ1755" s="594">
        <v>901065</v>
      </c>
      <c r="AL1755" s="764">
        <v>905014</v>
      </c>
      <c r="AM1755" s="764" t="s">
        <v>3617</v>
      </c>
      <c r="AN1755" s="764">
        <v>1</v>
      </c>
    </row>
    <row r="1756" spans="34:40" ht="15" customHeight="1" x14ac:dyDescent="0.15">
      <c r="AH1756" s="598" t="s">
        <v>1919</v>
      </c>
      <c r="AI1756" s="598" t="s">
        <v>1926</v>
      </c>
      <c r="AJ1756" s="594">
        <v>901066</v>
      </c>
      <c r="AL1756" s="764">
        <v>905015</v>
      </c>
      <c r="AM1756" s="764" t="s">
        <v>3617</v>
      </c>
      <c r="AN1756" s="764">
        <v>1</v>
      </c>
    </row>
    <row r="1757" spans="34:40" ht="15" customHeight="1" x14ac:dyDescent="0.15">
      <c r="AH1757" s="598" t="s">
        <v>1919</v>
      </c>
      <c r="AI1757" s="598" t="s">
        <v>1713</v>
      </c>
      <c r="AJ1757" s="594">
        <v>901067</v>
      </c>
      <c r="AL1757" s="764">
        <v>905016</v>
      </c>
      <c r="AM1757" s="764" t="s">
        <v>3617</v>
      </c>
      <c r="AN1757" s="764">
        <v>1</v>
      </c>
    </row>
    <row r="1758" spans="34:40" ht="15" customHeight="1" x14ac:dyDescent="0.15">
      <c r="AH1758" s="598" t="s">
        <v>1919</v>
      </c>
      <c r="AI1758" s="598" t="s">
        <v>1715</v>
      </c>
      <c r="AJ1758" s="594">
        <v>901068</v>
      </c>
      <c r="AL1758" s="764">
        <v>905990</v>
      </c>
      <c r="AM1758" s="764" t="s">
        <v>3617</v>
      </c>
      <c r="AN1758" s="764">
        <v>1</v>
      </c>
    </row>
    <row r="1759" spans="34:40" ht="15" customHeight="1" x14ac:dyDescent="0.15">
      <c r="AH1759" s="598" t="s">
        <v>1927</v>
      </c>
      <c r="AI1759" s="598" t="s">
        <v>1928</v>
      </c>
      <c r="AJ1759" s="594">
        <v>901070</v>
      </c>
      <c r="AL1759" s="764">
        <v>906001</v>
      </c>
      <c r="AM1759" s="764" t="s">
        <v>3617</v>
      </c>
      <c r="AN1759" s="764">
        <v>1</v>
      </c>
    </row>
    <row r="1760" spans="34:40" ht="15" customHeight="1" x14ac:dyDescent="0.15">
      <c r="AH1760" s="598" t="s">
        <v>1927</v>
      </c>
      <c r="AI1760" s="598" t="s">
        <v>1929</v>
      </c>
      <c r="AJ1760" s="594">
        <v>901990</v>
      </c>
      <c r="AL1760" s="764">
        <v>906003</v>
      </c>
      <c r="AM1760" s="764">
        <v>1</v>
      </c>
      <c r="AN1760" s="764" t="s">
        <v>3617</v>
      </c>
    </row>
    <row r="1761" spans="34:40" ht="15" customHeight="1" x14ac:dyDescent="0.15">
      <c r="AH1761" s="598" t="s">
        <v>1919</v>
      </c>
      <c r="AI1761" s="598"/>
      <c r="AJ1761" s="594">
        <v>901991</v>
      </c>
      <c r="AL1761" s="764">
        <v>906004</v>
      </c>
      <c r="AM1761" s="764" t="s">
        <v>3617</v>
      </c>
      <c r="AN1761" s="764">
        <v>1</v>
      </c>
    </row>
    <row r="1762" spans="34:40" ht="15" customHeight="1" x14ac:dyDescent="0.15">
      <c r="AH1762" s="598" t="s">
        <v>1919</v>
      </c>
      <c r="AI1762" s="598" t="s">
        <v>1930</v>
      </c>
      <c r="AJ1762" s="594">
        <v>901992</v>
      </c>
      <c r="AL1762" s="764">
        <v>906005</v>
      </c>
      <c r="AM1762" s="764" t="s">
        <v>3617</v>
      </c>
      <c r="AN1762" s="764">
        <v>1</v>
      </c>
    </row>
    <row r="1763" spans="34:40" ht="15" customHeight="1" x14ac:dyDescent="0.15">
      <c r="AH1763" s="598" t="s">
        <v>1931</v>
      </c>
      <c r="AI1763" s="598" t="s">
        <v>1716</v>
      </c>
      <c r="AJ1763" s="594">
        <v>902001</v>
      </c>
      <c r="AL1763" s="764">
        <v>906006</v>
      </c>
      <c r="AM1763" s="764">
        <v>1</v>
      </c>
      <c r="AN1763" s="764" t="s">
        <v>3617</v>
      </c>
    </row>
    <row r="1764" spans="34:40" ht="15" customHeight="1" x14ac:dyDescent="0.15">
      <c r="AH1764" s="598" t="s">
        <v>1931</v>
      </c>
      <c r="AI1764" s="598" t="s">
        <v>1718</v>
      </c>
      <c r="AJ1764" s="594">
        <v>902002</v>
      </c>
      <c r="AL1764" s="764">
        <v>906007</v>
      </c>
      <c r="AM1764" s="764" t="s">
        <v>3617</v>
      </c>
      <c r="AN1764" s="764">
        <v>1</v>
      </c>
    </row>
    <row r="1765" spans="34:40" ht="15" customHeight="1" x14ac:dyDescent="0.15">
      <c r="AH1765" s="598" t="s">
        <v>1931</v>
      </c>
      <c r="AI1765" s="598" t="s">
        <v>380</v>
      </c>
      <c r="AJ1765" s="594">
        <v>902003</v>
      </c>
      <c r="AL1765" s="764">
        <v>906008</v>
      </c>
      <c r="AM1765" s="764" t="s">
        <v>3617</v>
      </c>
      <c r="AN1765" s="764">
        <v>1</v>
      </c>
    </row>
    <row r="1766" spans="34:40" ht="15" customHeight="1" x14ac:dyDescent="0.15">
      <c r="AH1766" s="598" t="s">
        <v>1931</v>
      </c>
      <c r="AI1766" s="598" t="s">
        <v>1719</v>
      </c>
      <c r="AJ1766" s="594">
        <v>902004</v>
      </c>
      <c r="AL1766" s="764">
        <v>906009</v>
      </c>
      <c r="AM1766" s="764" t="s">
        <v>3617</v>
      </c>
      <c r="AN1766" s="764">
        <v>1</v>
      </c>
    </row>
    <row r="1767" spans="34:40" ht="15" customHeight="1" x14ac:dyDescent="0.15">
      <c r="AH1767" s="598" t="s">
        <v>1931</v>
      </c>
      <c r="AI1767" s="598" t="s">
        <v>1720</v>
      </c>
      <c r="AJ1767" s="594">
        <v>902005</v>
      </c>
      <c r="AL1767" s="764">
        <v>906010</v>
      </c>
      <c r="AM1767" s="764" t="s">
        <v>3617</v>
      </c>
      <c r="AN1767" s="764">
        <v>1</v>
      </c>
    </row>
    <row r="1768" spans="34:40" ht="15" customHeight="1" x14ac:dyDescent="0.15">
      <c r="AH1768" s="598" t="s">
        <v>1931</v>
      </c>
      <c r="AI1768" s="598" t="s">
        <v>1721</v>
      </c>
      <c r="AJ1768" s="594">
        <v>902006</v>
      </c>
      <c r="AL1768" s="764">
        <v>906011</v>
      </c>
      <c r="AM1768" s="764" t="s">
        <v>3617</v>
      </c>
      <c r="AN1768" s="764">
        <v>1</v>
      </c>
    </row>
    <row r="1769" spans="34:40" ht="15" customHeight="1" x14ac:dyDescent="0.15">
      <c r="AH1769" s="598" t="s">
        <v>1931</v>
      </c>
      <c r="AI1769" s="598" t="s">
        <v>1722</v>
      </c>
      <c r="AJ1769" s="594">
        <v>902007</v>
      </c>
      <c r="AL1769" s="764">
        <v>906012</v>
      </c>
      <c r="AM1769" s="764" t="s">
        <v>3617</v>
      </c>
      <c r="AN1769" s="764">
        <v>1</v>
      </c>
    </row>
    <row r="1770" spans="34:40" ht="15" customHeight="1" x14ac:dyDescent="0.15">
      <c r="AH1770" s="598" t="s">
        <v>1931</v>
      </c>
      <c r="AI1770" s="598" t="s">
        <v>1723</v>
      </c>
      <c r="AJ1770" s="594">
        <v>902008</v>
      </c>
      <c r="AL1770" s="764">
        <v>906013</v>
      </c>
      <c r="AM1770" s="764" t="s">
        <v>3617</v>
      </c>
      <c r="AN1770" s="764">
        <v>1</v>
      </c>
    </row>
    <row r="1771" spans="34:40" ht="15" customHeight="1" x14ac:dyDescent="0.15">
      <c r="AH1771" s="598" t="s">
        <v>1931</v>
      </c>
      <c r="AI1771" s="598" t="s">
        <v>1724</v>
      </c>
      <c r="AJ1771" s="594">
        <v>902009</v>
      </c>
      <c r="AL1771" s="764">
        <v>906014</v>
      </c>
      <c r="AM1771" s="764" t="s">
        <v>3617</v>
      </c>
      <c r="AN1771" s="764">
        <v>1</v>
      </c>
    </row>
    <row r="1772" spans="34:40" ht="15" customHeight="1" x14ac:dyDescent="0.15">
      <c r="AH1772" s="598" t="s">
        <v>1932</v>
      </c>
      <c r="AI1772" s="598" t="s">
        <v>1298</v>
      </c>
      <c r="AJ1772" s="594">
        <v>903001</v>
      </c>
      <c r="AL1772" s="764">
        <v>906015</v>
      </c>
      <c r="AM1772" s="764" t="s">
        <v>3617</v>
      </c>
      <c r="AN1772" s="764">
        <v>1</v>
      </c>
    </row>
    <row r="1773" spans="34:40" ht="15" customHeight="1" x14ac:dyDescent="0.15">
      <c r="AH1773" s="598" t="s">
        <v>1932</v>
      </c>
      <c r="AI1773" s="598" t="s">
        <v>1726</v>
      </c>
      <c r="AJ1773" s="594">
        <v>903002</v>
      </c>
      <c r="AL1773" s="764">
        <v>906016</v>
      </c>
      <c r="AM1773" s="764" t="s">
        <v>3617</v>
      </c>
      <c r="AN1773" s="764">
        <v>1</v>
      </c>
    </row>
    <row r="1774" spans="34:40" ht="15" customHeight="1" x14ac:dyDescent="0.15">
      <c r="AH1774" s="598" t="s">
        <v>1932</v>
      </c>
      <c r="AI1774" s="598" t="s">
        <v>1728</v>
      </c>
      <c r="AJ1774" s="594">
        <v>903003</v>
      </c>
      <c r="AL1774" s="764">
        <v>907001</v>
      </c>
      <c r="AM1774" s="764">
        <v>1</v>
      </c>
      <c r="AN1774" s="764" t="s">
        <v>3617</v>
      </c>
    </row>
    <row r="1775" spans="34:40" ht="15" customHeight="1" x14ac:dyDescent="0.15">
      <c r="AH1775" s="598" t="s">
        <v>1932</v>
      </c>
      <c r="AI1775" s="598" t="s">
        <v>1730</v>
      </c>
      <c r="AJ1775" s="594">
        <v>903004</v>
      </c>
      <c r="AL1775" s="764">
        <v>907002</v>
      </c>
      <c r="AM1775" s="764" t="s">
        <v>3617</v>
      </c>
      <c r="AN1775" s="764">
        <v>1</v>
      </c>
    </row>
    <row r="1776" spans="34:40" ht="15" customHeight="1" x14ac:dyDescent="0.15">
      <c r="AH1776" s="598" t="s">
        <v>1932</v>
      </c>
      <c r="AI1776" s="598" t="s">
        <v>1732</v>
      </c>
      <c r="AJ1776" s="594">
        <v>903005</v>
      </c>
      <c r="AL1776" s="764">
        <v>907004</v>
      </c>
      <c r="AM1776" s="764" t="s">
        <v>3617</v>
      </c>
      <c r="AN1776" s="764">
        <v>1</v>
      </c>
    </row>
    <row r="1777" spans="34:40" ht="15" customHeight="1" x14ac:dyDescent="0.15">
      <c r="AH1777" s="598" t="s">
        <v>1932</v>
      </c>
      <c r="AI1777" s="598" t="s">
        <v>1733</v>
      </c>
      <c r="AJ1777" s="594">
        <v>903006</v>
      </c>
      <c r="AL1777" s="764">
        <v>907005</v>
      </c>
      <c r="AM1777" s="764">
        <v>1</v>
      </c>
      <c r="AN1777" s="764" t="s">
        <v>3617</v>
      </c>
    </row>
    <row r="1778" spans="34:40" ht="15" customHeight="1" x14ac:dyDescent="0.15">
      <c r="AH1778" s="598" t="s">
        <v>1932</v>
      </c>
      <c r="AI1778" s="598" t="s">
        <v>1735</v>
      </c>
      <c r="AJ1778" s="594">
        <v>903007</v>
      </c>
      <c r="AL1778" s="764">
        <v>907006</v>
      </c>
      <c r="AM1778" s="764" t="s">
        <v>3617</v>
      </c>
      <c r="AN1778" s="764">
        <v>1</v>
      </c>
    </row>
    <row r="1779" spans="34:40" ht="15" customHeight="1" x14ac:dyDescent="0.15">
      <c r="AH1779" s="598" t="s">
        <v>1932</v>
      </c>
      <c r="AI1779" s="598" t="s">
        <v>298</v>
      </c>
      <c r="AJ1779" s="594">
        <v>903009</v>
      </c>
      <c r="AL1779" s="764">
        <v>907007</v>
      </c>
      <c r="AM1779" s="764" t="s">
        <v>3617</v>
      </c>
      <c r="AN1779" s="764">
        <v>1</v>
      </c>
    </row>
    <row r="1780" spans="34:40" ht="15" customHeight="1" x14ac:dyDescent="0.15">
      <c r="AH1780" s="598" t="s">
        <v>1932</v>
      </c>
      <c r="AI1780" s="598" t="s">
        <v>1737</v>
      </c>
      <c r="AJ1780" s="594">
        <v>903010</v>
      </c>
      <c r="AL1780" s="764">
        <v>907008</v>
      </c>
      <c r="AM1780" s="764" t="s">
        <v>3617</v>
      </c>
      <c r="AN1780" s="764">
        <v>1</v>
      </c>
    </row>
    <row r="1781" spans="34:40" ht="15" customHeight="1" x14ac:dyDescent="0.15">
      <c r="AH1781" s="598" t="s">
        <v>1932</v>
      </c>
      <c r="AI1781" s="598" t="s">
        <v>1738</v>
      </c>
      <c r="AJ1781" s="594">
        <v>903011</v>
      </c>
      <c r="AL1781" s="764">
        <v>907010</v>
      </c>
      <c r="AM1781" s="764" t="s">
        <v>3617</v>
      </c>
      <c r="AN1781" s="764">
        <v>1</v>
      </c>
    </row>
    <row r="1782" spans="34:40" ht="15" customHeight="1" x14ac:dyDescent="0.15">
      <c r="AH1782" s="598" t="s">
        <v>1932</v>
      </c>
      <c r="AI1782" s="598" t="s">
        <v>1739</v>
      </c>
      <c r="AJ1782" s="594">
        <v>903012</v>
      </c>
      <c r="AL1782" s="764">
        <v>907011</v>
      </c>
      <c r="AM1782" s="764">
        <v>1</v>
      </c>
      <c r="AN1782" s="764" t="s">
        <v>3617</v>
      </c>
    </row>
    <row r="1783" spans="34:40" ht="15" customHeight="1" x14ac:dyDescent="0.15">
      <c r="AH1783" s="598" t="s">
        <v>1932</v>
      </c>
      <c r="AI1783" s="598" t="s">
        <v>381</v>
      </c>
      <c r="AJ1783" s="594">
        <v>903013</v>
      </c>
      <c r="AL1783" s="764">
        <v>907013</v>
      </c>
      <c r="AM1783" s="764" t="s">
        <v>3617</v>
      </c>
      <c r="AN1783" s="764">
        <v>1</v>
      </c>
    </row>
    <row r="1784" spans="34:40" ht="15" customHeight="1" x14ac:dyDescent="0.15">
      <c r="AH1784" s="598" t="s">
        <v>1932</v>
      </c>
      <c r="AI1784" s="598" t="s">
        <v>1741</v>
      </c>
      <c r="AJ1784" s="594">
        <v>903014</v>
      </c>
      <c r="AL1784" s="764">
        <v>907014</v>
      </c>
      <c r="AM1784" s="764" t="s">
        <v>3617</v>
      </c>
      <c r="AN1784" s="764">
        <v>1</v>
      </c>
    </row>
    <row r="1785" spans="34:40" ht="15" customHeight="1" x14ac:dyDescent="0.15">
      <c r="AH1785" s="598" t="s">
        <v>1932</v>
      </c>
      <c r="AI1785" s="598" t="s">
        <v>1742</v>
      </c>
      <c r="AJ1785" s="594">
        <v>903015</v>
      </c>
      <c r="AL1785" s="764">
        <v>907015</v>
      </c>
      <c r="AM1785" s="764" t="s">
        <v>3617</v>
      </c>
      <c r="AN1785" s="764">
        <v>1</v>
      </c>
    </row>
    <row r="1786" spans="34:40" ht="15" customHeight="1" x14ac:dyDescent="0.15">
      <c r="AH1786" s="598" t="s">
        <v>1932</v>
      </c>
      <c r="AI1786" s="598" t="s">
        <v>1743</v>
      </c>
      <c r="AJ1786" s="594">
        <v>903016</v>
      </c>
      <c r="AL1786" s="764">
        <v>907016</v>
      </c>
      <c r="AM1786" s="764" t="s">
        <v>3617</v>
      </c>
      <c r="AN1786" s="764">
        <v>1</v>
      </c>
    </row>
    <row r="1787" spans="34:40" ht="15" customHeight="1" x14ac:dyDescent="0.15">
      <c r="AH1787" s="598" t="s">
        <v>1932</v>
      </c>
      <c r="AI1787" s="598" t="s">
        <v>1744</v>
      </c>
      <c r="AJ1787" s="594">
        <v>903017</v>
      </c>
      <c r="AL1787" s="764">
        <v>907017</v>
      </c>
      <c r="AM1787" s="764" t="s">
        <v>3617</v>
      </c>
      <c r="AN1787" s="764">
        <v>1</v>
      </c>
    </row>
    <row r="1788" spans="34:40" ht="15" customHeight="1" x14ac:dyDescent="0.15">
      <c r="AH1788" s="598" t="s">
        <v>1932</v>
      </c>
      <c r="AI1788" s="598" t="s">
        <v>299</v>
      </c>
      <c r="AJ1788" s="594">
        <v>903018</v>
      </c>
      <c r="AL1788" s="764">
        <v>907018</v>
      </c>
      <c r="AM1788" s="764" t="s">
        <v>3617</v>
      </c>
      <c r="AN1788" s="764">
        <v>1</v>
      </c>
    </row>
    <row r="1789" spans="34:40" ht="15" customHeight="1" x14ac:dyDescent="0.15">
      <c r="AH1789" s="598" t="s">
        <v>1932</v>
      </c>
      <c r="AI1789" s="598" t="s">
        <v>1745</v>
      </c>
      <c r="AJ1789" s="594">
        <v>903019</v>
      </c>
      <c r="AL1789" s="764">
        <v>907019</v>
      </c>
      <c r="AM1789" s="764" t="s">
        <v>3617</v>
      </c>
      <c r="AN1789" s="764">
        <v>1</v>
      </c>
    </row>
    <row r="1790" spans="34:40" ht="15" customHeight="1" x14ac:dyDescent="0.15">
      <c r="AH1790" s="598" t="s">
        <v>1932</v>
      </c>
      <c r="AI1790" s="598" t="s">
        <v>300</v>
      </c>
      <c r="AJ1790" s="594">
        <v>903020</v>
      </c>
      <c r="AL1790" s="764">
        <v>907020</v>
      </c>
      <c r="AM1790" s="764" t="s">
        <v>3617</v>
      </c>
      <c r="AN1790" s="764">
        <v>1</v>
      </c>
    </row>
    <row r="1791" spans="34:40" ht="15" customHeight="1" x14ac:dyDescent="0.15">
      <c r="AH1791" s="598" t="s">
        <v>1932</v>
      </c>
      <c r="AI1791" s="598" t="s">
        <v>1748</v>
      </c>
      <c r="AJ1791" s="594">
        <v>903021</v>
      </c>
      <c r="AL1791" s="764">
        <v>907021</v>
      </c>
      <c r="AM1791" s="764">
        <v>1</v>
      </c>
      <c r="AN1791" s="764" t="s">
        <v>3617</v>
      </c>
    </row>
    <row r="1792" spans="34:40" ht="15" customHeight="1" x14ac:dyDescent="0.15">
      <c r="AH1792" s="598" t="s">
        <v>1932</v>
      </c>
      <c r="AI1792" s="598" t="s">
        <v>1749</v>
      </c>
      <c r="AJ1792" s="594">
        <v>903022</v>
      </c>
      <c r="AL1792" s="764">
        <v>907022</v>
      </c>
      <c r="AM1792" s="764" t="s">
        <v>3617</v>
      </c>
      <c r="AN1792" s="764">
        <v>1</v>
      </c>
    </row>
    <row r="1793" spans="34:40" ht="15" customHeight="1" x14ac:dyDescent="0.15">
      <c r="AH1793" s="598" t="s">
        <v>1932</v>
      </c>
      <c r="AI1793" s="598" t="s">
        <v>1750</v>
      </c>
      <c r="AJ1793" s="594">
        <v>903023</v>
      </c>
      <c r="AL1793" s="764">
        <v>907023</v>
      </c>
      <c r="AM1793" s="764">
        <v>1</v>
      </c>
      <c r="AN1793" s="764" t="s">
        <v>3617</v>
      </c>
    </row>
    <row r="1794" spans="34:40" ht="15" customHeight="1" x14ac:dyDescent="0.15">
      <c r="AH1794" s="598" t="s">
        <v>1932</v>
      </c>
      <c r="AI1794" s="598"/>
      <c r="AJ1794" s="594">
        <v>903024</v>
      </c>
      <c r="AL1794" s="764">
        <v>907024</v>
      </c>
      <c r="AM1794" s="764" t="s">
        <v>3617</v>
      </c>
      <c r="AN1794" s="764">
        <v>1</v>
      </c>
    </row>
    <row r="1795" spans="34:40" ht="15" customHeight="1" x14ac:dyDescent="0.15">
      <c r="AH1795" s="598" t="s">
        <v>1932</v>
      </c>
      <c r="AI1795" s="598" t="s">
        <v>1933</v>
      </c>
      <c r="AJ1795" s="594">
        <v>903991</v>
      </c>
      <c r="AL1795" s="764">
        <v>907025</v>
      </c>
      <c r="AM1795" s="764" t="s">
        <v>3617</v>
      </c>
      <c r="AN1795" s="764">
        <v>1</v>
      </c>
    </row>
    <row r="1796" spans="34:40" ht="15" customHeight="1" x14ac:dyDescent="0.15">
      <c r="AH1796" s="598" t="s">
        <v>1932</v>
      </c>
      <c r="AI1796" s="598"/>
      <c r="AJ1796" s="594">
        <v>903990</v>
      </c>
      <c r="AL1796" s="764">
        <v>908001</v>
      </c>
      <c r="AM1796" s="764" t="s">
        <v>3617</v>
      </c>
      <c r="AN1796" s="764">
        <v>1</v>
      </c>
    </row>
    <row r="1797" spans="34:40" ht="15" customHeight="1" x14ac:dyDescent="0.15">
      <c r="AH1797" s="598" t="s">
        <v>1932</v>
      </c>
      <c r="AI1797" s="598"/>
      <c r="AJ1797" s="594">
        <v>903992</v>
      </c>
      <c r="AL1797" s="764">
        <v>908002</v>
      </c>
      <c r="AM1797" s="764" t="s">
        <v>3617</v>
      </c>
      <c r="AN1797" s="764">
        <v>1</v>
      </c>
    </row>
    <row r="1798" spans="34:40" ht="15" customHeight="1" x14ac:dyDescent="0.15">
      <c r="AH1798" s="598" t="s">
        <v>1934</v>
      </c>
      <c r="AI1798" s="598" t="s">
        <v>1752</v>
      </c>
      <c r="AJ1798" s="594">
        <v>904001</v>
      </c>
      <c r="AL1798" s="764">
        <v>908005</v>
      </c>
      <c r="AM1798" s="764">
        <v>1</v>
      </c>
      <c r="AN1798" s="764" t="s">
        <v>3617</v>
      </c>
    </row>
    <row r="1799" spans="34:40" ht="15" customHeight="1" x14ac:dyDescent="0.15">
      <c r="AH1799" s="598" t="s">
        <v>1934</v>
      </c>
      <c r="AI1799" s="598" t="s">
        <v>1935</v>
      </c>
      <c r="AJ1799" s="594">
        <v>904002</v>
      </c>
      <c r="AL1799" s="764">
        <v>908006</v>
      </c>
      <c r="AM1799" s="764">
        <v>1</v>
      </c>
      <c r="AN1799" s="764" t="s">
        <v>3617</v>
      </c>
    </row>
    <row r="1800" spans="34:40" ht="15" customHeight="1" x14ac:dyDescent="0.15">
      <c r="AH1800" s="598" t="s">
        <v>1934</v>
      </c>
      <c r="AI1800" s="598" t="s">
        <v>1754</v>
      </c>
      <c r="AJ1800" s="594">
        <v>904003</v>
      </c>
      <c r="AL1800" s="764">
        <v>908007</v>
      </c>
      <c r="AM1800" s="764" t="s">
        <v>3617</v>
      </c>
      <c r="AN1800" s="764">
        <v>1</v>
      </c>
    </row>
    <row r="1801" spans="34:40" ht="15" customHeight="1" x14ac:dyDescent="0.15">
      <c r="AH1801" s="598" t="s">
        <v>1934</v>
      </c>
      <c r="AI1801" s="598" t="s">
        <v>1755</v>
      </c>
      <c r="AJ1801" s="594">
        <v>904005</v>
      </c>
      <c r="AL1801" s="764">
        <v>908008</v>
      </c>
      <c r="AM1801" s="764" t="s">
        <v>3617</v>
      </c>
      <c r="AN1801" s="764">
        <v>1</v>
      </c>
    </row>
    <row r="1802" spans="34:40" ht="15" customHeight="1" x14ac:dyDescent="0.15">
      <c r="AH1802" s="598" t="s">
        <v>1934</v>
      </c>
      <c r="AI1802" s="598" t="s">
        <v>1756</v>
      </c>
      <c r="AJ1802" s="594">
        <v>904006</v>
      </c>
      <c r="AL1802" s="764">
        <v>908990</v>
      </c>
      <c r="AM1802" s="764">
        <v>1</v>
      </c>
      <c r="AN1802" s="764" t="s">
        <v>3617</v>
      </c>
    </row>
    <row r="1803" spans="34:40" ht="15" customHeight="1" x14ac:dyDescent="0.15">
      <c r="AH1803" s="598" t="s">
        <v>1934</v>
      </c>
      <c r="AI1803" s="598" t="s">
        <v>1757</v>
      </c>
      <c r="AJ1803" s="594">
        <v>904007</v>
      </c>
      <c r="AL1803" s="764">
        <v>908991</v>
      </c>
      <c r="AM1803" s="764" t="s">
        <v>3617</v>
      </c>
      <c r="AN1803" s="764">
        <v>1</v>
      </c>
    </row>
    <row r="1804" spans="34:40" ht="15" customHeight="1" x14ac:dyDescent="0.15">
      <c r="AH1804" s="598" t="s">
        <v>1934</v>
      </c>
      <c r="AI1804" s="598" t="s">
        <v>1758</v>
      </c>
      <c r="AJ1804" s="594">
        <v>904008</v>
      </c>
      <c r="AL1804" s="764">
        <v>908992</v>
      </c>
      <c r="AM1804" s="764" t="s">
        <v>3617</v>
      </c>
      <c r="AN1804" s="764">
        <v>1</v>
      </c>
    </row>
    <row r="1805" spans="34:40" ht="15" customHeight="1" x14ac:dyDescent="0.15">
      <c r="AH1805" s="598" t="s">
        <v>1934</v>
      </c>
      <c r="AI1805" s="598" t="s">
        <v>301</v>
      </c>
      <c r="AJ1805" s="594">
        <v>904009</v>
      </c>
      <c r="AL1805" s="764">
        <v>908993</v>
      </c>
      <c r="AM1805" s="764" t="s">
        <v>3617</v>
      </c>
      <c r="AN1805" s="764">
        <v>1</v>
      </c>
    </row>
    <row r="1806" spans="34:40" ht="15" customHeight="1" x14ac:dyDescent="0.15">
      <c r="AH1806" s="598" t="s">
        <v>1934</v>
      </c>
      <c r="AI1806" s="598" t="s">
        <v>1760</v>
      </c>
      <c r="AJ1806" s="594">
        <v>904010</v>
      </c>
      <c r="AL1806" s="764">
        <v>908994</v>
      </c>
      <c r="AM1806" s="764" t="s">
        <v>3617</v>
      </c>
      <c r="AN1806" s="764">
        <v>1</v>
      </c>
    </row>
    <row r="1807" spans="34:40" ht="15" customHeight="1" x14ac:dyDescent="0.15">
      <c r="AH1807" s="598" t="s">
        <v>1934</v>
      </c>
      <c r="AI1807" s="598" t="s">
        <v>1761</v>
      </c>
      <c r="AJ1807" s="594">
        <v>904011</v>
      </c>
      <c r="AL1807" s="764">
        <v>908995</v>
      </c>
      <c r="AM1807" s="764" t="s">
        <v>3617</v>
      </c>
      <c r="AN1807" s="764">
        <v>1</v>
      </c>
    </row>
    <row r="1808" spans="34:40" ht="15" customHeight="1" x14ac:dyDescent="0.15">
      <c r="AH1808" s="598" t="s">
        <v>1934</v>
      </c>
      <c r="AI1808" s="598" t="s">
        <v>1762</v>
      </c>
      <c r="AJ1808" s="594">
        <v>904012</v>
      </c>
    </row>
    <row r="1809" spans="34:36" ht="15" customHeight="1" x14ac:dyDescent="0.15">
      <c r="AH1809" s="598" t="s">
        <v>1934</v>
      </c>
      <c r="AI1809" s="598" t="s">
        <v>1763</v>
      </c>
      <c r="AJ1809" s="594">
        <v>904013</v>
      </c>
    </row>
    <row r="1810" spans="34:36" ht="15" customHeight="1" x14ac:dyDescent="0.15">
      <c r="AH1810" s="598" t="s">
        <v>1934</v>
      </c>
      <c r="AI1810" s="598" t="s">
        <v>1936</v>
      </c>
      <c r="AJ1810" s="594">
        <v>904014</v>
      </c>
    </row>
    <row r="1811" spans="34:36" ht="15" customHeight="1" x14ac:dyDescent="0.15">
      <c r="AH1811" s="598" t="s">
        <v>1934</v>
      </c>
      <c r="AI1811" s="598" t="s">
        <v>1764</v>
      </c>
      <c r="AJ1811" s="594">
        <v>904015</v>
      </c>
    </row>
    <row r="1812" spans="34:36" ht="15" customHeight="1" x14ac:dyDescent="0.15">
      <c r="AH1812" s="598" t="s">
        <v>1934</v>
      </c>
      <c r="AI1812" s="598" t="s">
        <v>1937</v>
      </c>
      <c r="AJ1812" s="594">
        <v>904016</v>
      </c>
    </row>
    <row r="1813" spans="34:36" ht="15" customHeight="1" x14ac:dyDescent="0.15">
      <c r="AH1813" s="598" t="s">
        <v>1934</v>
      </c>
      <c r="AI1813" s="598" t="s">
        <v>1765</v>
      </c>
      <c r="AJ1813" s="594">
        <v>904017</v>
      </c>
    </row>
    <row r="1814" spans="34:36" ht="15" customHeight="1" x14ac:dyDescent="0.15">
      <c r="AH1814" s="598" t="s">
        <v>1934</v>
      </c>
      <c r="AI1814" s="598" t="s">
        <v>302</v>
      </c>
      <c r="AJ1814" s="594">
        <v>904018</v>
      </c>
    </row>
    <row r="1815" spans="34:36" ht="15" customHeight="1" x14ac:dyDescent="0.15">
      <c r="AH1815" s="598" t="s">
        <v>1934</v>
      </c>
      <c r="AI1815" s="598" t="s">
        <v>303</v>
      </c>
      <c r="AJ1815" s="594">
        <v>904019</v>
      </c>
    </row>
    <row r="1816" spans="34:36" ht="15" customHeight="1" x14ac:dyDescent="0.15">
      <c r="AH1816" s="598" t="s">
        <v>1934</v>
      </c>
      <c r="AI1816" s="598" t="s">
        <v>1766</v>
      </c>
      <c r="AJ1816" s="594">
        <v>904020</v>
      </c>
    </row>
    <row r="1817" spans="34:36" ht="15" customHeight="1" x14ac:dyDescent="0.15">
      <c r="AH1817" s="598" t="s">
        <v>1934</v>
      </c>
      <c r="AI1817" s="598" t="s">
        <v>1938</v>
      </c>
      <c r="AJ1817" s="594">
        <v>904021</v>
      </c>
    </row>
    <row r="1818" spans="34:36" ht="15" customHeight="1" x14ac:dyDescent="0.15">
      <c r="AH1818" s="598" t="s">
        <v>1934</v>
      </c>
      <c r="AI1818" s="598" t="s">
        <v>304</v>
      </c>
      <c r="AJ1818" s="594">
        <v>904022</v>
      </c>
    </row>
    <row r="1819" spans="34:36" ht="15" customHeight="1" x14ac:dyDescent="0.15">
      <c r="AH1819" s="598" t="s">
        <v>1934</v>
      </c>
      <c r="AI1819" s="598" t="s">
        <v>1844</v>
      </c>
      <c r="AJ1819" s="594">
        <v>904990</v>
      </c>
    </row>
    <row r="1820" spans="34:36" ht="15" customHeight="1" x14ac:dyDescent="0.15">
      <c r="AH1820" s="598" t="s">
        <v>1939</v>
      </c>
      <c r="AI1820" s="598" t="s">
        <v>1940</v>
      </c>
      <c r="AJ1820" s="594">
        <v>904991</v>
      </c>
    </row>
    <row r="1821" spans="34:36" ht="15" customHeight="1" x14ac:dyDescent="0.15">
      <c r="AH1821" s="598" t="s">
        <v>1941</v>
      </c>
      <c r="AI1821" s="598" t="s">
        <v>1768</v>
      </c>
      <c r="AJ1821" s="594">
        <v>905001</v>
      </c>
    </row>
    <row r="1822" spans="34:36" ht="15" customHeight="1" x14ac:dyDescent="0.15">
      <c r="AH1822" s="598" t="s">
        <v>1941</v>
      </c>
      <c r="AI1822" s="598" t="s">
        <v>305</v>
      </c>
      <c r="AJ1822" s="594">
        <v>905002</v>
      </c>
    </row>
    <row r="1823" spans="34:36" ht="15" customHeight="1" x14ac:dyDescent="0.15">
      <c r="AH1823" s="598" t="s">
        <v>1941</v>
      </c>
      <c r="AI1823" s="598" t="s">
        <v>1771</v>
      </c>
      <c r="AJ1823" s="594">
        <v>905003</v>
      </c>
    </row>
    <row r="1824" spans="34:36" ht="15" customHeight="1" x14ac:dyDescent="0.15">
      <c r="AH1824" s="598" t="s">
        <v>1941</v>
      </c>
      <c r="AI1824" s="598" t="s">
        <v>1773</v>
      </c>
      <c r="AJ1824" s="594">
        <v>905004</v>
      </c>
    </row>
    <row r="1825" spans="34:36" ht="15" customHeight="1" x14ac:dyDescent="0.15">
      <c r="AH1825" s="598" t="s">
        <v>1941</v>
      </c>
      <c r="AI1825" s="598" t="s">
        <v>1774</v>
      </c>
      <c r="AJ1825" s="594">
        <v>905005</v>
      </c>
    </row>
    <row r="1826" spans="34:36" ht="15" customHeight="1" x14ac:dyDescent="0.15">
      <c r="AH1826" s="598" t="s">
        <v>1941</v>
      </c>
      <c r="AI1826" s="598" t="s">
        <v>382</v>
      </c>
      <c r="AJ1826" s="594">
        <v>905006</v>
      </c>
    </row>
    <row r="1827" spans="34:36" ht="15" customHeight="1" x14ac:dyDescent="0.15">
      <c r="AH1827" s="598" t="s">
        <v>1941</v>
      </c>
      <c r="AI1827" s="598" t="s">
        <v>306</v>
      </c>
      <c r="AJ1827" s="594">
        <v>905009</v>
      </c>
    </row>
    <row r="1828" spans="34:36" ht="15" customHeight="1" x14ac:dyDescent="0.15">
      <c r="AH1828" s="598" t="s">
        <v>1941</v>
      </c>
      <c r="AI1828" s="598" t="s">
        <v>1776</v>
      </c>
      <c r="AJ1828" s="594">
        <v>905010</v>
      </c>
    </row>
    <row r="1829" spans="34:36" ht="15" customHeight="1" x14ac:dyDescent="0.15">
      <c r="AH1829" s="598" t="s">
        <v>1941</v>
      </c>
      <c r="AI1829" s="598" t="s">
        <v>1777</v>
      </c>
      <c r="AJ1829" s="594">
        <v>905011</v>
      </c>
    </row>
    <row r="1830" spans="34:36" ht="15" customHeight="1" x14ac:dyDescent="0.15">
      <c r="AH1830" s="598" t="s">
        <v>1941</v>
      </c>
      <c r="AI1830" s="598" t="s">
        <v>262</v>
      </c>
      <c r="AJ1830" s="594">
        <v>905012</v>
      </c>
    </row>
    <row r="1831" spans="34:36" ht="15" customHeight="1" x14ac:dyDescent="0.15">
      <c r="AH1831" s="598" t="s">
        <v>1941</v>
      </c>
      <c r="AI1831" s="598" t="s">
        <v>1778</v>
      </c>
      <c r="AJ1831" s="594">
        <v>905013</v>
      </c>
    </row>
    <row r="1832" spans="34:36" ht="15" customHeight="1" x14ac:dyDescent="0.15">
      <c r="AH1832" s="598" t="s">
        <v>1941</v>
      </c>
      <c r="AI1832" s="598" t="s">
        <v>307</v>
      </c>
      <c r="AJ1832" s="594">
        <v>905014</v>
      </c>
    </row>
    <row r="1833" spans="34:36" ht="15" customHeight="1" x14ac:dyDescent="0.15">
      <c r="AH1833" s="598" t="s">
        <v>1941</v>
      </c>
      <c r="AI1833" s="598" t="s">
        <v>1942</v>
      </c>
      <c r="AJ1833" s="594">
        <v>905015</v>
      </c>
    </row>
    <row r="1834" spans="34:36" ht="15" customHeight="1" x14ac:dyDescent="0.15">
      <c r="AH1834" s="598" t="s">
        <v>1941</v>
      </c>
      <c r="AI1834" s="598" t="s">
        <v>1780</v>
      </c>
      <c r="AJ1834" s="594">
        <v>905016</v>
      </c>
    </row>
    <row r="1835" spans="34:36" ht="15" customHeight="1" x14ac:dyDescent="0.15">
      <c r="AH1835" s="598" t="s">
        <v>1941</v>
      </c>
      <c r="AI1835" s="598" t="s">
        <v>1848</v>
      </c>
      <c r="AJ1835" s="594">
        <v>905990</v>
      </c>
    </row>
    <row r="1836" spans="34:36" ht="15" customHeight="1" x14ac:dyDescent="0.15">
      <c r="AH1836" s="598" t="s">
        <v>1943</v>
      </c>
      <c r="AI1836" s="598" t="s">
        <v>1782</v>
      </c>
      <c r="AJ1836" s="594">
        <v>906001</v>
      </c>
    </row>
    <row r="1837" spans="34:36" ht="15" customHeight="1" x14ac:dyDescent="0.15">
      <c r="AH1837" s="598" t="s">
        <v>1943</v>
      </c>
      <c r="AI1837" s="598" t="s">
        <v>1784</v>
      </c>
      <c r="AJ1837" s="594">
        <v>906003</v>
      </c>
    </row>
    <row r="1838" spans="34:36" ht="15" customHeight="1" x14ac:dyDescent="0.15">
      <c r="AH1838" s="598" t="s">
        <v>1943</v>
      </c>
      <c r="AI1838" s="598" t="s">
        <v>308</v>
      </c>
      <c r="AJ1838" s="594">
        <v>906004</v>
      </c>
    </row>
    <row r="1839" spans="34:36" ht="15" customHeight="1" x14ac:dyDescent="0.15">
      <c r="AH1839" s="598" t="s">
        <v>1943</v>
      </c>
      <c r="AI1839" s="598" t="s">
        <v>1785</v>
      </c>
      <c r="AJ1839" s="594">
        <v>906005</v>
      </c>
    </row>
    <row r="1840" spans="34:36" ht="15" customHeight="1" x14ac:dyDescent="0.15">
      <c r="AH1840" s="598" t="s">
        <v>1943</v>
      </c>
      <c r="AI1840" s="598" t="s">
        <v>309</v>
      </c>
      <c r="AJ1840" s="594">
        <v>906006</v>
      </c>
    </row>
    <row r="1841" spans="34:36" ht="15" customHeight="1" x14ac:dyDescent="0.15">
      <c r="AH1841" s="598" t="s">
        <v>1943</v>
      </c>
      <c r="AI1841" s="598" t="s">
        <v>1788</v>
      </c>
      <c r="AJ1841" s="594">
        <v>906007</v>
      </c>
    </row>
    <row r="1842" spans="34:36" ht="15" customHeight="1" x14ac:dyDescent="0.15">
      <c r="AH1842" s="598" t="s">
        <v>1943</v>
      </c>
      <c r="AI1842" s="598" t="s">
        <v>1790</v>
      </c>
      <c r="AJ1842" s="594">
        <v>906008</v>
      </c>
    </row>
    <row r="1843" spans="34:36" ht="15" customHeight="1" x14ac:dyDescent="0.15">
      <c r="AH1843" s="598" t="s">
        <v>1943</v>
      </c>
      <c r="AI1843" s="598" t="s">
        <v>310</v>
      </c>
      <c r="AJ1843" s="594">
        <v>906009</v>
      </c>
    </row>
    <row r="1844" spans="34:36" ht="15" customHeight="1" x14ac:dyDescent="0.15">
      <c r="AH1844" s="598" t="s">
        <v>1943</v>
      </c>
      <c r="AI1844" s="598" t="s">
        <v>1793</v>
      </c>
      <c r="AJ1844" s="594">
        <v>906010</v>
      </c>
    </row>
    <row r="1845" spans="34:36" ht="15" customHeight="1" x14ac:dyDescent="0.15">
      <c r="AH1845" s="598" t="s">
        <v>1943</v>
      </c>
      <c r="AI1845" s="598" t="s">
        <v>1795</v>
      </c>
      <c r="AJ1845" s="594">
        <v>906011</v>
      </c>
    </row>
    <row r="1846" spans="34:36" ht="15" customHeight="1" x14ac:dyDescent="0.15">
      <c r="AH1846" s="598" t="s">
        <v>1943</v>
      </c>
      <c r="AI1846" s="598" t="s">
        <v>270</v>
      </c>
      <c r="AJ1846" s="594">
        <v>906012</v>
      </c>
    </row>
    <row r="1847" spans="34:36" ht="15" customHeight="1" x14ac:dyDescent="0.15">
      <c r="AH1847" s="598" t="s">
        <v>1943</v>
      </c>
      <c r="AI1847" s="598" t="s">
        <v>1796</v>
      </c>
      <c r="AJ1847" s="594">
        <v>906013</v>
      </c>
    </row>
    <row r="1848" spans="34:36" ht="15" customHeight="1" x14ac:dyDescent="0.15">
      <c r="AH1848" s="598" t="s">
        <v>1943</v>
      </c>
      <c r="AI1848" s="598" t="s">
        <v>1798</v>
      </c>
      <c r="AJ1848" s="594">
        <v>906014</v>
      </c>
    </row>
    <row r="1849" spans="34:36" ht="15" customHeight="1" x14ac:dyDescent="0.15">
      <c r="AH1849" s="598" t="s">
        <v>1943</v>
      </c>
      <c r="AI1849" s="598" t="s">
        <v>1944</v>
      </c>
      <c r="AJ1849" s="594">
        <v>906015</v>
      </c>
    </row>
    <row r="1850" spans="34:36" ht="15" customHeight="1" x14ac:dyDescent="0.15">
      <c r="AH1850" s="598" t="s">
        <v>1943</v>
      </c>
      <c r="AI1850" s="598" t="s">
        <v>1945</v>
      </c>
      <c r="AJ1850" s="594">
        <v>906016</v>
      </c>
    </row>
    <row r="1851" spans="34:36" ht="15" customHeight="1" x14ac:dyDescent="0.15">
      <c r="AH1851" s="598" t="s">
        <v>1946</v>
      </c>
      <c r="AI1851" s="598" t="s">
        <v>1800</v>
      </c>
      <c r="AJ1851" s="594">
        <v>907001</v>
      </c>
    </row>
    <row r="1852" spans="34:36" ht="15" customHeight="1" x14ac:dyDescent="0.15">
      <c r="AH1852" s="598" t="s">
        <v>1946</v>
      </c>
      <c r="AI1852" s="598" t="s">
        <v>1802</v>
      </c>
      <c r="AJ1852" s="594">
        <v>907002</v>
      </c>
    </row>
    <row r="1853" spans="34:36" ht="15" customHeight="1" x14ac:dyDescent="0.15">
      <c r="AH1853" s="598" t="s">
        <v>1946</v>
      </c>
      <c r="AI1853" s="598" t="s">
        <v>1804</v>
      </c>
      <c r="AJ1853" s="594">
        <v>907004</v>
      </c>
    </row>
    <row r="1854" spans="34:36" ht="15" customHeight="1" x14ac:dyDescent="0.15">
      <c r="AH1854" s="598" t="s">
        <v>1946</v>
      </c>
      <c r="AI1854" s="598" t="s">
        <v>1806</v>
      </c>
      <c r="AJ1854" s="594">
        <v>907005</v>
      </c>
    </row>
    <row r="1855" spans="34:36" ht="15" customHeight="1" x14ac:dyDescent="0.15">
      <c r="AH1855" s="598" t="s">
        <v>1946</v>
      </c>
      <c r="AI1855" s="598" t="s">
        <v>311</v>
      </c>
      <c r="AJ1855" s="594">
        <v>907006</v>
      </c>
    </row>
    <row r="1856" spans="34:36" ht="15" customHeight="1" x14ac:dyDescent="0.15">
      <c r="AH1856" s="598" t="s">
        <v>1946</v>
      </c>
      <c r="AI1856" s="598" t="s">
        <v>312</v>
      </c>
      <c r="AJ1856" s="594">
        <v>907007</v>
      </c>
    </row>
    <row r="1857" spans="34:36" ht="15" customHeight="1" x14ac:dyDescent="0.15">
      <c r="AH1857" s="598" t="s">
        <v>1946</v>
      </c>
      <c r="AI1857" s="598" t="s">
        <v>1809</v>
      </c>
      <c r="AJ1857" s="594">
        <v>907008</v>
      </c>
    </row>
    <row r="1858" spans="34:36" ht="15" customHeight="1" x14ac:dyDescent="0.15">
      <c r="AH1858" s="598" t="s">
        <v>1946</v>
      </c>
      <c r="AI1858" s="598" t="s">
        <v>1811</v>
      </c>
      <c r="AJ1858" s="594">
        <v>907010</v>
      </c>
    </row>
    <row r="1859" spans="34:36" ht="15" customHeight="1" x14ac:dyDescent="0.15">
      <c r="AH1859" s="598" t="s">
        <v>1946</v>
      </c>
      <c r="AI1859" s="598" t="s">
        <v>1947</v>
      </c>
      <c r="AJ1859" s="594">
        <v>907011</v>
      </c>
    </row>
    <row r="1860" spans="34:36" ht="15" customHeight="1" x14ac:dyDescent="0.15">
      <c r="AH1860" s="598" t="s">
        <v>1946</v>
      </c>
      <c r="AI1860" s="598" t="s">
        <v>383</v>
      </c>
      <c r="AJ1860" s="594">
        <v>907013</v>
      </c>
    </row>
    <row r="1861" spans="34:36" ht="15" customHeight="1" x14ac:dyDescent="0.15">
      <c r="AH1861" s="598" t="s">
        <v>1946</v>
      </c>
      <c r="AI1861" s="598" t="s">
        <v>313</v>
      </c>
      <c r="AJ1861" s="594">
        <v>907014</v>
      </c>
    </row>
    <row r="1862" spans="34:36" ht="15" customHeight="1" x14ac:dyDescent="0.15">
      <c r="AH1862" s="598" t="s">
        <v>1946</v>
      </c>
      <c r="AI1862" s="598" t="s">
        <v>1948</v>
      </c>
      <c r="AJ1862" s="594">
        <v>907015</v>
      </c>
    </row>
    <row r="1863" spans="34:36" ht="15" customHeight="1" x14ac:dyDescent="0.15">
      <c r="AH1863" s="598" t="s">
        <v>1946</v>
      </c>
      <c r="AI1863" s="598" t="s">
        <v>314</v>
      </c>
      <c r="AJ1863" s="594">
        <v>907016</v>
      </c>
    </row>
    <row r="1864" spans="34:36" ht="15" customHeight="1" x14ac:dyDescent="0.15">
      <c r="AH1864" s="598" t="s">
        <v>1946</v>
      </c>
      <c r="AI1864" s="598" t="s">
        <v>315</v>
      </c>
      <c r="AJ1864" s="594">
        <v>907017</v>
      </c>
    </row>
    <row r="1865" spans="34:36" ht="15" customHeight="1" x14ac:dyDescent="0.15">
      <c r="AH1865" s="598" t="s">
        <v>1946</v>
      </c>
      <c r="AI1865" s="598" t="s">
        <v>1949</v>
      </c>
      <c r="AJ1865" s="594">
        <v>907018</v>
      </c>
    </row>
    <row r="1866" spans="34:36" ht="15" customHeight="1" x14ac:dyDescent="0.15">
      <c r="AH1866" s="598" t="s">
        <v>1946</v>
      </c>
      <c r="AI1866" s="598" t="s">
        <v>1816</v>
      </c>
      <c r="AJ1866" s="594">
        <v>907019</v>
      </c>
    </row>
    <row r="1867" spans="34:36" ht="15" customHeight="1" x14ac:dyDescent="0.15">
      <c r="AH1867" s="598" t="s">
        <v>1946</v>
      </c>
      <c r="AI1867" s="598" t="s">
        <v>316</v>
      </c>
      <c r="AJ1867" s="594">
        <v>907020</v>
      </c>
    </row>
    <row r="1868" spans="34:36" ht="15" customHeight="1" x14ac:dyDescent="0.15">
      <c r="AH1868" s="598" t="s">
        <v>1946</v>
      </c>
      <c r="AI1868" s="598" t="s">
        <v>1818</v>
      </c>
      <c r="AJ1868" s="594">
        <v>907021</v>
      </c>
    </row>
    <row r="1869" spans="34:36" ht="15" customHeight="1" x14ac:dyDescent="0.15">
      <c r="AH1869" s="598" t="s">
        <v>1946</v>
      </c>
      <c r="AI1869" s="598" t="s">
        <v>1820</v>
      </c>
      <c r="AJ1869" s="594">
        <v>907022</v>
      </c>
    </row>
    <row r="1870" spans="34:36" ht="15" customHeight="1" x14ac:dyDescent="0.15">
      <c r="AH1870" s="598" t="s">
        <v>1946</v>
      </c>
      <c r="AI1870" s="598" t="s">
        <v>1822</v>
      </c>
      <c r="AJ1870" s="594">
        <v>907023</v>
      </c>
    </row>
    <row r="1871" spans="34:36" ht="15" customHeight="1" x14ac:dyDescent="0.15">
      <c r="AH1871" s="598" t="s">
        <v>1946</v>
      </c>
      <c r="AI1871" s="598" t="s">
        <v>1950</v>
      </c>
      <c r="AJ1871" s="594">
        <v>907024</v>
      </c>
    </row>
    <row r="1872" spans="34:36" ht="15" customHeight="1" x14ac:dyDescent="0.15">
      <c r="AH1872" s="598" t="s">
        <v>1946</v>
      </c>
      <c r="AI1872" s="598" t="s">
        <v>1871</v>
      </c>
      <c r="AJ1872" s="594">
        <v>907025</v>
      </c>
    </row>
    <row r="1873" spans="34:36" ht="15" customHeight="1" x14ac:dyDescent="0.15">
      <c r="AH1873" s="598" t="s">
        <v>1951</v>
      </c>
      <c r="AI1873" s="598" t="s">
        <v>1824</v>
      </c>
      <c r="AJ1873" s="594">
        <v>908001</v>
      </c>
    </row>
    <row r="1874" spans="34:36" ht="15" customHeight="1" x14ac:dyDescent="0.15">
      <c r="AH1874" s="598" t="s">
        <v>1951</v>
      </c>
      <c r="AI1874" s="598" t="s">
        <v>1826</v>
      </c>
      <c r="AJ1874" s="594">
        <v>908002</v>
      </c>
    </row>
    <row r="1875" spans="34:36" ht="15" customHeight="1" x14ac:dyDescent="0.15">
      <c r="AH1875" s="598" t="s">
        <v>1951</v>
      </c>
      <c r="AI1875" s="598" t="s">
        <v>1828</v>
      </c>
      <c r="AJ1875" s="594">
        <v>908005</v>
      </c>
    </row>
    <row r="1876" spans="34:36" ht="15" customHeight="1" x14ac:dyDescent="0.15">
      <c r="AH1876" s="598" t="s">
        <v>1951</v>
      </c>
      <c r="AI1876" s="598"/>
      <c r="AJ1876" s="594">
        <v>908006</v>
      </c>
    </row>
    <row r="1877" spans="34:36" ht="15" customHeight="1" x14ac:dyDescent="0.15">
      <c r="AH1877" s="598" t="s">
        <v>1951</v>
      </c>
      <c r="AI1877" s="598" t="s">
        <v>1829</v>
      </c>
      <c r="AJ1877" s="594">
        <v>908007</v>
      </c>
    </row>
    <row r="1878" spans="34:36" ht="15" customHeight="1" x14ac:dyDescent="0.15">
      <c r="AH1878" s="598" t="s">
        <v>1951</v>
      </c>
      <c r="AI1878" s="598"/>
      <c r="AJ1878" s="594">
        <v>908008</v>
      </c>
    </row>
    <row r="1879" spans="34:36" ht="15" customHeight="1" x14ac:dyDescent="0.15">
      <c r="AH1879" s="598" t="s">
        <v>1951</v>
      </c>
      <c r="AI1879" s="598" t="s">
        <v>1952</v>
      </c>
      <c r="AJ1879" s="594">
        <v>908990</v>
      </c>
    </row>
    <row r="1880" spans="34:36" ht="15" customHeight="1" x14ac:dyDescent="0.15">
      <c r="AH1880" s="598" t="s">
        <v>1951</v>
      </c>
      <c r="AI1880" s="598" t="s">
        <v>1953</v>
      </c>
      <c r="AJ1880" s="594">
        <v>908991</v>
      </c>
    </row>
    <row r="1881" spans="34:36" ht="15" customHeight="1" x14ac:dyDescent="0.15">
      <c r="AH1881" s="598" t="s">
        <v>1954</v>
      </c>
      <c r="AI1881" s="598" t="s">
        <v>1955</v>
      </c>
      <c r="AJ1881" s="594">
        <v>908992</v>
      </c>
    </row>
    <row r="1882" spans="34:36" ht="15" customHeight="1" x14ac:dyDescent="0.15">
      <c r="AH1882" s="598" t="s">
        <v>1954</v>
      </c>
      <c r="AI1882" s="598" t="s">
        <v>1956</v>
      </c>
      <c r="AJ1882" s="594">
        <v>908993</v>
      </c>
    </row>
    <row r="1883" spans="34:36" ht="15" customHeight="1" x14ac:dyDescent="0.15">
      <c r="AH1883" s="598" t="s">
        <v>1954</v>
      </c>
      <c r="AI1883" s="598" t="s">
        <v>1957</v>
      </c>
      <c r="AJ1883" s="594">
        <v>908994</v>
      </c>
    </row>
    <row r="1884" spans="34:36" ht="15" customHeight="1" x14ac:dyDescent="0.15">
      <c r="AH1884" s="598" t="s">
        <v>1951</v>
      </c>
      <c r="AI1884" s="598" t="s">
        <v>1958</v>
      </c>
      <c r="AJ1884" s="594">
        <v>908995</v>
      </c>
    </row>
    <row r="1885" spans="34:36" ht="15" customHeight="1" x14ac:dyDescent="0.15">
      <c r="AH1885" s="632"/>
      <c r="AI1885" s="632"/>
      <c r="AJ1885" s="632"/>
    </row>
    <row r="1886" spans="34:36" ht="15" customHeight="1" x14ac:dyDescent="0.15">
      <c r="AH1886" s="632"/>
      <c r="AI1886" s="632"/>
      <c r="AJ1886" s="632"/>
    </row>
    <row r="1887" spans="34:36" ht="15" customHeight="1" x14ac:dyDescent="0.15">
      <c r="AH1887" s="632"/>
      <c r="AI1887" s="632"/>
      <c r="AJ1887" s="632"/>
    </row>
    <row r="1888" spans="34:36" ht="15" customHeight="1" x14ac:dyDescent="0.15">
      <c r="AH1888" s="755" t="s">
        <v>2170</v>
      </c>
      <c r="AI1888" s="756"/>
      <c r="AJ1888" s="756"/>
    </row>
    <row r="1889" spans="34:36" ht="15" customHeight="1" x14ac:dyDescent="0.15">
      <c r="AH1889" s="584" t="s">
        <v>506</v>
      </c>
      <c r="AI1889" s="585" t="s">
        <v>507</v>
      </c>
      <c r="AJ1889" s="758" t="s">
        <v>508</v>
      </c>
    </row>
    <row r="1890" spans="34:36" ht="15" customHeight="1" x14ac:dyDescent="0.15">
      <c r="AH1890" s="591" t="s">
        <v>623</v>
      </c>
      <c r="AI1890" s="592" t="s">
        <v>2270</v>
      </c>
      <c r="AJ1890" s="591">
        <v>203017</v>
      </c>
    </row>
    <row r="1891" spans="34:36" ht="15" customHeight="1" x14ac:dyDescent="0.15">
      <c r="AH1891" s="591" t="s">
        <v>623</v>
      </c>
      <c r="AI1891" s="592" t="s">
        <v>3592</v>
      </c>
      <c r="AJ1891" s="591">
        <v>203017</v>
      </c>
    </row>
    <row r="1892" spans="34:36" ht="15" customHeight="1" x14ac:dyDescent="0.15">
      <c r="AH1892" s="591" t="s">
        <v>723</v>
      </c>
      <c r="AI1892" s="592" t="s">
        <v>3593</v>
      </c>
      <c r="AJ1892" s="591">
        <v>301007</v>
      </c>
    </row>
    <row r="1893" spans="34:36" ht="15" customHeight="1" x14ac:dyDescent="0.15">
      <c r="AH1893" s="591" t="s">
        <v>723</v>
      </c>
      <c r="AI1893" s="592" t="s">
        <v>2338</v>
      </c>
      <c r="AJ1893" s="591">
        <v>301007</v>
      </c>
    </row>
    <row r="1894" spans="34:36" ht="15" customHeight="1" x14ac:dyDescent="0.15">
      <c r="AH1894" s="591" t="s">
        <v>723</v>
      </c>
      <c r="AI1894" s="592" t="s">
        <v>2344</v>
      </c>
      <c r="AJ1894" s="591">
        <v>301013</v>
      </c>
    </row>
    <row r="1895" spans="34:36" ht="15" customHeight="1" x14ac:dyDescent="0.15">
      <c r="AH1895" s="591" t="s">
        <v>723</v>
      </c>
      <c r="AI1895" s="592" t="s">
        <v>3594</v>
      </c>
      <c r="AJ1895" s="591">
        <v>301013</v>
      </c>
    </row>
    <row r="1896" spans="34:36" ht="15" customHeight="1" x14ac:dyDescent="0.15">
      <c r="AH1896" s="591" t="s">
        <v>3573</v>
      </c>
      <c r="AI1896" s="592" t="s">
        <v>2360</v>
      </c>
      <c r="AJ1896" s="591">
        <v>301036</v>
      </c>
    </row>
    <row r="1897" spans="34:36" ht="15" customHeight="1" x14ac:dyDescent="0.15">
      <c r="AH1897" s="591" t="s">
        <v>723</v>
      </c>
      <c r="AI1897" s="592" t="s">
        <v>3546</v>
      </c>
      <c r="AJ1897" s="591">
        <v>301036</v>
      </c>
    </row>
    <row r="1898" spans="34:36" ht="15" customHeight="1" x14ac:dyDescent="0.15">
      <c r="AH1898" s="591" t="s">
        <v>770</v>
      </c>
      <c r="AI1898" s="592" t="s">
        <v>3547</v>
      </c>
      <c r="AJ1898" s="591">
        <v>301990</v>
      </c>
    </row>
    <row r="1899" spans="34:36" ht="15" customHeight="1" x14ac:dyDescent="0.15">
      <c r="AH1899" s="591" t="s">
        <v>770</v>
      </c>
      <c r="AI1899" s="592" t="s">
        <v>2361</v>
      </c>
      <c r="AJ1899" s="591">
        <v>301990</v>
      </c>
    </row>
    <row r="1900" spans="34:36" ht="15" customHeight="1" x14ac:dyDescent="0.15">
      <c r="AH1900" s="591" t="s">
        <v>780</v>
      </c>
      <c r="AI1900" s="592" t="s">
        <v>3548</v>
      </c>
      <c r="AJ1900" s="591">
        <v>302001</v>
      </c>
    </row>
    <row r="1901" spans="34:36" ht="15" customHeight="1" x14ac:dyDescent="0.15">
      <c r="AH1901" s="591" t="s">
        <v>780</v>
      </c>
      <c r="AI1901" s="592" t="s">
        <v>3549</v>
      </c>
      <c r="AJ1901" s="591">
        <v>302001</v>
      </c>
    </row>
    <row r="1902" spans="34:36" ht="15" customHeight="1" x14ac:dyDescent="0.15">
      <c r="AH1902" s="591" t="s">
        <v>815</v>
      </c>
      <c r="AI1902" s="592" t="s">
        <v>3595</v>
      </c>
      <c r="AJ1902" s="591">
        <v>304017</v>
      </c>
    </row>
    <row r="1903" spans="34:36" ht="15" customHeight="1" x14ac:dyDescent="0.15">
      <c r="AH1903" s="591" t="s">
        <v>815</v>
      </c>
      <c r="AI1903" s="592" t="s">
        <v>2404</v>
      </c>
      <c r="AJ1903" s="591">
        <v>304017</v>
      </c>
    </row>
    <row r="1904" spans="34:36" ht="15" customHeight="1" x14ac:dyDescent="0.15">
      <c r="AH1904" s="591" t="s">
        <v>815</v>
      </c>
      <c r="AI1904" s="592" t="s">
        <v>3596</v>
      </c>
      <c r="AJ1904" s="591">
        <v>304990</v>
      </c>
    </row>
    <row r="1905" spans="34:36" ht="15" customHeight="1" x14ac:dyDescent="0.15">
      <c r="AH1905" s="591" t="s">
        <v>815</v>
      </c>
      <c r="AI1905" s="592" t="s">
        <v>2439</v>
      </c>
      <c r="AJ1905" s="591">
        <v>304990</v>
      </c>
    </row>
    <row r="1906" spans="34:36" ht="15" customHeight="1" x14ac:dyDescent="0.15">
      <c r="AH1906" s="591" t="s">
        <v>901</v>
      </c>
      <c r="AI1906" s="592" t="s">
        <v>3550</v>
      </c>
      <c r="AJ1906" s="591">
        <v>305050</v>
      </c>
    </row>
    <row r="1907" spans="34:36" ht="15" customHeight="1" x14ac:dyDescent="0.15">
      <c r="AH1907" s="591" t="s">
        <v>901</v>
      </c>
      <c r="AI1907" s="592" t="s">
        <v>3551</v>
      </c>
      <c r="AJ1907" s="591">
        <v>305050</v>
      </c>
    </row>
    <row r="1908" spans="34:36" ht="15" customHeight="1" x14ac:dyDescent="0.15">
      <c r="AH1908" s="591" t="s">
        <v>989</v>
      </c>
      <c r="AI1908" s="592" t="s">
        <v>3597</v>
      </c>
      <c r="AJ1908" s="591">
        <v>306036</v>
      </c>
    </row>
    <row r="1909" spans="34:36" ht="15" customHeight="1" x14ac:dyDescent="0.15">
      <c r="AH1909" s="591" t="s">
        <v>989</v>
      </c>
      <c r="AI1909" s="592" t="s">
        <v>2534</v>
      </c>
      <c r="AJ1909" s="591">
        <v>306036</v>
      </c>
    </row>
    <row r="1910" spans="34:36" ht="15" customHeight="1" x14ac:dyDescent="0.15">
      <c r="AH1910" s="591" t="s">
        <v>1976</v>
      </c>
      <c r="AI1910" s="592" t="s">
        <v>2008</v>
      </c>
      <c r="AJ1910" s="591">
        <v>404012</v>
      </c>
    </row>
    <row r="1911" spans="34:36" ht="15" customHeight="1" x14ac:dyDescent="0.15">
      <c r="AH1911" s="591" t="s">
        <v>1976</v>
      </c>
      <c r="AI1911" s="592" t="s">
        <v>2009</v>
      </c>
      <c r="AJ1911" s="591">
        <v>404012</v>
      </c>
    </row>
    <row r="1912" spans="34:36" ht="15" customHeight="1" x14ac:dyDescent="0.15">
      <c r="AH1912" s="591" t="s">
        <v>1090</v>
      </c>
      <c r="AI1912" s="592" t="s">
        <v>3598</v>
      </c>
      <c r="AJ1912" s="591">
        <v>407011</v>
      </c>
    </row>
    <row r="1913" spans="34:36" ht="15" customHeight="1" x14ac:dyDescent="0.15">
      <c r="AH1913" s="591" t="s">
        <v>1090</v>
      </c>
      <c r="AI1913" s="592" t="s">
        <v>2678</v>
      </c>
      <c r="AJ1913" s="591">
        <v>407011</v>
      </c>
    </row>
    <row r="1914" spans="34:36" ht="15" customHeight="1" x14ac:dyDescent="0.15">
      <c r="AH1914" s="591" t="s">
        <v>1976</v>
      </c>
      <c r="AI1914" s="592" t="s">
        <v>3552</v>
      </c>
      <c r="AJ1914" s="591">
        <v>408001</v>
      </c>
    </row>
    <row r="1915" spans="34:36" ht="15" customHeight="1" x14ac:dyDescent="0.15">
      <c r="AH1915" s="591" t="s">
        <v>1976</v>
      </c>
      <c r="AI1915" s="592" t="s">
        <v>3553</v>
      </c>
      <c r="AJ1915" s="591">
        <v>408001</v>
      </c>
    </row>
    <row r="1916" spans="34:36" ht="15" customHeight="1" x14ac:dyDescent="0.15">
      <c r="AH1916" s="591" t="s">
        <v>1090</v>
      </c>
      <c r="AI1916" s="592" t="s">
        <v>3599</v>
      </c>
      <c r="AJ1916" s="591">
        <v>409018</v>
      </c>
    </row>
    <row r="1917" spans="34:36" ht="15" customHeight="1" x14ac:dyDescent="0.15">
      <c r="AH1917" s="591" t="s">
        <v>1090</v>
      </c>
      <c r="AI1917" s="592" t="s">
        <v>2733</v>
      </c>
      <c r="AJ1917" s="591">
        <v>409018</v>
      </c>
    </row>
    <row r="1918" spans="34:36" ht="15" customHeight="1" x14ac:dyDescent="0.15">
      <c r="AH1918" s="591" t="s">
        <v>1090</v>
      </c>
      <c r="AI1918" s="592" t="s">
        <v>3554</v>
      </c>
      <c r="AJ1918" s="591">
        <v>411023</v>
      </c>
    </row>
    <row r="1919" spans="34:36" ht="15" customHeight="1" x14ac:dyDescent="0.15">
      <c r="AH1919" s="591" t="s">
        <v>1090</v>
      </c>
      <c r="AI1919" s="592" t="s">
        <v>2780</v>
      </c>
      <c r="AJ1919" s="591">
        <v>411023</v>
      </c>
    </row>
    <row r="1920" spans="34:36" ht="15" customHeight="1" x14ac:dyDescent="0.15">
      <c r="AH1920" s="591" t="s">
        <v>1090</v>
      </c>
      <c r="AI1920" s="592" t="s">
        <v>3600</v>
      </c>
      <c r="AJ1920" s="591">
        <v>411028</v>
      </c>
    </row>
    <row r="1921" spans="34:36" ht="15" customHeight="1" x14ac:dyDescent="0.15">
      <c r="AH1921" s="591" t="s">
        <v>1090</v>
      </c>
      <c r="AI1921" s="592" t="s">
        <v>2785</v>
      </c>
      <c r="AJ1921" s="591">
        <v>411028</v>
      </c>
    </row>
    <row r="1922" spans="34:36" ht="15" customHeight="1" x14ac:dyDescent="0.15">
      <c r="AH1922" s="591" t="s">
        <v>1389</v>
      </c>
      <c r="AI1922" s="592" t="s">
        <v>2828</v>
      </c>
      <c r="AJ1922" s="591">
        <v>503992</v>
      </c>
    </row>
    <row r="1923" spans="34:36" ht="15" customHeight="1" x14ac:dyDescent="0.15">
      <c r="AH1923" s="591" t="s">
        <v>1389</v>
      </c>
      <c r="AI1923" s="592" t="s">
        <v>3555</v>
      </c>
      <c r="AJ1923" s="591">
        <v>503992</v>
      </c>
    </row>
    <row r="1924" spans="34:36" ht="15" customHeight="1" x14ac:dyDescent="0.15">
      <c r="AH1924" s="591" t="s">
        <v>1418</v>
      </c>
      <c r="AI1924" s="592" t="s">
        <v>2012</v>
      </c>
      <c r="AJ1924" s="591">
        <v>505025</v>
      </c>
    </row>
    <row r="1925" spans="34:36" ht="15" customHeight="1" x14ac:dyDescent="0.15">
      <c r="AH1925" s="591" t="s">
        <v>1418</v>
      </c>
      <c r="AI1925" s="592" t="s">
        <v>2013</v>
      </c>
      <c r="AJ1925" s="591">
        <v>505025</v>
      </c>
    </row>
    <row r="1926" spans="34:36" ht="15" customHeight="1" x14ac:dyDescent="0.15">
      <c r="AH1926" s="591" t="s">
        <v>1445</v>
      </c>
      <c r="AI1926" s="592" t="s">
        <v>3556</v>
      </c>
      <c r="AJ1926" s="591">
        <v>505029</v>
      </c>
    </row>
    <row r="1927" spans="34:36" ht="15" customHeight="1" x14ac:dyDescent="0.15">
      <c r="AH1927" s="591" t="s">
        <v>1445</v>
      </c>
      <c r="AI1927" s="592" t="s">
        <v>2861</v>
      </c>
      <c r="AJ1927" s="591">
        <v>505029</v>
      </c>
    </row>
    <row r="1928" spans="34:36" ht="15" customHeight="1" x14ac:dyDescent="0.15">
      <c r="AH1928" s="591" t="s">
        <v>1547</v>
      </c>
      <c r="AI1928" s="592" t="s">
        <v>3601</v>
      </c>
      <c r="AJ1928" s="591">
        <v>508048</v>
      </c>
    </row>
    <row r="1929" spans="34:36" ht="15" customHeight="1" x14ac:dyDescent="0.15">
      <c r="AH1929" s="591" t="s">
        <v>1547</v>
      </c>
      <c r="AI1929" s="592" t="s">
        <v>2975</v>
      </c>
      <c r="AJ1929" s="591">
        <v>508048</v>
      </c>
    </row>
    <row r="1930" spans="34:36" ht="15" customHeight="1" x14ac:dyDescent="0.15">
      <c r="AH1930" s="591" t="s">
        <v>509</v>
      </c>
      <c r="AI1930" s="592" t="s">
        <v>510</v>
      </c>
      <c r="AJ1930" s="591">
        <v>601011</v>
      </c>
    </row>
    <row r="1931" spans="34:36" ht="15" customHeight="1" x14ac:dyDescent="0.15">
      <c r="AH1931" s="591" t="s">
        <v>509</v>
      </c>
      <c r="AI1931" s="592" t="s">
        <v>511</v>
      </c>
      <c r="AJ1931" s="591">
        <v>601011</v>
      </c>
    </row>
    <row r="1932" spans="34:36" ht="15" customHeight="1" x14ac:dyDescent="0.15">
      <c r="AH1932" s="591" t="s">
        <v>1700</v>
      </c>
      <c r="AI1932" s="592" t="s">
        <v>3557</v>
      </c>
      <c r="AJ1932" s="591">
        <v>603046</v>
      </c>
    </row>
    <row r="1933" spans="34:36" ht="15" customHeight="1" x14ac:dyDescent="0.15">
      <c r="AH1933" s="591" t="s">
        <v>1700</v>
      </c>
      <c r="AI1933" s="592" t="s">
        <v>3097</v>
      </c>
      <c r="AJ1933" s="591">
        <v>603046</v>
      </c>
    </row>
    <row r="1934" spans="34:36" ht="15" customHeight="1" x14ac:dyDescent="0.15">
      <c r="AH1934" s="591" t="s">
        <v>1700</v>
      </c>
      <c r="AI1934" s="592" t="s">
        <v>3602</v>
      </c>
      <c r="AJ1934" s="591">
        <v>603085</v>
      </c>
    </row>
    <row r="1935" spans="34:36" ht="15" customHeight="1" x14ac:dyDescent="0.15">
      <c r="AH1935" s="591" t="s">
        <v>1700</v>
      </c>
      <c r="AI1935" s="592" t="s">
        <v>3136</v>
      </c>
      <c r="AJ1935" s="591">
        <v>603085</v>
      </c>
    </row>
    <row r="1936" spans="34:36" ht="15" customHeight="1" x14ac:dyDescent="0.15">
      <c r="AH1936" s="591" t="s">
        <v>1700</v>
      </c>
      <c r="AI1936" s="592" t="s">
        <v>3558</v>
      </c>
      <c r="AJ1936" s="591">
        <v>603096</v>
      </c>
    </row>
    <row r="1937" spans="34:36" ht="15" customHeight="1" x14ac:dyDescent="0.15">
      <c r="AH1937" s="591" t="s">
        <v>1700</v>
      </c>
      <c r="AI1937" s="592" t="s">
        <v>3145</v>
      </c>
      <c r="AJ1937" s="591">
        <v>603096</v>
      </c>
    </row>
    <row r="1938" spans="34:36" ht="15" customHeight="1" x14ac:dyDescent="0.15">
      <c r="AH1938" s="591" t="s">
        <v>1700</v>
      </c>
      <c r="AI1938" s="592" t="s">
        <v>3603</v>
      </c>
      <c r="AJ1938" s="591">
        <v>603106</v>
      </c>
    </row>
    <row r="1939" spans="34:36" ht="15" customHeight="1" x14ac:dyDescent="0.15">
      <c r="AH1939" s="591" t="s">
        <v>1700</v>
      </c>
      <c r="AI1939" s="592" t="s">
        <v>3152</v>
      </c>
      <c r="AJ1939" s="591">
        <v>603106</v>
      </c>
    </row>
    <row r="1940" spans="34:36" ht="15" customHeight="1" x14ac:dyDescent="0.15">
      <c r="AH1940" s="591" t="s">
        <v>1825</v>
      </c>
      <c r="AI1940" s="592" t="s">
        <v>3604</v>
      </c>
      <c r="AJ1940" s="591">
        <v>604990</v>
      </c>
    </row>
    <row r="1941" spans="34:36" ht="15" customHeight="1" x14ac:dyDescent="0.15">
      <c r="AH1941" s="591" t="s">
        <v>1825</v>
      </c>
      <c r="AI1941" s="592" t="s">
        <v>3202</v>
      </c>
      <c r="AJ1941" s="591">
        <v>604990</v>
      </c>
    </row>
    <row r="1942" spans="34:36" ht="15" customHeight="1" x14ac:dyDescent="0.15">
      <c r="AH1942" s="591" t="s">
        <v>1843</v>
      </c>
      <c r="AI1942" s="592" t="s">
        <v>3605</v>
      </c>
      <c r="AJ1942" s="591">
        <v>605020</v>
      </c>
    </row>
    <row r="1943" spans="34:36" ht="15" customHeight="1" x14ac:dyDescent="0.15">
      <c r="AH1943" s="591" t="s">
        <v>1843</v>
      </c>
      <c r="AI1943" s="592" t="s">
        <v>3219</v>
      </c>
      <c r="AJ1943" s="591">
        <v>605020</v>
      </c>
    </row>
    <row r="1944" spans="34:36" ht="15" customHeight="1" x14ac:dyDescent="0.15">
      <c r="AH1944" s="591" t="s">
        <v>1881</v>
      </c>
      <c r="AI1944" s="592" t="s">
        <v>3606</v>
      </c>
      <c r="AJ1944" s="591">
        <v>704018</v>
      </c>
    </row>
    <row r="1945" spans="34:36" ht="15" customHeight="1" x14ac:dyDescent="0.15">
      <c r="AH1945" s="591" t="s">
        <v>1881</v>
      </c>
      <c r="AI1945" s="592" t="s">
        <v>3291</v>
      </c>
      <c r="AJ1945" s="591">
        <v>704018</v>
      </c>
    </row>
    <row r="1946" spans="34:36" ht="15" customHeight="1" x14ac:dyDescent="0.15">
      <c r="AH1946" s="591" t="s">
        <v>1881</v>
      </c>
      <c r="AI1946" s="592" t="s">
        <v>3559</v>
      </c>
      <c r="AJ1946" s="591">
        <v>704025</v>
      </c>
    </row>
    <row r="1947" spans="34:36" ht="15" customHeight="1" x14ac:dyDescent="0.15">
      <c r="AH1947" s="591" t="s">
        <v>1881</v>
      </c>
      <c r="AI1947" s="592" t="s">
        <v>3560</v>
      </c>
      <c r="AJ1947" s="591">
        <v>704025</v>
      </c>
    </row>
    <row r="1948" spans="34:36" ht="15" customHeight="1" x14ac:dyDescent="0.15">
      <c r="AH1948" s="591" t="s">
        <v>1896</v>
      </c>
      <c r="AI1948" s="592" t="s">
        <v>3316</v>
      </c>
      <c r="AJ1948" s="591">
        <v>705004</v>
      </c>
    </row>
    <row r="1949" spans="34:36" ht="15" customHeight="1" x14ac:dyDescent="0.15">
      <c r="AH1949" s="591" t="s">
        <v>1896</v>
      </c>
      <c r="AI1949" s="592" t="s">
        <v>3607</v>
      </c>
      <c r="AJ1949" s="591">
        <v>705004</v>
      </c>
    </row>
    <row r="1950" spans="34:36" ht="15" customHeight="1" x14ac:dyDescent="0.15">
      <c r="AH1950" s="591" t="s">
        <v>1902</v>
      </c>
      <c r="AI1950" s="592" t="s">
        <v>3349</v>
      </c>
      <c r="AJ1950" s="591">
        <v>802991</v>
      </c>
    </row>
    <row r="1951" spans="34:36" ht="15" customHeight="1" x14ac:dyDescent="0.15">
      <c r="AH1951" s="591" t="s">
        <v>1902</v>
      </c>
      <c r="AI1951" s="592" t="s">
        <v>3561</v>
      </c>
      <c r="AJ1951" s="591">
        <v>802991</v>
      </c>
    </row>
    <row r="1952" spans="34:36" ht="15" customHeight="1" x14ac:dyDescent="0.15">
      <c r="AH1952" s="591" t="s">
        <v>2079</v>
      </c>
      <c r="AI1952" s="592" t="s">
        <v>3562</v>
      </c>
      <c r="AJ1952" s="591">
        <v>901034</v>
      </c>
    </row>
    <row r="1953" spans="34:36" ht="15" customHeight="1" x14ac:dyDescent="0.15">
      <c r="AH1953" s="591" t="s">
        <v>1919</v>
      </c>
      <c r="AI1953" s="592" t="s">
        <v>3563</v>
      </c>
      <c r="AJ1953" s="591">
        <v>901034</v>
      </c>
    </row>
    <row r="1954" spans="34:36" ht="15" customHeight="1" x14ac:dyDescent="0.15">
      <c r="AH1954" s="598" t="s">
        <v>1919</v>
      </c>
      <c r="AI1954" s="598" t="s">
        <v>3404</v>
      </c>
      <c r="AJ1954" s="594">
        <v>901036</v>
      </c>
    </row>
    <row r="1955" spans="34:36" ht="15" customHeight="1" x14ac:dyDescent="0.15">
      <c r="AH1955" s="598" t="s">
        <v>1919</v>
      </c>
      <c r="AI1955" s="598" t="s">
        <v>3202</v>
      </c>
      <c r="AJ1955" s="594">
        <v>901036</v>
      </c>
    </row>
    <row r="1956" spans="34:36" ht="15" customHeight="1" x14ac:dyDescent="0.15">
      <c r="AH1956" s="598" t="s">
        <v>1941</v>
      </c>
      <c r="AI1956" s="598" t="s">
        <v>3608</v>
      </c>
      <c r="AJ1956" s="594">
        <v>905014</v>
      </c>
    </row>
    <row r="1957" spans="34:36" ht="15" customHeight="1" x14ac:dyDescent="0.15">
      <c r="AH1957" s="598" t="s">
        <v>1941</v>
      </c>
      <c r="AI1957" s="598" t="s">
        <v>3497</v>
      </c>
      <c r="AJ1957" s="594">
        <v>905014</v>
      </c>
    </row>
    <row r="1958" spans="34:36" ht="15" customHeight="1" x14ac:dyDescent="0.15">
      <c r="AH1958" s="598" t="s">
        <v>1954</v>
      </c>
      <c r="AI1958" s="598" t="s">
        <v>3544</v>
      </c>
      <c r="AJ1958" s="594">
        <v>908994</v>
      </c>
    </row>
    <row r="1959" spans="34:36" ht="15" customHeight="1" x14ac:dyDescent="0.15">
      <c r="AH1959" s="598" t="s">
        <v>1954</v>
      </c>
      <c r="AI1959" s="598" t="s">
        <v>3564</v>
      </c>
      <c r="AJ1959" s="594">
        <v>908994</v>
      </c>
    </row>
    <row r="1960" spans="34:36" ht="15" customHeight="1" x14ac:dyDescent="0.15">
      <c r="AH1960" s="598" t="s">
        <v>1954</v>
      </c>
      <c r="AI1960" s="598" t="s">
        <v>3565</v>
      </c>
      <c r="AJ1960" s="594">
        <v>908992</v>
      </c>
    </row>
    <row r="1961" spans="34:36" ht="15" customHeight="1" x14ac:dyDescent="0.15">
      <c r="AH1961" s="598" t="s">
        <v>1954</v>
      </c>
      <c r="AI1961" s="598" t="s">
        <v>3542</v>
      </c>
      <c r="AJ1961" s="594">
        <v>908992</v>
      </c>
    </row>
    <row r="1962" spans="34:36" ht="15" customHeight="1" x14ac:dyDescent="0.15">
      <c r="AH1962" s="619"/>
      <c r="AI1962" s="620"/>
      <c r="AJ1962" s="621"/>
    </row>
    <row r="1963" spans="34:36" ht="15" customHeight="1" x14ac:dyDescent="0.15">
      <c r="AH1963" s="619"/>
      <c r="AI1963" s="620"/>
      <c r="AJ1963" s="621"/>
    </row>
    <row r="1964" spans="34:36" ht="15" customHeight="1" x14ac:dyDescent="0.15">
      <c r="AH1964" s="626" t="s">
        <v>517</v>
      </c>
      <c r="AI1964" s="620"/>
      <c r="AJ1964" s="621"/>
    </row>
    <row r="1965" spans="34:36" ht="15" customHeight="1" x14ac:dyDescent="0.15">
      <c r="AH1965" s="768" t="s">
        <v>519</v>
      </c>
      <c r="AI1965" s="768"/>
      <c r="AJ1965" s="768"/>
    </row>
    <row r="1966" spans="34:36" ht="15" customHeight="1" x14ac:dyDescent="0.15">
      <c r="AH1966" s="584" t="s">
        <v>506</v>
      </c>
      <c r="AI1966" s="585" t="s">
        <v>507</v>
      </c>
      <c r="AJ1966" s="758" t="s">
        <v>508</v>
      </c>
    </row>
    <row r="1967" spans="34:36" ht="15" customHeight="1" x14ac:dyDescent="0.15">
      <c r="AH1967" s="591" t="s">
        <v>372</v>
      </c>
      <c r="AI1967" s="592" t="s">
        <v>2171</v>
      </c>
      <c r="AJ1967" s="591">
        <v>100001</v>
      </c>
    </row>
    <row r="1968" spans="34:36" ht="15" customHeight="1" x14ac:dyDescent="0.15">
      <c r="AH1968" s="591" t="s">
        <v>372</v>
      </c>
      <c r="AI1968" s="592" t="s">
        <v>2172</v>
      </c>
      <c r="AJ1968" s="591">
        <v>100002</v>
      </c>
    </row>
    <row r="1969" spans="34:36" ht="15" customHeight="1" x14ac:dyDescent="0.15">
      <c r="AH1969" s="591" t="s">
        <v>372</v>
      </c>
      <c r="AI1969" s="592" t="s">
        <v>2173</v>
      </c>
      <c r="AJ1969" s="591">
        <v>100003</v>
      </c>
    </row>
    <row r="1970" spans="34:36" ht="15" customHeight="1" x14ac:dyDescent="0.15">
      <c r="AH1970" s="591" t="s">
        <v>372</v>
      </c>
      <c r="AI1970" s="592" t="s">
        <v>2174</v>
      </c>
      <c r="AJ1970" s="591">
        <v>100004</v>
      </c>
    </row>
    <row r="1971" spans="34:36" ht="15" customHeight="1" x14ac:dyDescent="0.15">
      <c r="AH1971" s="591" t="s">
        <v>372</v>
      </c>
      <c r="AI1971" s="592" t="s">
        <v>2175</v>
      </c>
      <c r="AJ1971" s="591">
        <v>100005</v>
      </c>
    </row>
    <row r="1972" spans="34:36" ht="15" customHeight="1" x14ac:dyDescent="0.15">
      <c r="AH1972" s="591" t="s">
        <v>372</v>
      </c>
      <c r="AI1972" s="592" t="s">
        <v>2176</v>
      </c>
      <c r="AJ1972" s="591">
        <v>100006</v>
      </c>
    </row>
    <row r="1973" spans="34:36" ht="15" customHeight="1" x14ac:dyDescent="0.15">
      <c r="AH1973" s="591" t="s">
        <v>372</v>
      </c>
      <c r="AI1973" s="592" t="s">
        <v>2177</v>
      </c>
      <c r="AJ1973" s="591">
        <v>100007</v>
      </c>
    </row>
    <row r="1974" spans="34:36" ht="15" customHeight="1" x14ac:dyDescent="0.15">
      <c r="AH1974" s="591" t="s">
        <v>372</v>
      </c>
      <c r="AI1974" s="592" t="s">
        <v>2178</v>
      </c>
      <c r="AJ1974" s="591">
        <v>100008</v>
      </c>
    </row>
    <row r="1975" spans="34:36" ht="15" customHeight="1" x14ac:dyDescent="0.15">
      <c r="AH1975" s="591" t="s">
        <v>372</v>
      </c>
      <c r="AI1975" s="592" t="s">
        <v>2179</v>
      </c>
      <c r="AJ1975" s="591">
        <v>100009</v>
      </c>
    </row>
    <row r="1976" spans="34:36" ht="15" customHeight="1" x14ac:dyDescent="0.15">
      <c r="AH1976" s="591" t="s">
        <v>372</v>
      </c>
      <c r="AI1976" s="592" t="s">
        <v>2180</v>
      </c>
      <c r="AJ1976" s="591">
        <v>100010</v>
      </c>
    </row>
    <row r="1977" spans="34:36" ht="15" customHeight="1" x14ac:dyDescent="0.15">
      <c r="AH1977" s="591" t="s">
        <v>372</v>
      </c>
      <c r="AI1977" s="592" t="s">
        <v>2181</v>
      </c>
      <c r="AJ1977" s="591">
        <v>100011</v>
      </c>
    </row>
    <row r="1978" spans="34:36" ht="15" customHeight="1" x14ac:dyDescent="0.15">
      <c r="AH1978" s="591" t="s">
        <v>372</v>
      </c>
      <c r="AI1978" s="592" t="s">
        <v>2182</v>
      </c>
      <c r="AJ1978" s="591">
        <v>100012</v>
      </c>
    </row>
    <row r="1979" spans="34:36" ht="15" customHeight="1" x14ac:dyDescent="0.15">
      <c r="AH1979" s="591" t="s">
        <v>372</v>
      </c>
      <c r="AI1979" s="592" t="s">
        <v>2183</v>
      </c>
      <c r="AJ1979" s="591">
        <v>100013</v>
      </c>
    </row>
    <row r="1980" spans="34:36" ht="15" customHeight="1" x14ac:dyDescent="0.15">
      <c r="AH1980" s="591" t="s">
        <v>372</v>
      </c>
      <c r="AI1980" s="592" t="s">
        <v>2184</v>
      </c>
      <c r="AJ1980" s="591">
        <v>100014</v>
      </c>
    </row>
    <row r="1981" spans="34:36" ht="15" customHeight="1" x14ac:dyDescent="0.15">
      <c r="AH1981" s="591" t="s">
        <v>372</v>
      </c>
      <c r="AI1981" s="592" t="s">
        <v>2185</v>
      </c>
      <c r="AJ1981" s="591">
        <v>100015</v>
      </c>
    </row>
    <row r="1982" spans="34:36" ht="15" customHeight="1" x14ac:dyDescent="0.15">
      <c r="AH1982" s="591" t="s">
        <v>372</v>
      </c>
      <c r="AI1982" s="592" t="s">
        <v>2186</v>
      </c>
      <c r="AJ1982" s="591">
        <v>100016</v>
      </c>
    </row>
    <row r="1983" spans="34:36" ht="15" customHeight="1" x14ac:dyDescent="0.15">
      <c r="AH1983" s="591" t="s">
        <v>372</v>
      </c>
      <c r="AI1983" s="592" t="s">
        <v>2187</v>
      </c>
      <c r="AJ1983" s="591">
        <v>100017</v>
      </c>
    </row>
    <row r="1984" spans="34:36" ht="15" customHeight="1" x14ac:dyDescent="0.15">
      <c r="AH1984" s="591" t="s">
        <v>372</v>
      </c>
      <c r="AI1984" s="592" t="s">
        <v>2188</v>
      </c>
      <c r="AJ1984" s="591">
        <v>100018</v>
      </c>
    </row>
    <row r="1985" spans="34:36" ht="15" customHeight="1" x14ac:dyDescent="0.15">
      <c r="AH1985" s="591" t="s">
        <v>372</v>
      </c>
      <c r="AI1985" s="592" t="s">
        <v>2189</v>
      </c>
      <c r="AJ1985" s="591">
        <v>100019</v>
      </c>
    </row>
    <row r="1986" spans="34:36" ht="15" customHeight="1" x14ac:dyDescent="0.15">
      <c r="AH1986" s="591" t="s">
        <v>372</v>
      </c>
      <c r="AI1986" s="592" t="s">
        <v>2190</v>
      </c>
      <c r="AJ1986" s="591">
        <v>100020</v>
      </c>
    </row>
    <row r="1987" spans="34:36" ht="15" customHeight="1" x14ac:dyDescent="0.15">
      <c r="AH1987" s="591" t="s">
        <v>372</v>
      </c>
      <c r="AI1987" s="592" t="s">
        <v>2191</v>
      </c>
      <c r="AJ1987" s="591">
        <v>100021</v>
      </c>
    </row>
    <row r="1988" spans="34:36" ht="15" customHeight="1" x14ac:dyDescent="0.15">
      <c r="AH1988" s="591" t="s">
        <v>372</v>
      </c>
      <c r="AI1988" s="592" t="s">
        <v>2192</v>
      </c>
      <c r="AJ1988" s="591">
        <v>100022</v>
      </c>
    </row>
    <row r="1989" spans="34:36" ht="15" customHeight="1" x14ac:dyDescent="0.15">
      <c r="AH1989" s="591" t="s">
        <v>372</v>
      </c>
      <c r="AI1989" s="592" t="s">
        <v>2193</v>
      </c>
      <c r="AJ1989" s="591">
        <v>100023</v>
      </c>
    </row>
    <row r="1990" spans="34:36" ht="15" customHeight="1" x14ac:dyDescent="0.15">
      <c r="AH1990" s="591" t="s">
        <v>372</v>
      </c>
      <c r="AI1990" s="592" t="s">
        <v>2194</v>
      </c>
      <c r="AJ1990" s="591">
        <v>100024</v>
      </c>
    </row>
    <row r="1991" spans="34:36" ht="15" customHeight="1" x14ac:dyDescent="0.15">
      <c r="AH1991" s="591" t="s">
        <v>372</v>
      </c>
      <c r="AI1991" s="592" t="s">
        <v>2195</v>
      </c>
      <c r="AJ1991" s="591">
        <v>100025</v>
      </c>
    </row>
    <row r="1992" spans="34:36" ht="15" customHeight="1" x14ac:dyDescent="0.15">
      <c r="AH1992" s="591" t="s">
        <v>372</v>
      </c>
      <c r="AI1992" s="592" t="s">
        <v>2196</v>
      </c>
      <c r="AJ1992" s="591">
        <v>100026</v>
      </c>
    </row>
    <row r="1993" spans="34:36" ht="15" customHeight="1" x14ac:dyDescent="0.15">
      <c r="AH1993" s="591" t="s">
        <v>372</v>
      </c>
      <c r="AI1993" s="592" t="s">
        <v>2197</v>
      </c>
      <c r="AJ1993" s="591">
        <v>100027</v>
      </c>
    </row>
    <row r="1994" spans="34:36" ht="15" customHeight="1" x14ac:dyDescent="0.15">
      <c r="AH1994" s="591" t="s">
        <v>372</v>
      </c>
      <c r="AI1994" s="592" t="s">
        <v>2198</v>
      </c>
      <c r="AJ1994" s="591">
        <v>100028</v>
      </c>
    </row>
    <row r="1995" spans="34:36" ht="15" customHeight="1" x14ac:dyDescent="0.15">
      <c r="AH1995" s="591" t="s">
        <v>372</v>
      </c>
      <c r="AI1995" s="592" t="s">
        <v>2199</v>
      </c>
      <c r="AJ1995" s="591">
        <v>100029</v>
      </c>
    </row>
    <row r="1996" spans="34:36" ht="15" customHeight="1" x14ac:dyDescent="0.15">
      <c r="AH1996" s="591" t="s">
        <v>372</v>
      </c>
      <c r="AI1996" s="592" t="s">
        <v>2200</v>
      </c>
      <c r="AJ1996" s="591">
        <v>100030</v>
      </c>
    </row>
    <row r="1997" spans="34:36" ht="15" customHeight="1" x14ac:dyDescent="0.15">
      <c r="AH1997" s="591" t="s">
        <v>372</v>
      </c>
      <c r="AI1997" s="592" t="s">
        <v>2201</v>
      </c>
      <c r="AJ1997" s="591">
        <v>100031</v>
      </c>
    </row>
    <row r="1998" spans="34:36" ht="15" customHeight="1" x14ac:dyDescent="0.15">
      <c r="AH1998" s="591" t="s">
        <v>372</v>
      </c>
      <c r="AI1998" s="592" t="s">
        <v>2202</v>
      </c>
      <c r="AJ1998" s="591">
        <v>100032</v>
      </c>
    </row>
    <row r="1999" spans="34:36" ht="15" customHeight="1" x14ac:dyDescent="0.15">
      <c r="AH1999" s="591" t="s">
        <v>372</v>
      </c>
      <c r="AI1999" s="592" t="s">
        <v>2203</v>
      </c>
      <c r="AJ1999" s="591">
        <v>100033</v>
      </c>
    </row>
    <row r="2000" spans="34:36" ht="15" customHeight="1" x14ac:dyDescent="0.15">
      <c r="AH2000" s="591" t="s">
        <v>372</v>
      </c>
      <c r="AI2000" s="592" t="s">
        <v>2204</v>
      </c>
      <c r="AJ2000" s="591">
        <v>100034</v>
      </c>
    </row>
    <row r="2001" spans="34:36" ht="15" customHeight="1" x14ac:dyDescent="0.15">
      <c r="AH2001" s="591" t="s">
        <v>372</v>
      </c>
      <c r="AI2001" s="592" t="s">
        <v>2205</v>
      </c>
      <c r="AJ2001" s="591">
        <v>100035</v>
      </c>
    </row>
    <row r="2002" spans="34:36" ht="15" customHeight="1" x14ac:dyDescent="0.15">
      <c r="AH2002" s="591" t="s">
        <v>372</v>
      </c>
      <c r="AI2002" s="592" t="s">
        <v>2206</v>
      </c>
      <c r="AJ2002" s="591">
        <v>100038</v>
      </c>
    </row>
    <row r="2003" spans="34:36" ht="15" customHeight="1" x14ac:dyDescent="0.15">
      <c r="AH2003" s="591" t="s">
        <v>372</v>
      </c>
      <c r="AI2003" s="592" t="s">
        <v>2207</v>
      </c>
      <c r="AJ2003" s="591">
        <v>100039</v>
      </c>
    </row>
    <row r="2004" spans="34:36" ht="15" customHeight="1" x14ac:dyDescent="0.15">
      <c r="AH2004" s="591" t="s">
        <v>372</v>
      </c>
      <c r="AI2004" s="592" t="s">
        <v>2208</v>
      </c>
      <c r="AJ2004" s="591">
        <v>100040</v>
      </c>
    </row>
    <row r="2005" spans="34:36" ht="15" customHeight="1" x14ac:dyDescent="0.15">
      <c r="AH2005" s="591" t="s">
        <v>372</v>
      </c>
      <c r="AI2005" s="592" t="s">
        <v>2209</v>
      </c>
      <c r="AJ2005" s="591">
        <v>100042</v>
      </c>
    </row>
    <row r="2006" spans="34:36" ht="15" customHeight="1" x14ac:dyDescent="0.15">
      <c r="AH2006" s="591" t="s">
        <v>372</v>
      </c>
      <c r="AI2006" s="592" t="s">
        <v>2210</v>
      </c>
      <c r="AJ2006" s="591">
        <v>100043</v>
      </c>
    </row>
    <row r="2007" spans="34:36" ht="15" customHeight="1" x14ac:dyDescent="0.15">
      <c r="AH2007" s="591" t="s">
        <v>372</v>
      </c>
      <c r="AI2007" s="592" t="s">
        <v>2211</v>
      </c>
      <c r="AJ2007" s="591">
        <v>100045</v>
      </c>
    </row>
    <row r="2008" spans="34:36" ht="15" customHeight="1" x14ac:dyDescent="0.15">
      <c r="AH2008" s="591" t="s">
        <v>372</v>
      </c>
      <c r="AI2008" s="592" t="s">
        <v>2212</v>
      </c>
      <c r="AJ2008" s="591">
        <v>100046</v>
      </c>
    </row>
    <row r="2009" spans="34:36" ht="15" customHeight="1" x14ac:dyDescent="0.15">
      <c r="AH2009" s="591" t="s">
        <v>372</v>
      </c>
      <c r="AI2009" s="592" t="s">
        <v>2213</v>
      </c>
      <c r="AJ2009" s="591">
        <v>100047</v>
      </c>
    </row>
    <row r="2010" spans="34:36" ht="15" customHeight="1" x14ac:dyDescent="0.15">
      <c r="AH2010" s="591" t="s">
        <v>372</v>
      </c>
      <c r="AI2010" s="592" t="s">
        <v>2214</v>
      </c>
      <c r="AJ2010" s="591">
        <v>100049</v>
      </c>
    </row>
    <row r="2011" spans="34:36" ht="15" customHeight="1" x14ac:dyDescent="0.15">
      <c r="AH2011" s="591" t="s">
        <v>372</v>
      </c>
      <c r="AI2011" s="592" t="s">
        <v>2215</v>
      </c>
      <c r="AJ2011" s="591">
        <v>100050</v>
      </c>
    </row>
    <row r="2012" spans="34:36" ht="15" customHeight="1" x14ac:dyDescent="0.15">
      <c r="AH2012" s="591" t="s">
        <v>372</v>
      </c>
      <c r="AI2012" s="592" t="s">
        <v>2216</v>
      </c>
      <c r="AJ2012" s="591">
        <v>100051</v>
      </c>
    </row>
    <row r="2013" spans="34:36" ht="15" customHeight="1" x14ac:dyDescent="0.15">
      <c r="AH2013" s="591" t="s">
        <v>372</v>
      </c>
      <c r="AI2013" s="592" t="s">
        <v>2217</v>
      </c>
      <c r="AJ2013" s="591">
        <v>100052</v>
      </c>
    </row>
    <row r="2014" spans="34:36" ht="15" customHeight="1" x14ac:dyDescent="0.15">
      <c r="AH2014" s="591" t="s">
        <v>372</v>
      </c>
      <c r="AI2014" s="592" t="s">
        <v>2218</v>
      </c>
      <c r="AJ2014" s="591">
        <v>100053</v>
      </c>
    </row>
    <row r="2015" spans="34:36" ht="15" customHeight="1" x14ac:dyDescent="0.15">
      <c r="AH2015" s="591" t="s">
        <v>372</v>
      </c>
      <c r="AI2015" s="592" t="s">
        <v>2219</v>
      </c>
      <c r="AJ2015" s="591">
        <v>100054</v>
      </c>
    </row>
    <row r="2016" spans="34:36" ht="15" customHeight="1" x14ac:dyDescent="0.15">
      <c r="AH2016" s="591" t="s">
        <v>372</v>
      </c>
      <c r="AI2016" s="592" t="s">
        <v>2220</v>
      </c>
      <c r="AJ2016" s="591">
        <v>100055</v>
      </c>
    </row>
    <row r="2017" spans="34:36" ht="15" customHeight="1" x14ac:dyDescent="0.15">
      <c r="AH2017" s="591" t="s">
        <v>372</v>
      </c>
      <c r="AI2017" s="592" t="s">
        <v>2221</v>
      </c>
      <c r="AJ2017" s="591">
        <v>100056</v>
      </c>
    </row>
    <row r="2018" spans="34:36" ht="15" customHeight="1" x14ac:dyDescent="0.15">
      <c r="AH2018" s="591" t="s">
        <v>372</v>
      </c>
      <c r="AI2018" s="592" t="s">
        <v>2222</v>
      </c>
      <c r="AJ2018" s="591">
        <v>100057</v>
      </c>
    </row>
    <row r="2019" spans="34:36" ht="15" customHeight="1" x14ac:dyDescent="0.15">
      <c r="AH2019" s="591" t="s">
        <v>372</v>
      </c>
      <c r="AI2019" s="592" t="s">
        <v>2223</v>
      </c>
      <c r="AJ2019" s="591">
        <v>100058</v>
      </c>
    </row>
    <row r="2020" spans="34:36" ht="15" customHeight="1" x14ac:dyDescent="0.15">
      <c r="AH2020" s="591" t="s">
        <v>372</v>
      </c>
      <c r="AI2020" s="592" t="s">
        <v>2224</v>
      </c>
      <c r="AJ2020" s="591">
        <v>100059</v>
      </c>
    </row>
    <row r="2021" spans="34:36" ht="15" customHeight="1" x14ac:dyDescent="0.15">
      <c r="AH2021" s="591" t="s">
        <v>372</v>
      </c>
      <c r="AI2021" s="592"/>
      <c r="AJ2021" s="591">
        <v>100993</v>
      </c>
    </row>
    <row r="2022" spans="34:36" ht="15" customHeight="1" x14ac:dyDescent="0.15">
      <c r="AH2022" s="591" t="s">
        <v>588</v>
      </c>
      <c r="AI2022" s="592" t="s">
        <v>589</v>
      </c>
      <c r="AJ2022" s="591">
        <v>100994</v>
      </c>
    </row>
    <row r="2023" spans="34:36" ht="15" customHeight="1" x14ac:dyDescent="0.15">
      <c r="AH2023" s="591" t="s">
        <v>591</v>
      </c>
      <c r="AI2023" s="592" t="s">
        <v>2225</v>
      </c>
      <c r="AJ2023" s="591">
        <v>201001</v>
      </c>
    </row>
    <row r="2024" spans="34:36" ht="15" customHeight="1" x14ac:dyDescent="0.15">
      <c r="AH2024" s="591" t="s">
        <v>591</v>
      </c>
      <c r="AI2024" s="592" t="s">
        <v>2226</v>
      </c>
      <c r="AJ2024" s="591">
        <v>201002</v>
      </c>
    </row>
    <row r="2025" spans="34:36" ht="15" customHeight="1" x14ac:dyDescent="0.15">
      <c r="AH2025" s="591" t="s">
        <v>591</v>
      </c>
      <c r="AI2025" s="592" t="s">
        <v>2227</v>
      </c>
      <c r="AJ2025" s="591">
        <v>201003</v>
      </c>
    </row>
    <row r="2026" spans="34:36" ht="15" customHeight="1" x14ac:dyDescent="0.15">
      <c r="AH2026" s="591" t="s">
        <v>591</v>
      </c>
      <c r="AI2026" s="592" t="s">
        <v>2228</v>
      </c>
      <c r="AJ2026" s="591">
        <v>201004</v>
      </c>
    </row>
    <row r="2027" spans="34:36" ht="15" customHeight="1" x14ac:dyDescent="0.15">
      <c r="AH2027" s="591" t="s">
        <v>591</v>
      </c>
      <c r="AI2027" s="592" t="s">
        <v>2229</v>
      </c>
      <c r="AJ2027" s="591">
        <v>201005</v>
      </c>
    </row>
    <row r="2028" spans="34:36" ht="15" customHeight="1" x14ac:dyDescent="0.15">
      <c r="AH2028" s="591" t="s">
        <v>591</v>
      </c>
      <c r="AI2028" s="592" t="s">
        <v>2230</v>
      </c>
      <c r="AJ2028" s="591">
        <v>201006</v>
      </c>
    </row>
    <row r="2029" spans="34:36" ht="15" customHeight="1" x14ac:dyDescent="0.15">
      <c r="AH2029" s="591" t="s">
        <v>591</v>
      </c>
      <c r="AI2029" s="592" t="s">
        <v>2231</v>
      </c>
      <c r="AJ2029" s="591">
        <v>201007</v>
      </c>
    </row>
    <row r="2030" spans="34:36" ht="15" customHeight="1" x14ac:dyDescent="0.15">
      <c r="AH2030" s="591" t="s">
        <v>591</v>
      </c>
      <c r="AI2030" s="592" t="s">
        <v>2232</v>
      </c>
      <c r="AJ2030" s="591">
        <v>201008</v>
      </c>
    </row>
    <row r="2031" spans="34:36" ht="15" customHeight="1" x14ac:dyDescent="0.15">
      <c r="AH2031" s="591" t="s">
        <v>591</v>
      </c>
      <c r="AI2031" s="592" t="s">
        <v>2233</v>
      </c>
      <c r="AJ2031" s="591">
        <v>201009</v>
      </c>
    </row>
    <row r="2032" spans="34:36" ht="15" customHeight="1" x14ac:dyDescent="0.15">
      <c r="AH2032" s="591" t="s">
        <v>591</v>
      </c>
      <c r="AI2032" s="592" t="s">
        <v>2234</v>
      </c>
      <c r="AJ2032" s="591">
        <v>201010</v>
      </c>
    </row>
    <row r="2033" spans="34:36" ht="15" customHeight="1" x14ac:dyDescent="0.15">
      <c r="AH2033" s="591" t="s">
        <v>591</v>
      </c>
      <c r="AI2033" s="592" t="s">
        <v>2235</v>
      </c>
      <c r="AJ2033" s="591">
        <v>201011</v>
      </c>
    </row>
    <row r="2034" spans="34:36" ht="15" customHeight="1" x14ac:dyDescent="0.15">
      <c r="AH2034" s="591" t="s">
        <v>591</v>
      </c>
      <c r="AI2034" s="592" t="s">
        <v>2236</v>
      </c>
      <c r="AJ2034" s="591">
        <v>201012</v>
      </c>
    </row>
    <row r="2035" spans="34:36" ht="15" customHeight="1" x14ac:dyDescent="0.15">
      <c r="AH2035" s="591" t="s">
        <v>591</v>
      </c>
      <c r="AI2035" s="592" t="s">
        <v>2237</v>
      </c>
      <c r="AJ2035" s="591">
        <v>201013</v>
      </c>
    </row>
    <row r="2036" spans="34:36" ht="15" customHeight="1" x14ac:dyDescent="0.15">
      <c r="AH2036" s="591" t="s">
        <v>591</v>
      </c>
      <c r="AI2036" s="592" t="s">
        <v>2238</v>
      </c>
      <c r="AJ2036" s="591">
        <v>201014</v>
      </c>
    </row>
    <row r="2037" spans="34:36" ht="15" customHeight="1" x14ac:dyDescent="0.15">
      <c r="AH2037" s="591" t="s">
        <v>591</v>
      </c>
      <c r="AI2037" s="592" t="s">
        <v>2239</v>
      </c>
      <c r="AJ2037" s="591">
        <v>201015</v>
      </c>
    </row>
    <row r="2038" spans="34:36" ht="15" customHeight="1" x14ac:dyDescent="0.15">
      <c r="AH2038" s="591" t="s">
        <v>591</v>
      </c>
      <c r="AI2038" s="592" t="s">
        <v>2240</v>
      </c>
      <c r="AJ2038" s="591">
        <v>201016</v>
      </c>
    </row>
    <row r="2039" spans="34:36" ht="15" customHeight="1" x14ac:dyDescent="0.15">
      <c r="AH2039" s="591" t="s">
        <v>591</v>
      </c>
      <c r="AI2039" s="592" t="s">
        <v>2241</v>
      </c>
      <c r="AJ2039" s="591">
        <v>201017</v>
      </c>
    </row>
    <row r="2040" spans="34:36" ht="15" customHeight="1" x14ac:dyDescent="0.15">
      <c r="AH2040" s="591" t="s">
        <v>612</v>
      </c>
      <c r="AI2040" s="592" t="s">
        <v>2242</v>
      </c>
      <c r="AJ2040" s="591">
        <v>202001</v>
      </c>
    </row>
    <row r="2041" spans="34:36" ht="15" customHeight="1" x14ac:dyDescent="0.15">
      <c r="AH2041" s="591" t="s">
        <v>612</v>
      </c>
      <c r="AI2041" s="592" t="s">
        <v>2243</v>
      </c>
      <c r="AJ2041" s="591">
        <v>202002</v>
      </c>
    </row>
    <row r="2042" spans="34:36" ht="15" customHeight="1" x14ac:dyDescent="0.15">
      <c r="AH2042" s="591" t="s">
        <v>612</v>
      </c>
      <c r="AI2042" s="592" t="s">
        <v>2244</v>
      </c>
      <c r="AJ2042" s="591">
        <v>202003</v>
      </c>
    </row>
    <row r="2043" spans="34:36" ht="15" customHeight="1" x14ac:dyDescent="0.15">
      <c r="AH2043" s="591" t="s">
        <v>612</v>
      </c>
      <c r="AI2043" s="592" t="s">
        <v>2245</v>
      </c>
      <c r="AJ2043" s="591">
        <v>202005</v>
      </c>
    </row>
    <row r="2044" spans="34:36" ht="15" customHeight="1" x14ac:dyDescent="0.15">
      <c r="AH2044" s="591" t="s">
        <v>612</v>
      </c>
      <c r="AI2044" s="592" t="s">
        <v>2246</v>
      </c>
      <c r="AJ2044" s="591">
        <v>202006</v>
      </c>
    </row>
    <row r="2045" spans="34:36" ht="15" customHeight="1" x14ac:dyDescent="0.15">
      <c r="AH2045" s="591" t="s">
        <v>612</v>
      </c>
      <c r="AI2045" s="592" t="s">
        <v>2247</v>
      </c>
      <c r="AJ2045" s="591">
        <v>202007</v>
      </c>
    </row>
    <row r="2046" spans="34:36" ht="15" customHeight="1" x14ac:dyDescent="0.15">
      <c r="AH2046" s="591" t="s">
        <v>612</v>
      </c>
      <c r="AI2046" s="592" t="s">
        <v>2248</v>
      </c>
      <c r="AJ2046" s="591">
        <v>202010</v>
      </c>
    </row>
    <row r="2047" spans="34:36" ht="15" customHeight="1" x14ac:dyDescent="0.15">
      <c r="AH2047" s="591" t="s">
        <v>612</v>
      </c>
      <c r="AI2047" s="592" t="s">
        <v>2249</v>
      </c>
      <c r="AJ2047" s="591">
        <v>202011</v>
      </c>
    </row>
    <row r="2048" spans="34:36" ht="15" customHeight="1" x14ac:dyDescent="0.15">
      <c r="AH2048" s="591" t="s">
        <v>612</v>
      </c>
      <c r="AI2048" s="592" t="s">
        <v>2250</v>
      </c>
      <c r="AJ2048" s="591">
        <v>202012</v>
      </c>
    </row>
    <row r="2049" spans="34:36" ht="15" customHeight="1" x14ac:dyDescent="0.15">
      <c r="AH2049" s="591" t="s">
        <v>612</v>
      </c>
      <c r="AI2049" s="592" t="s">
        <v>2251</v>
      </c>
      <c r="AJ2049" s="591">
        <v>202013</v>
      </c>
    </row>
    <row r="2050" spans="34:36" ht="15" customHeight="1" x14ac:dyDescent="0.15">
      <c r="AH2050" s="591" t="s">
        <v>612</v>
      </c>
      <c r="AI2050" s="592" t="s">
        <v>2252</v>
      </c>
      <c r="AJ2050" s="591">
        <v>202014</v>
      </c>
    </row>
    <row r="2051" spans="34:36" ht="15" customHeight="1" x14ac:dyDescent="0.15">
      <c r="AH2051" s="591" t="s">
        <v>612</v>
      </c>
      <c r="AI2051" s="592" t="s">
        <v>2253</v>
      </c>
      <c r="AJ2051" s="591">
        <v>202015</v>
      </c>
    </row>
    <row r="2052" spans="34:36" ht="15" customHeight="1" x14ac:dyDescent="0.15">
      <c r="AH2052" s="591" t="s">
        <v>612</v>
      </c>
      <c r="AI2052" s="592" t="s">
        <v>619</v>
      </c>
      <c r="AJ2052" s="591">
        <v>202016</v>
      </c>
    </row>
    <row r="2053" spans="34:36" ht="15" customHeight="1" x14ac:dyDescent="0.15">
      <c r="AH2053" s="591" t="s">
        <v>612</v>
      </c>
      <c r="AI2053" s="592" t="s">
        <v>2254</v>
      </c>
      <c r="AJ2053" s="591">
        <v>202990</v>
      </c>
    </row>
    <row r="2054" spans="34:36" ht="15" customHeight="1" x14ac:dyDescent="0.15">
      <c r="AH2054" s="591" t="s">
        <v>623</v>
      </c>
      <c r="AI2054" s="592" t="s">
        <v>2255</v>
      </c>
      <c r="AJ2054" s="591">
        <v>203001</v>
      </c>
    </row>
    <row r="2055" spans="34:36" ht="15" customHeight="1" x14ac:dyDescent="0.15">
      <c r="AH2055" s="591" t="s">
        <v>623</v>
      </c>
      <c r="AI2055" s="592" t="s">
        <v>2256</v>
      </c>
      <c r="AJ2055" s="591">
        <v>203002</v>
      </c>
    </row>
    <row r="2056" spans="34:36" ht="15" customHeight="1" x14ac:dyDescent="0.15">
      <c r="AH2056" s="591" t="s">
        <v>623</v>
      </c>
      <c r="AI2056" s="592" t="s">
        <v>2257</v>
      </c>
      <c r="AJ2056" s="591">
        <v>203003</v>
      </c>
    </row>
    <row r="2057" spans="34:36" ht="15" customHeight="1" x14ac:dyDescent="0.15">
      <c r="AH2057" s="591" t="s">
        <v>623</v>
      </c>
      <c r="AI2057" s="592" t="s">
        <v>2258</v>
      </c>
      <c r="AJ2057" s="591">
        <v>203004</v>
      </c>
    </row>
    <row r="2058" spans="34:36" ht="15" customHeight="1" x14ac:dyDescent="0.15">
      <c r="AH2058" s="591" t="s">
        <v>623</v>
      </c>
      <c r="AI2058" s="592" t="s">
        <v>2259</v>
      </c>
      <c r="AJ2058" s="591">
        <v>203005</v>
      </c>
    </row>
    <row r="2059" spans="34:36" ht="15" customHeight="1" x14ac:dyDescent="0.15">
      <c r="AH2059" s="591" t="s">
        <v>623</v>
      </c>
      <c r="AI2059" s="592" t="s">
        <v>2260</v>
      </c>
      <c r="AJ2059" s="591">
        <v>203006</v>
      </c>
    </row>
    <row r="2060" spans="34:36" ht="15" customHeight="1" x14ac:dyDescent="0.15">
      <c r="AH2060" s="591" t="s">
        <v>623</v>
      </c>
      <c r="AI2060" s="592" t="s">
        <v>2261</v>
      </c>
      <c r="AJ2060" s="591">
        <v>203007</v>
      </c>
    </row>
    <row r="2061" spans="34:36" ht="15" customHeight="1" x14ac:dyDescent="0.15">
      <c r="AH2061" s="591" t="s">
        <v>623</v>
      </c>
      <c r="AI2061" s="592" t="s">
        <v>2262</v>
      </c>
      <c r="AJ2061" s="591">
        <v>203008</v>
      </c>
    </row>
    <row r="2062" spans="34:36" ht="15" customHeight="1" x14ac:dyDescent="0.15">
      <c r="AH2062" s="591" t="s">
        <v>623</v>
      </c>
      <c r="AI2062" s="592" t="s">
        <v>2263</v>
      </c>
      <c r="AJ2062" s="591">
        <v>203009</v>
      </c>
    </row>
    <row r="2063" spans="34:36" ht="15" customHeight="1" x14ac:dyDescent="0.15">
      <c r="AH2063" s="591" t="s">
        <v>623</v>
      </c>
      <c r="AI2063" s="592" t="s">
        <v>2264</v>
      </c>
      <c r="AJ2063" s="591">
        <v>203010</v>
      </c>
    </row>
    <row r="2064" spans="34:36" ht="15" customHeight="1" x14ac:dyDescent="0.15">
      <c r="AH2064" s="591" t="s">
        <v>623</v>
      </c>
      <c r="AI2064" s="592" t="s">
        <v>2265</v>
      </c>
      <c r="AJ2064" s="591">
        <v>203011</v>
      </c>
    </row>
    <row r="2065" spans="34:36" ht="15" customHeight="1" x14ac:dyDescent="0.15">
      <c r="AH2065" s="591" t="s">
        <v>623</v>
      </c>
      <c r="AI2065" s="592" t="s">
        <v>2266</v>
      </c>
      <c r="AJ2065" s="591">
        <v>203012</v>
      </c>
    </row>
    <row r="2066" spans="34:36" ht="15" customHeight="1" x14ac:dyDescent="0.15">
      <c r="AH2066" s="591" t="s">
        <v>623</v>
      </c>
      <c r="AI2066" s="592" t="s">
        <v>2267</v>
      </c>
      <c r="AJ2066" s="591">
        <v>203013</v>
      </c>
    </row>
    <row r="2067" spans="34:36" ht="15" customHeight="1" x14ac:dyDescent="0.15">
      <c r="AH2067" s="591" t="s">
        <v>623</v>
      </c>
      <c r="AI2067" s="592" t="s">
        <v>2268</v>
      </c>
      <c r="AJ2067" s="591">
        <v>203014</v>
      </c>
    </row>
    <row r="2068" spans="34:36" ht="15" customHeight="1" x14ac:dyDescent="0.15">
      <c r="AH2068" s="591" t="s">
        <v>623</v>
      </c>
      <c r="AI2068" s="592" t="s">
        <v>2269</v>
      </c>
      <c r="AJ2068" s="591">
        <v>203015</v>
      </c>
    </row>
    <row r="2069" spans="34:36" ht="15" customHeight="1" x14ac:dyDescent="0.15">
      <c r="AH2069" s="591" t="s">
        <v>623</v>
      </c>
      <c r="AI2069" s="592" t="s">
        <v>2270</v>
      </c>
      <c r="AJ2069" s="591">
        <v>203017</v>
      </c>
    </row>
    <row r="2070" spans="34:36" ht="15" customHeight="1" x14ac:dyDescent="0.15">
      <c r="AH2070" s="591" t="s">
        <v>623</v>
      </c>
      <c r="AI2070" s="592" t="s">
        <v>2271</v>
      </c>
      <c r="AJ2070" s="591">
        <v>203018</v>
      </c>
    </row>
    <row r="2071" spans="34:36" ht="15" customHeight="1" x14ac:dyDescent="0.15">
      <c r="AH2071" s="591" t="s">
        <v>623</v>
      </c>
      <c r="AI2071" s="592" t="s">
        <v>2272</v>
      </c>
      <c r="AJ2071" s="591">
        <v>203019</v>
      </c>
    </row>
    <row r="2072" spans="34:36" ht="15" customHeight="1" x14ac:dyDescent="0.15">
      <c r="AH2072" s="591" t="s">
        <v>623</v>
      </c>
      <c r="AI2072" s="592" t="s">
        <v>2273</v>
      </c>
      <c r="AJ2072" s="591">
        <v>203021</v>
      </c>
    </row>
    <row r="2073" spans="34:36" ht="15" customHeight="1" x14ac:dyDescent="0.15">
      <c r="AH2073" s="591" t="s">
        <v>623</v>
      </c>
      <c r="AI2073" s="592" t="s">
        <v>646</v>
      </c>
      <c r="AJ2073" s="591">
        <v>203990</v>
      </c>
    </row>
    <row r="2074" spans="34:36" ht="15" customHeight="1" x14ac:dyDescent="0.15">
      <c r="AH2074" s="591" t="s">
        <v>648</v>
      </c>
      <c r="AI2074" s="592" t="s">
        <v>2274</v>
      </c>
      <c r="AJ2074" s="591">
        <v>203991</v>
      </c>
    </row>
    <row r="2075" spans="34:36" ht="15" customHeight="1" x14ac:dyDescent="0.15">
      <c r="AH2075" s="591" t="s">
        <v>623</v>
      </c>
      <c r="AI2075" s="592" t="s">
        <v>651</v>
      </c>
      <c r="AJ2075" s="591">
        <v>203992</v>
      </c>
    </row>
    <row r="2076" spans="34:36" ht="15" customHeight="1" x14ac:dyDescent="0.15">
      <c r="AH2076" s="591" t="s">
        <v>653</v>
      </c>
      <c r="AI2076" s="592" t="s">
        <v>2275</v>
      </c>
      <c r="AJ2076" s="591">
        <v>204001</v>
      </c>
    </row>
    <row r="2077" spans="34:36" ht="15" customHeight="1" x14ac:dyDescent="0.15">
      <c r="AH2077" s="591" t="s">
        <v>653</v>
      </c>
      <c r="AI2077" s="592" t="s">
        <v>2276</v>
      </c>
      <c r="AJ2077" s="591">
        <v>204002</v>
      </c>
    </row>
    <row r="2078" spans="34:36" ht="15" customHeight="1" x14ac:dyDescent="0.15">
      <c r="AH2078" s="591" t="s">
        <v>653</v>
      </c>
      <c r="AI2078" s="592" t="s">
        <v>2277</v>
      </c>
      <c r="AJ2078" s="591">
        <v>204003</v>
      </c>
    </row>
    <row r="2079" spans="34:36" ht="15" customHeight="1" x14ac:dyDescent="0.15">
      <c r="AH2079" s="591" t="s">
        <v>653</v>
      </c>
      <c r="AI2079" s="592" t="s">
        <v>2278</v>
      </c>
      <c r="AJ2079" s="591">
        <v>204004</v>
      </c>
    </row>
    <row r="2080" spans="34:36" ht="15" customHeight="1" x14ac:dyDescent="0.15">
      <c r="AH2080" s="591" t="s">
        <v>653</v>
      </c>
      <c r="AI2080" s="592" t="s">
        <v>2279</v>
      </c>
      <c r="AJ2080" s="591">
        <v>204005</v>
      </c>
    </row>
    <row r="2081" spans="34:36" ht="15" customHeight="1" x14ac:dyDescent="0.15">
      <c r="AH2081" s="591" t="s">
        <v>661</v>
      </c>
      <c r="AI2081" s="592" t="s">
        <v>2280</v>
      </c>
      <c r="AJ2081" s="591">
        <v>205001</v>
      </c>
    </row>
    <row r="2082" spans="34:36" ht="15" customHeight="1" x14ac:dyDescent="0.15">
      <c r="AH2082" s="591" t="s">
        <v>661</v>
      </c>
      <c r="AI2082" s="592" t="s">
        <v>2281</v>
      </c>
      <c r="AJ2082" s="591">
        <v>205002</v>
      </c>
    </row>
    <row r="2083" spans="34:36" ht="15" customHeight="1" x14ac:dyDescent="0.15">
      <c r="AH2083" s="591" t="s">
        <v>661</v>
      </c>
      <c r="AI2083" s="592" t="s">
        <v>2282</v>
      </c>
      <c r="AJ2083" s="591">
        <v>205003</v>
      </c>
    </row>
    <row r="2084" spans="34:36" ht="15" customHeight="1" x14ac:dyDescent="0.15">
      <c r="AH2084" s="591" t="s">
        <v>661</v>
      </c>
      <c r="AI2084" s="592" t="s">
        <v>2283</v>
      </c>
      <c r="AJ2084" s="591">
        <v>205004</v>
      </c>
    </row>
    <row r="2085" spans="34:36" ht="15" customHeight="1" x14ac:dyDescent="0.15">
      <c r="AH2085" s="591" t="s">
        <v>661</v>
      </c>
      <c r="AI2085" s="592" t="s">
        <v>2284</v>
      </c>
      <c r="AJ2085" s="591">
        <v>205005</v>
      </c>
    </row>
    <row r="2086" spans="34:36" ht="15" customHeight="1" x14ac:dyDescent="0.15">
      <c r="AH2086" s="591" t="s">
        <v>661</v>
      </c>
      <c r="AI2086" s="592" t="s">
        <v>2285</v>
      </c>
      <c r="AJ2086" s="591">
        <v>205006</v>
      </c>
    </row>
    <row r="2087" spans="34:36" ht="15" customHeight="1" x14ac:dyDescent="0.15">
      <c r="AH2087" s="591" t="s">
        <v>661</v>
      </c>
      <c r="AI2087" s="592" t="s">
        <v>2286</v>
      </c>
      <c r="AJ2087" s="591">
        <v>205007</v>
      </c>
    </row>
    <row r="2088" spans="34:36" ht="15" customHeight="1" x14ac:dyDescent="0.15">
      <c r="AH2088" s="591" t="s">
        <v>661</v>
      </c>
      <c r="AI2088" s="592" t="s">
        <v>2287</v>
      </c>
      <c r="AJ2088" s="591">
        <v>205008</v>
      </c>
    </row>
    <row r="2089" spans="34:36" ht="15" customHeight="1" x14ac:dyDescent="0.15">
      <c r="AH2089" s="591" t="s">
        <v>661</v>
      </c>
      <c r="AI2089" s="592" t="s">
        <v>2288</v>
      </c>
      <c r="AJ2089" s="591">
        <v>205011</v>
      </c>
    </row>
    <row r="2090" spans="34:36" ht="15" customHeight="1" x14ac:dyDescent="0.15">
      <c r="AH2090" s="591" t="s">
        <v>661</v>
      </c>
      <c r="AI2090" s="592" t="s">
        <v>2289</v>
      </c>
      <c r="AJ2090" s="591">
        <v>205012</v>
      </c>
    </row>
    <row r="2091" spans="34:36" ht="15" customHeight="1" x14ac:dyDescent="0.15">
      <c r="AH2091" s="591" t="s">
        <v>661</v>
      </c>
      <c r="AI2091" s="592" t="s">
        <v>2290</v>
      </c>
      <c r="AJ2091" s="591">
        <v>205013</v>
      </c>
    </row>
    <row r="2092" spans="34:36" ht="15" customHeight="1" x14ac:dyDescent="0.15">
      <c r="AH2092" s="591" t="s">
        <v>661</v>
      </c>
      <c r="AI2092" s="592" t="s">
        <v>2291</v>
      </c>
      <c r="AJ2092" s="591">
        <v>205014</v>
      </c>
    </row>
    <row r="2093" spans="34:36" ht="15" customHeight="1" x14ac:dyDescent="0.15">
      <c r="AH2093" s="591" t="s">
        <v>661</v>
      </c>
      <c r="AI2093" s="592" t="s">
        <v>2292</v>
      </c>
      <c r="AJ2093" s="591">
        <v>205015</v>
      </c>
    </row>
    <row r="2094" spans="34:36" ht="15" customHeight="1" x14ac:dyDescent="0.15">
      <c r="AH2094" s="591" t="s">
        <v>661</v>
      </c>
      <c r="AI2094" s="592" t="s">
        <v>2293</v>
      </c>
      <c r="AJ2094" s="591">
        <v>205016</v>
      </c>
    </row>
    <row r="2095" spans="34:36" ht="15" customHeight="1" x14ac:dyDescent="0.15">
      <c r="AH2095" s="591" t="s">
        <v>661</v>
      </c>
      <c r="AI2095" s="592" t="s">
        <v>2294</v>
      </c>
      <c r="AJ2095" s="591">
        <v>205017</v>
      </c>
    </row>
    <row r="2096" spans="34:36" ht="15" customHeight="1" x14ac:dyDescent="0.15">
      <c r="AH2096" s="591" t="s">
        <v>678</v>
      </c>
      <c r="AI2096" s="592" t="s">
        <v>2295</v>
      </c>
      <c r="AJ2096" s="591">
        <v>206001</v>
      </c>
    </row>
    <row r="2097" spans="34:36" ht="15" customHeight="1" x14ac:dyDescent="0.15">
      <c r="AH2097" s="591" t="s">
        <v>678</v>
      </c>
      <c r="AI2097" s="592" t="s">
        <v>2296</v>
      </c>
      <c r="AJ2097" s="591">
        <v>206002</v>
      </c>
    </row>
    <row r="2098" spans="34:36" ht="15" customHeight="1" x14ac:dyDescent="0.15">
      <c r="AH2098" s="591" t="s">
        <v>678</v>
      </c>
      <c r="AI2098" s="592" t="s">
        <v>2297</v>
      </c>
      <c r="AJ2098" s="591">
        <v>206004</v>
      </c>
    </row>
    <row r="2099" spans="34:36" ht="15" customHeight="1" x14ac:dyDescent="0.15">
      <c r="AH2099" s="591" t="s">
        <v>678</v>
      </c>
      <c r="AI2099" s="592" t="s">
        <v>2298</v>
      </c>
      <c r="AJ2099" s="591">
        <v>206005</v>
      </c>
    </row>
    <row r="2100" spans="34:36" ht="15" customHeight="1" x14ac:dyDescent="0.15">
      <c r="AH2100" s="591" t="s">
        <v>678</v>
      </c>
      <c r="AI2100" s="592" t="s">
        <v>2299</v>
      </c>
      <c r="AJ2100" s="591">
        <v>206006</v>
      </c>
    </row>
    <row r="2101" spans="34:36" ht="15" customHeight="1" x14ac:dyDescent="0.15">
      <c r="AH2101" s="591" t="s">
        <v>678</v>
      </c>
      <c r="AI2101" s="592" t="s">
        <v>2300</v>
      </c>
      <c r="AJ2101" s="591">
        <v>206007</v>
      </c>
    </row>
    <row r="2102" spans="34:36" ht="15" customHeight="1" x14ac:dyDescent="0.15">
      <c r="AH2102" s="591" t="s">
        <v>678</v>
      </c>
      <c r="AI2102" s="592" t="s">
        <v>2301</v>
      </c>
      <c r="AJ2102" s="591">
        <v>206008</v>
      </c>
    </row>
    <row r="2103" spans="34:36" ht="15" customHeight="1" x14ac:dyDescent="0.15">
      <c r="AH2103" s="591" t="s">
        <v>678</v>
      </c>
      <c r="AI2103" s="592" t="s">
        <v>2302</v>
      </c>
      <c r="AJ2103" s="591">
        <v>206010</v>
      </c>
    </row>
    <row r="2104" spans="34:36" ht="15" customHeight="1" x14ac:dyDescent="0.15">
      <c r="AH2104" s="591" t="s">
        <v>678</v>
      </c>
      <c r="AI2104" s="592" t="s">
        <v>2303</v>
      </c>
      <c r="AJ2104" s="591">
        <v>206011</v>
      </c>
    </row>
    <row r="2105" spans="34:36" ht="15" customHeight="1" x14ac:dyDescent="0.15">
      <c r="AH2105" s="591" t="s">
        <v>678</v>
      </c>
      <c r="AI2105" s="592" t="s">
        <v>2304</v>
      </c>
      <c r="AJ2105" s="591">
        <v>206012</v>
      </c>
    </row>
    <row r="2106" spans="34:36" ht="15" customHeight="1" x14ac:dyDescent="0.15">
      <c r="AH2106" s="591" t="s">
        <v>678</v>
      </c>
      <c r="AI2106" s="592" t="s">
        <v>2305</v>
      </c>
      <c r="AJ2106" s="591">
        <v>206013</v>
      </c>
    </row>
    <row r="2107" spans="34:36" ht="15" customHeight="1" x14ac:dyDescent="0.15">
      <c r="AH2107" s="591" t="s">
        <v>678</v>
      </c>
      <c r="AI2107" s="592" t="s">
        <v>2306</v>
      </c>
      <c r="AJ2107" s="591">
        <v>206014</v>
      </c>
    </row>
    <row r="2108" spans="34:36" ht="15" customHeight="1" x14ac:dyDescent="0.15">
      <c r="AH2108" s="591" t="s">
        <v>678</v>
      </c>
      <c r="AI2108" s="592" t="s">
        <v>2307</v>
      </c>
      <c r="AJ2108" s="591">
        <v>206015</v>
      </c>
    </row>
    <row r="2109" spans="34:36" ht="15" customHeight="1" x14ac:dyDescent="0.15">
      <c r="AH2109" s="591" t="s">
        <v>678</v>
      </c>
      <c r="AI2109" s="592" t="s">
        <v>2308</v>
      </c>
      <c r="AJ2109" s="591">
        <v>206016</v>
      </c>
    </row>
    <row r="2110" spans="34:36" ht="15" customHeight="1" x14ac:dyDescent="0.15">
      <c r="AH2110" s="591" t="s">
        <v>678</v>
      </c>
      <c r="AI2110" s="592" t="s">
        <v>2309</v>
      </c>
      <c r="AJ2110" s="591">
        <v>206017</v>
      </c>
    </row>
    <row r="2111" spans="34:36" ht="15" customHeight="1" x14ac:dyDescent="0.15">
      <c r="AH2111" s="591" t="s">
        <v>678</v>
      </c>
      <c r="AI2111" s="592"/>
      <c r="AJ2111" s="591">
        <v>206018</v>
      </c>
    </row>
    <row r="2112" spans="34:36" ht="15" customHeight="1" x14ac:dyDescent="0.15">
      <c r="AH2112" s="591" t="s">
        <v>678</v>
      </c>
      <c r="AI2112" s="592" t="s">
        <v>2310</v>
      </c>
      <c r="AJ2112" s="591">
        <v>206019</v>
      </c>
    </row>
    <row r="2113" spans="34:36" ht="15" customHeight="1" x14ac:dyDescent="0.15">
      <c r="AH2113" s="591" t="s">
        <v>678</v>
      </c>
      <c r="AI2113" s="592" t="s">
        <v>2311</v>
      </c>
      <c r="AJ2113" s="591">
        <v>206020</v>
      </c>
    </row>
    <row r="2114" spans="34:36" ht="15" customHeight="1" x14ac:dyDescent="0.15">
      <c r="AH2114" s="591" t="s">
        <v>678</v>
      </c>
      <c r="AI2114" s="592" t="s">
        <v>2312</v>
      </c>
      <c r="AJ2114" s="591">
        <v>206990</v>
      </c>
    </row>
    <row r="2115" spans="34:36" ht="15" customHeight="1" x14ac:dyDescent="0.15">
      <c r="AH2115" s="591" t="s">
        <v>700</v>
      </c>
      <c r="AI2115" s="592" t="s">
        <v>2313</v>
      </c>
      <c r="AJ2115" s="591">
        <v>207001</v>
      </c>
    </row>
    <row r="2116" spans="34:36" ht="15" customHeight="1" x14ac:dyDescent="0.15">
      <c r="AH2116" s="591" t="s">
        <v>700</v>
      </c>
      <c r="AI2116" s="592" t="s">
        <v>2314</v>
      </c>
      <c r="AJ2116" s="591">
        <v>207002</v>
      </c>
    </row>
    <row r="2117" spans="34:36" ht="15" customHeight="1" x14ac:dyDescent="0.15">
      <c r="AH2117" s="591" t="s">
        <v>700</v>
      </c>
      <c r="AI2117" s="592" t="s">
        <v>2315</v>
      </c>
      <c r="AJ2117" s="591">
        <v>207003</v>
      </c>
    </row>
    <row r="2118" spans="34:36" ht="15" customHeight="1" x14ac:dyDescent="0.15">
      <c r="AH2118" s="591" t="s">
        <v>700</v>
      </c>
      <c r="AI2118" s="592" t="s">
        <v>2316</v>
      </c>
      <c r="AJ2118" s="591">
        <v>207004</v>
      </c>
    </row>
    <row r="2119" spans="34:36" ht="15" customHeight="1" x14ac:dyDescent="0.15">
      <c r="AH2119" s="591" t="s">
        <v>700</v>
      </c>
      <c r="AI2119" s="592" t="s">
        <v>2317</v>
      </c>
      <c r="AJ2119" s="591">
        <v>207005</v>
      </c>
    </row>
    <row r="2120" spans="34:36" ht="15" customHeight="1" x14ac:dyDescent="0.15">
      <c r="AH2120" s="591" t="s">
        <v>700</v>
      </c>
      <c r="AI2120" s="592" t="s">
        <v>2318</v>
      </c>
      <c r="AJ2120" s="591">
        <v>207006</v>
      </c>
    </row>
    <row r="2121" spans="34:36" ht="15" customHeight="1" x14ac:dyDescent="0.15">
      <c r="AH2121" s="591" t="s">
        <v>700</v>
      </c>
      <c r="AI2121" s="592" t="s">
        <v>2319</v>
      </c>
      <c r="AJ2121" s="591">
        <v>207007</v>
      </c>
    </row>
    <row r="2122" spans="34:36" ht="15" customHeight="1" x14ac:dyDescent="0.15">
      <c r="AH2122" s="591" t="s">
        <v>700</v>
      </c>
      <c r="AI2122" s="592" t="s">
        <v>2320</v>
      </c>
      <c r="AJ2122" s="591">
        <v>207008</v>
      </c>
    </row>
    <row r="2123" spans="34:36" ht="15" customHeight="1" x14ac:dyDescent="0.15">
      <c r="AH2123" s="591" t="s">
        <v>700</v>
      </c>
      <c r="AI2123" s="592" t="s">
        <v>2321</v>
      </c>
      <c r="AJ2123" s="591">
        <v>207009</v>
      </c>
    </row>
    <row r="2124" spans="34:36" ht="15" customHeight="1" x14ac:dyDescent="0.15">
      <c r="AH2124" s="591" t="s">
        <v>700</v>
      </c>
      <c r="AI2124" s="592" t="s">
        <v>2322</v>
      </c>
      <c r="AJ2124" s="591">
        <v>207010</v>
      </c>
    </row>
    <row r="2125" spans="34:36" ht="15" customHeight="1" x14ac:dyDescent="0.15">
      <c r="AH2125" s="591" t="s">
        <v>700</v>
      </c>
      <c r="AI2125" s="592" t="s">
        <v>2323</v>
      </c>
      <c r="AJ2125" s="591">
        <v>207011</v>
      </c>
    </row>
    <row r="2126" spans="34:36" ht="15" customHeight="1" x14ac:dyDescent="0.15">
      <c r="AH2126" s="591" t="s">
        <v>700</v>
      </c>
      <c r="AI2126" s="592" t="s">
        <v>2324</v>
      </c>
      <c r="AJ2126" s="591">
        <v>207012</v>
      </c>
    </row>
    <row r="2127" spans="34:36" ht="15" customHeight="1" x14ac:dyDescent="0.15">
      <c r="AH2127" s="591" t="s">
        <v>700</v>
      </c>
      <c r="AI2127" s="592" t="s">
        <v>2325</v>
      </c>
      <c r="AJ2127" s="591">
        <v>207013</v>
      </c>
    </row>
    <row r="2128" spans="34:36" ht="15" customHeight="1" x14ac:dyDescent="0.15">
      <c r="AH2128" s="591" t="s">
        <v>700</v>
      </c>
      <c r="AI2128" s="592" t="s">
        <v>2326</v>
      </c>
      <c r="AJ2128" s="591">
        <v>207014</v>
      </c>
    </row>
    <row r="2129" spans="34:36" ht="15" customHeight="1" x14ac:dyDescent="0.15">
      <c r="AH2129" s="591" t="s">
        <v>700</v>
      </c>
      <c r="AI2129" s="592" t="s">
        <v>2327</v>
      </c>
      <c r="AJ2129" s="591">
        <v>207015</v>
      </c>
    </row>
    <row r="2130" spans="34:36" ht="15" customHeight="1" x14ac:dyDescent="0.15">
      <c r="AH2130" s="591" t="s">
        <v>700</v>
      </c>
      <c r="AI2130" s="592" t="s">
        <v>2328</v>
      </c>
      <c r="AJ2130" s="591">
        <v>207016</v>
      </c>
    </row>
    <row r="2131" spans="34:36" ht="15" customHeight="1" x14ac:dyDescent="0.15">
      <c r="AH2131" s="591" t="s">
        <v>700</v>
      </c>
      <c r="AI2131" s="592" t="s">
        <v>2329</v>
      </c>
      <c r="AJ2131" s="591">
        <v>207017</v>
      </c>
    </row>
    <row r="2132" spans="34:36" ht="15" customHeight="1" x14ac:dyDescent="0.15">
      <c r="AH2132" s="591" t="s">
        <v>700</v>
      </c>
      <c r="AI2132" s="592" t="s">
        <v>2330</v>
      </c>
      <c r="AJ2132" s="591">
        <v>207018</v>
      </c>
    </row>
    <row r="2133" spans="34:36" ht="15" customHeight="1" x14ac:dyDescent="0.15">
      <c r="AH2133" s="591" t="s">
        <v>700</v>
      </c>
      <c r="AI2133" s="592" t="s">
        <v>2331</v>
      </c>
      <c r="AJ2133" s="591">
        <v>207019</v>
      </c>
    </row>
    <row r="2134" spans="34:36" ht="15" customHeight="1" x14ac:dyDescent="0.15">
      <c r="AH2134" s="591" t="s">
        <v>723</v>
      </c>
      <c r="AI2134" s="592" t="s">
        <v>2332</v>
      </c>
      <c r="AJ2134" s="591">
        <v>301001</v>
      </c>
    </row>
    <row r="2135" spans="34:36" ht="15" customHeight="1" x14ac:dyDescent="0.15">
      <c r="AH2135" s="591" t="s">
        <v>723</v>
      </c>
      <c r="AI2135" s="592" t="s">
        <v>2333</v>
      </c>
      <c r="AJ2135" s="591">
        <v>301002</v>
      </c>
    </row>
    <row r="2136" spans="34:36" ht="15" customHeight="1" x14ac:dyDescent="0.15">
      <c r="AH2136" s="591" t="s">
        <v>723</v>
      </c>
      <c r="AI2136" s="592" t="s">
        <v>2334</v>
      </c>
      <c r="AJ2136" s="591">
        <v>301003</v>
      </c>
    </row>
    <row r="2137" spans="34:36" ht="15" customHeight="1" x14ac:dyDescent="0.15">
      <c r="AH2137" s="591" t="s">
        <v>723</v>
      </c>
      <c r="AI2137" s="592" t="s">
        <v>2335</v>
      </c>
      <c r="AJ2137" s="591">
        <v>301004</v>
      </c>
    </row>
    <row r="2138" spans="34:36" ht="15" customHeight="1" x14ac:dyDescent="0.15">
      <c r="AH2138" s="591" t="s">
        <v>723</v>
      </c>
      <c r="AI2138" s="592" t="s">
        <v>2336</v>
      </c>
      <c r="AJ2138" s="591">
        <v>301005</v>
      </c>
    </row>
    <row r="2139" spans="34:36" ht="15" customHeight="1" x14ac:dyDescent="0.15">
      <c r="AH2139" s="591" t="s">
        <v>723</v>
      </c>
      <c r="AI2139" s="592" t="s">
        <v>2337</v>
      </c>
      <c r="AJ2139" s="591">
        <v>301006</v>
      </c>
    </row>
    <row r="2140" spans="34:36" ht="15" customHeight="1" x14ac:dyDescent="0.15">
      <c r="AH2140" s="591" t="s">
        <v>723</v>
      </c>
      <c r="AI2140" s="592" t="s">
        <v>2338</v>
      </c>
      <c r="AJ2140" s="591">
        <v>301007</v>
      </c>
    </row>
    <row r="2141" spans="34:36" ht="15" customHeight="1" x14ac:dyDescent="0.15">
      <c r="AH2141" s="591" t="s">
        <v>723</v>
      </c>
      <c r="AI2141" s="592" t="s">
        <v>2339</v>
      </c>
      <c r="AJ2141" s="591">
        <v>301008</v>
      </c>
    </row>
    <row r="2142" spans="34:36" ht="15" customHeight="1" x14ac:dyDescent="0.15">
      <c r="AH2142" s="591" t="s">
        <v>723</v>
      </c>
      <c r="AI2142" s="592" t="s">
        <v>2340</v>
      </c>
      <c r="AJ2142" s="591">
        <v>301009</v>
      </c>
    </row>
    <row r="2143" spans="34:36" ht="15" customHeight="1" x14ac:dyDescent="0.15">
      <c r="AH2143" s="591" t="s">
        <v>723</v>
      </c>
      <c r="AI2143" s="592" t="s">
        <v>2341</v>
      </c>
      <c r="AJ2143" s="591">
        <v>301010</v>
      </c>
    </row>
    <row r="2144" spans="34:36" ht="15" customHeight="1" x14ac:dyDescent="0.15">
      <c r="AH2144" s="591" t="s">
        <v>723</v>
      </c>
      <c r="AI2144" s="592" t="s">
        <v>2342</v>
      </c>
      <c r="AJ2144" s="591">
        <v>301011</v>
      </c>
    </row>
    <row r="2145" spans="34:36" ht="15" customHeight="1" x14ac:dyDescent="0.15">
      <c r="AH2145" s="591" t="s">
        <v>723</v>
      </c>
      <c r="AI2145" s="592" t="s">
        <v>2343</v>
      </c>
      <c r="AJ2145" s="591">
        <v>301012</v>
      </c>
    </row>
    <row r="2146" spans="34:36" ht="15" customHeight="1" x14ac:dyDescent="0.15">
      <c r="AH2146" s="591" t="s">
        <v>723</v>
      </c>
      <c r="AI2146" s="592" t="s">
        <v>2344</v>
      </c>
      <c r="AJ2146" s="591">
        <v>301013</v>
      </c>
    </row>
    <row r="2147" spans="34:36" ht="15" customHeight="1" x14ac:dyDescent="0.15">
      <c r="AH2147" s="591" t="s">
        <v>723</v>
      </c>
      <c r="AI2147" s="592" t="s">
        <v>2345</v>
      </c>
      <c r="AJ2147" s="591">
        <v>301014</v>
      </c>
    </row>
    <row r="2148" spans="34:36" ht="15" customHeight="1" x14ac:dyDescent="0.15">
      <c r="AH2148" s="591" t="s">
        <v>723</v>
      </c>
      <c r="AI2148" s="592" t="s">
        <v>2346</v>
      </c>
      <c r="AJ2148" s="591">
        <v>301015</v>
      </c>
    </row>
    <row r="2149" spans="34:36" ht="15" customHeight="1" x14ac:dyDescent="0.15">
      <c r="AH2149" s="591" t="s">
        <v>723</v>
      </c>
      <c r="AI2149" s="592" t="s">
        <v>2347</v>
      </c>
      <c r="AJ2149" s="591">
        <v>301016</v>
      </c>
    </row>
    <row r="2150" spans="34:36" ht="15" customHeight="1" x14ac:dyDescent="0.15">
      <c r="AH2150" s="591" t="s">
        <v>723</v>
      </c>
      <c r="AI2150" s="592" t="s">
        <v>2348</v>
      </c>
      <c r="AJ2150" s="591">
        <v>301017</v>
      </c>
    </row>
    <row r="2151" spans="34:36" ht="15" customHeight="1" x14ac:dyDescent="0.15">
      <c r="AH2151" s="591" t="s">
        <v>723</v>
      </c>
      <c r="AI2151" s="592" t="s">
        <v>2349</v>
      </c>
      <c r="AJ2151" s="591">
        <v>301018</v>
      </c>
    </row>
    <row r="2152" spans="34:36" ht="15" customHeight="1" x14ac:dyDescent="0.15">
      <c r="AH2152" s="591" t="s">
        <v>723</v>
      </c>
      <c r="AI2152" s="592" t="s">
        <v>2350</v>
      </c>
      <c r="AJ2152" s="591">
        <v>301019</v>
      </c>
    </row>
    <row r="2153" spans="34:36" ht="15" customHeight="1" x14ac:dyDescent="0.15">
      <c r="AH2153" s="591" t="s">
        <v>723</v>
      </c>
      <c r="AI2153" s="592" t="s">
        <v>2351</v>
      </c>
      <c r="AJ2153" s="591">
        <v>301020</v>
      </c>
    </row>
    <row r="2154" spans="34:36" ht="15" customHeight="1" x14ac:dyDescent="0.15">
      <c r="AH2154" s="591" t="s">
        <v>723</v>
      </c>
      <c r="AI2154" s="592" t="s">
        <v>2352</v>
      </c>
      <c r="AJ2154" s="591">
        <v>301022</v>
      </c>
    </row>
    <row r="2155" spans="34:36" ht="15" customHeight="1" x14ac:dyDescent="0.15">
      <c r="AH2155" s="591" t="s">
        <v>723</v>
      </c>
      <c r="AI2155" s="592" t="s">
        <v>2353</v>
      </c>
      <c r="AJ2155" s="591">
        <v>301023</v>
      </c>
    </row>
    <row r="2156" spans="34:36" ht="15" customHeight="1" x14ac:dyDescent="0.15">
      <c r="AH2156" s="591" t="s">
        <v>723</v>
      </c>
      <c r="AI2156" s="592" t="s">
        <v>2354</v>
      </c>
      <c r="AJ2156" s="591">
        <v>301024</v>
      </c>
    </row>
    <row r="2157" spans="34:36" ht="15" customHeight="1" x14ac:dyDescent="0.15">
      <c r="AH2157" s="591" t="s">
        <v>723</v>
      </c>
      <c r="AI2157" s="592"/>
      <c r="AJ2157" s="591">
        <v>301025</v>
      </c>
    </row>
    <row r="2158" spans="34:36" ht="15" customHeight="1" x14ac:dyDescent="0.15">
      <c r="AH2158" s="591" t="s">
        <v>723</v>
      </c>
      <c r="AI2158" s="593" t="s">
        <v>2355</v>
      </c>
      <c r="AJ2158" s="591">
        <v>301026</v>
      </c>
    </row>
    <row r="2159" spans="34:36" ht="15" customHeight="1" x14ac:dyDescent="0.15">
      <c r="AH2159" s="591" t="s">
        <v>723</v>
      </c>
      <c r="AI2159" s="592" t="s">
        <v>2356</v>
      </c>
      <c r="AJ2159" s="591">
        <v>301027</v>
      </c>
    </row>
    <row r="2160" spans="34:36" ht="15" customHeight="1" x14ac:dyDescent="0.15">
      <c r="AH2160" s="591" t="s">
        <v>723</v>
      </c>
      <c r="AI2160" s="592" t="s">
        <v>2357</v>
      </c>
      <c r="AJ2160" s="591">
        <v>301028</v>
      </c>
    </row>
    <row r="2161" spans="34:36" ht="15" customHeight="1" x14ac:dyDescent="0.15">
      <c r="AH2161" s="591" t="s">
        <v>723</v>
      </c>
      <c r="AI2161" s="592" t="s">
        <v>762</v>
      </c>
      <c r="AJ2161" s="591">
        <v>301029</v>
      </c>
    </row>
    <row r="2162" spans="34:36" ht="15" customHeight="1" x14ac:dyDescent="0.15">
      <c r="AH2162" s="591" t="s">
        <v>723</v>
      </c>
      <c r="AI2162" s="592" t="s">
        <v>764</v>
      </c>
      <c r="AJ2162" s="591">
        <v>301030</v>
      </c>
    </row>
    <row r="2163" spans="34:36" ht="15" customHeight="1" x14ac:dyDescent="0.15">
      <c r="AH2163" s="591" t="s">
        <v>723</v>
      </c>
      <c r="AI2163" s="592" t="s">
        <v>2358</v>
      </c>
      <c r="AJ2163" s="591">
        <v>301031</v>
      </c>
    </row>
    <row r="2164" spans="34:36" ht="15" customHeight="1" x14ac:dyDescent="0.15">
      <c r="AH2164" s="591" t="s">
        <v>723</v>
      </c>
      <c r="AI2164" s="592" t="s">
        <v>2359</v>
      </c>
      <c r="AJ2164" s="591">
        <v>301033</v>
      </c>
    </row>
    <row r="2165" spans="34:36" ht="15" customHeight="1" x14ac:dyDescent="0.15">
      <c r="AH2165" s="591" t="s">
        <v>770</v>
      </c>
      <c r="AI2165" s="592"/>
      <c r="AJ2165" s="591">
        <v>301034</v>
      </c>
    </row>
    <row r="2166" spans="34:36" ht="15" customHeight="1" x14ac:dyDescent="0.15">
      <c r="AH2166" s="591" t="s">
        <v>770</v>
      </c>
      <c r="AI2166" s="592" t="s">
        <v>772</v>
      </c>
      <c r="AJ2166" s="591">
        <v>301035</v>
      </c>
    </row>
    <row r="2167" spans="34:36" ht="15" customHeight="1" x14ac:dyDescent="0.15">
      <c r="AH2167" s="591" t="s">
        <v>723</v>
      </c>
      <c r="AI2167" s="592" t="s">
        <v>2360</v>
      </c>
      <c r="AJ2167" s="591">
        <v>301036</v>
      </c>
    </row>
    <row r="2168" spans="34:36" ht="15" customHeight="1" x14ac:dyDescent="0.15">
      <c r="AH2168" s="591" t="s">
        <v>770</v>
      </c>
      <c r="AI2168" s="592" t="s">
        <v>2361</v>
      </c>
      <c r="AJ2168" s="591">
        <v>301990</v>
      </c>
    </row>
    <row r="2169" spans="34:36" ht="15" customHeight="1" x14ac:dyDescent="0.15">
      <c r="AH2169" s="591" t="s">
        <v>770</v>
      </c>
      <c r="AI2169" s="592" t="s">
        <v>2362</v>
      </c>
      <c r="AJ2169" s="591">
        <v>301991</v>
      </c>
    </row>
    <row r="2170" spans="34:36" ht="15" customHeight="1" x14ac:dyDescent="0.15">
      <c r="AH2170" s="591" t="s">
        <v>780</v>
      </c>
      <c r="AI2170" s="592" t="s">
        <v>2363</v>
      </c>
      <c r="AJ2170" s="591">
        <v>302001</v>
      </c>
    </row>
    <row r="2171" spans="34:36" ht="15" customHeight="1" x14ac:dyDescent="0.15">
      <c r="AH2171" s="591" t="s">
        <v>780</v>
      </c>
      <c r="AI2171" s="592" t="s">
        <v>2364</v>
      </c>
      <c r="AJ2171" s="591">
        <v>302003</v>
      </c>
    </row>
    <row r="2172" spans="34:36" ht="15" customHeight="1" x14ac:dyDescent="0.15">
      <c r="AH2172" s="591" t="s">
        <v>780</v>
      </c>
      <c r="AI2172" s="592" t="s">
        <v>2365</v>
      </c>
      <c r="AJ2172" s="591">
        <v>302004</v>
      </c>
    </row>
    <row r="2173" spans="34:36" ht="15" customHeight="1" x14ac:dyDescent="0.15">
      <c r="AH2173" s="591" t="s">
        <v>780</v>
      </c>
      <c r="AI2173" s="592" t="s">
        <v>2366</v>
      </c>
      <c r="AJ2173" s="591">
        <v>302005</v>
      </c>
    </row>
    <row r="2174" spans="34:36" ht="15" customHeight="1" x14ac:dyDescent="0.15">
      <c r="AH2174" s="591" t="s">
        <v>780</v>
      </c>
      <c r="AI2174" s="592" t="s">
        <v>2367</v>
      </c>
      <c r="AJ2174" s="591">
        <v>302006</v>
      </c>
    </row>
    <row r="2175" spans="34:36" ht="15" customHeight="1" x14ac:dyDescent="0.15">
      <c r="AH2175" s="591" t="s">
        <v>780</v>
      </c>
      <c r="AI2175" s="592" t="s">
        <v>2368</v>
      </c>
      <c r="AJ2175" s="591">
        <v>302007</v>
      </c>
    </row>
    <row r="2176" spans="34:36" ht="15" customHeight="1" x14ac:dyDescent="0.15">
      <c r="AH2176" s="591" t="s">
        <v>780</v>
      </c>
      <c r="AI2176" s="592" t="s">
        <v>2369</v>
      </c>
      <c r="AJ2176" s="591">
        <v>302008</v>
      </c>
    </row>
    <row r="2177" spans="34:36" ht="15" customHeight="1" x14ac:dyDescent="0.15">
      <c r="AH2177" s="591" t="s">
        <v>780</v>
      </c>
      <c r="AI2177" s="592" t="s">
        <v>2370</v>
      </c>
      <c r="AJ2177" s="591">
        <v>302009</v>
      </c>
    </row>
    <row r="2178" spans="34:36" ht="15" customHeight="1" x14ac:dyDescent="0.15">
      <c r="AH2178" s="591" t="s">
        <v>780</v>
      </c>
      <c r="AI2178" s="592" t="s">
        <v>2371</v>
      </c>
      <c r="AJ2178" s="591">
        <v>302010</v>
      </c>
    </row>
    <row r="2179" spans="34:36" ht="15" customHeight="1" x14ac:dyDescent="0.15">
      <c r="AH2179" s="591" t="s">
        <v>780</v>
      </c>
      <c r="AI2179" s="592" t="s">
        <v>2372</v>
      </c>
      <c r="AJ2179" s="591">
        <v>302011</v>
      </c>
    </row>
    <row r="2180" spans="34:36" ht="15" customHeight="1" x14ac:dyDescent="0.15">
      <c r="AH2180" s="591" t="s">
        <v>780</v>
      </c>
      <c r="AI2180" s="592" t="s">
        <v>2373</v>
      </c>
      <c r="AJ2180" s="591">
        <v>302012</v>
      </c>
    </row>
    <row r="2181" spans="34:36" ht="15" customHeight="1" x14ac:dyDescent="0.15">
      <c r="AH2181" s="591" t="s">
        <v>780</v>
      </c>
      <c r="AI2181" s="592" t="s">
        <v>2374</v>
      </c>
      <c r="AJ2181" s="591">
        <v>302013</v>
      </c>
    </row>
    <row r="2182" spans="34:36" ht="15" customHeight="1" x14ac:dyDescent="0.15">
      <c r="AH2182" s="591" t="s">
        <v>780</v>
      </c>
      <c r="AI2182" s="592" t="s">
        <v>2375</v>
      </c>
      <c r="AJ2182" s="591">
        <v>302014</v>
      </c>
    </row>
    <row r="2183" spans="34:36" ht="15" customHeight="1" x14ac:dyDescent="0.15">
      <c r="AH2183" s="591" t="s">
        <v>780</v>
      </c>
      <c r="AI2183" s="592" t="s">
        <v>796</v>
      </c>
      <c r="AJ2183" s="591">
        <v>302016</v>
      </c>
    </row>
    <row r="2184" spans="34:36" ht="15" customHeight="1" x14ac:dyDescent="0.15">
      <c r="AH2184" s="591" t="s">
        <v>780</v>
      </c>
      <c r="AI2184" s="592" t="s">
        <v>2376</v>
      </c>
      <c r="AJ2184" s="591">
        <v>302017</v>
      </c>
    </row>
    <row r="2185" spans="34:36" ht="15" customHeight="1" x14ac:dyDescent="0.15">
      <c r="AH2185" s="591" t="s">
        <v>780</v>
      </c>
      <c r="AI2185" s="592" t="s">
        <v>2377</v>
      </c>
      <c r="AJ2185" s="591">
        <v>302990</v>
      </c>
    </row>
    <row r="2186" spans="34:36" ht="15" customHeight="1" x14ac:dyDescent="0.15">
      <c r="AH2186" s="591" t="s">
        <v>801</v>
      </c>
      <c r="AI2186" s="592" t="s">
        <v>2378</v>
      </c>
      <c r="AJ2186" s="591">
        <v>303001</v>
      </c>
    </row>
    <row r="2187" spans="34:36" ht="15" customHeight="1" x14ac:dyDescent="0.15">
      <c r="AH2187" s="591" t="s">
        <v>801</v>
      </c>
      <c r="AI2187" s="592" t="s">
        <v>2379</v>
      </c>
      <c r="AJ2187" s="591">
        <v>303003</v>
      </c>
    </row>
    <row r="2188" spans="34:36" ht="15" customHeight="1" x14ac:dyDescent="0.15">
      <c r="AH2188" s="591" t="s">
        <v>801</v>
      </c>
      <c r="AI2188" s="592" t="s">
        <v>2380</v>
      </c>
      <c r="AJ2188" s="591">
        <v>303004</v>
      </c>
    </row>
    <row r="2189" spans="34:36" ht="15" customHeight="1" x14ac:dyDescent="0.15">
      <c r="AH2189" s="591" t="s">
        <v>801</v>
      </c>
      <c r="AI2189" s="592" t="s">
        <v>2381</v>
      </c>
      <c r="AJ2189" s="591">
        <v>303005</v>
      </c>
    </row>
    <row r="2190" spans="34:36" ht="15" customHeight="1" x14ac:dyDescent="0.15">
      <c r="AH2190" s="591" t="s">
        <v>801</v>
      </c>
      <c r="AI2190" s="592" t="s">
        <v>2382</v>
      </c>
      <c r="AJ2190" s="591">
        <v>303006</v>
      </c>
    </row>
    <row r="2191" spans="34:36" ht="15" customHeight="1" x14ac:dyDescent="0.15">
      <c r="AH2191" s="591" t="s">
        <v>801</v>
      </c>
      <c r="AI2191" s="592" t="s">
        <v>2383</v>
      </c>
      <c r="AJ2191" s="591">
        <v>303007</v>
      </c>
    </row>
    <row r="2192" spans="34:36" ht="15" customHeight="1" x14ac:dyDescent="0.15">
      <c r="AH2192" s="591" t="s">
        <v>801</v>
      </c>
      <c r="AI2192" s="592" t="s">
        <v>2384</v>
      </c>
      <c r="AJ2192" s="591">
        <v>303008</v>
      </c>
    </row>
    <row r="2193" spans="34:36" ht="15" customHeight="1" x14ac:dyDescent="0.15">
      <c r="AH2193" s="591" t="s">
        <v>801</v>
      </c>
      <c r="AI2193" s="592" t="s">
        <v>2385</v>
      </c>
      <c r="AJ2193" s="591">
        <v>303009</v>
      </c>
    </row>
    <row r="2194" spans="34:36" ht="15" customHeight="1" x14ac:dyDescent="0.15">
      <c r="AH2194" s="591" t="s">
        <v>801</v>
      </c>
      <c r="AI2194" s="592" t="s">
        <v>2386</v>
      </c>
      <c r="AJ2194" s="591">
        <v>303010</v>
      </c>
    </row>
    <row r="2195" spans="34:36" ht="15" customHeight="1" x14ac:dyDescent="0.15">
      <c r="AH2195" s="591" t="s">
        <v>801</v>
      </c>
      <c r="AI2195" s="592" t="s">
        <v>2387</v>
      </c>
      <c r="AJ2195" s="591">
        <v>303011</v>
      </c>
    </row>
    <row r="2196" spans="34:36" ht="15" customHeight="1" x14ac:dyDescent="0.15">
      <c r="AH2196" s="591" t="s">
        <v>801</v>
      </c>
      <c r="AI2196" s="592" t="s">
        <v>713</v>
      </c>
      <c r="AJ2196" s="591">
        <v>303012</v>
      </c>
    </row>
    <row r="2197" spans="34:36" ht="15" customHeight="1" x14ac:dyDescent="0.15">
      <c r="AH2197" s="591" t="s">
        <v>801</v>
      </c>
      <c r="AI2197" s="592" t="s">
        <v>2388</v>
      </c>
      <c r="AJ2197" s="591">
        <v>303013</v>
      </c>
    </row>
    <row r="2198" spans="34:36" ht="15" customHeight="1" x14ac:dyDescent="0.15">
      <c r="AH2198" s="591" t="s">
        <v>801</v>
      </c>
      <c r="AI2198" s="592" t="s">
        <v>812</v>
      </c>
      <c r="AJ2198" s="591">
        <v>303991</v>
      </c>
    </row>
    <row r="2199" spans="34:36" ht="15" customHeight="1" x14ac:dyDescent="0.15">
      <c r="AH2199" s="591" t="s">
        <v>801</v>
      </c>
      <c r="AI2199" s="592" t="s">
        <v>716</v>
      </c>
      <c r="AJ2199" s="591">
        <v>303992</v>
      </c>
    </row>
    <row r="2200" spans="34:36" ht="15" customHeight="1" x14ac:dyDescent="0.15">
      <c r="AH2200" s="591" t="s">
        <v>815</v>
      </c>
      <c r="AI2200" s="592" t="s">
        <v>2389</v>
      </c>
      <c r="AJ2200" s="591">
        <v>304001</v>
      </c>
    </row>
    <row r="2201" spans="34:36" ht="15" customHeight="1" x14ac:dyDescent="0.15">
      <c r="AH2201" s="591" t="s">
        <v>815</v>
      </c>
      <c r="AI2201" s="592" t="s">
        <v>2390</v>
      </c>
      <c r="AJ2201" s="591">
        <v>304002</v>
      </c>
    </row>
    <row r="2202" spans="34:36" ht="15" customHeight="1" x14ac:dyDescent="0.15">
      <c r="AH2202" s="591" t="s">
        <v>815</v>
      </c>
      <c r="AI2202" s="592" t="s">
        <v>2391</v>
      </c>
      <c r="AJ2202" s="591">
        <v>304003</v>
      </c>
    </row>
    <row r="2203" spans="34:36" ht="15" customHeight="1" x14ac:dyDescent="0.15">
      <c r="AH2203" s="591" t="s">
        <v>815</v>
      </c>
      <c r="AI2203" s="592" t="s">
        <v>2392</v>
      </c>
      <c r="AJ2203" s="591">
        <v>304004</v>
      </c>
    </row>
    <row r="2204" spans="34:36" ht="15" customHeight="1" x14ac:dyDescent="0.15">
      <c r="AH2204" s="591" t="s">
        <v>815</v>
      </c>
      <c r="AI2204" s="592" t="s">
        <v>2393</v>
      </c>
      <c r="AJ2204" s="591">
        <v>304005</v>
      </c>
    </row>
    <row r="2205" spans="34:36" ht="15" customHeight="1" x14ac:dyDescent="0.15">
      <c r="AH2205" s="591" t="s">
        <v>815</v>
      </c>
      <c r="AI2205" s="592" t="s">
        <v>2394</v>
      </c>
      <c r="AJ2205" s="591">
        <v>304006</v>
      </c>
    </row>
    <row r="2206" spans="34:36" ht="15" customHeight="1" x14ac:dyDescent="0.15">
      <c r="AH2206" s="591" t="s">
        <v>815</v>
      </c>
      <c r="AI2206" s="592" t="s">
        <v>2395</v>
      </c>
      <c r="AJ2206" s="591">
        <v>304007</v>
      </c>
    </row>
    <row r="2207" spans="34:36" ht="15" customHeight="1" x14ac:dyDescent="0.15">
      <c r="AH2207" s="591" t="s">
        <v>815</v>
      </c>
      <c r="AI2207" s="592" t="s">
        <v>2396</v>
      </c>
      <c r="AJ2207" s="591">
        <v>304008</v>
      </c>
    </row>
    <row r="2208" spans="34:36" ht="15" customHeight="1" x14ac:dyDescent="0.15">
      <c r="AH2208" s="591" t="s">
        <v>815</v>
      </c>
      <c r="AI2208" s="592" t="s">
        <v>2397</v>
      </c>
      <c r="AJ2208" s="591">
        <v>304009</v>
      </c>
    </row>
    <row r="2209" spans="34:36" ht="15" customHeight="1" x14ac:dyDescent="0.15">
      <c r="AH2209" s="591" t="s">
        <v>815</v>
      </c>
      <c r="AI2209" s="592" t="s">
        <v>2398</v>
      </c>
      <c r="AJ2209" s="591">
        <v>304010</v>
      </c>
    </row>
    <row r="2210" spans="34:36" ht="15" customHeight="1" x14ac:dyDescent="0.15">
      <c r="AH2210" s="591" t="s">
        <v>815</v>
      </c>
      <c r="AI2210" s="592" t="s">
        <v>2399</v>
      </c>
      <c r="AJ2210" s="591">
        <v>304011</v>
      </c>
    </row>
    <row r="2211" spans="34:36" ht="15" customHeight="1" x14ac:dyDescent="0.15">
      <c r="AH2211" s="591" t="s">
        <v>815</v>
      </c>
      <c r="AI2211" s="592" t="s">
        <v>2400</v>
      </c>
      <c r="AJ2211" s="591">
        <v>304012</v>
      </c>
    </row>
    <row r="2212" spans="34:36" ht="15" customHeight="1" x14ac:dyDescent="0.15">
      <c r="AH2212" s="591" t="s">
        <v>815</v>
      </c>
      <c r="AI2212" s="592" t="s">
        <v>2401</v>
      </c>
      <c r="AJ2212" s="591">
        <v>304013</v>
      </c>
    </row>
    <row r="2213" spans="34:36" ht="15" customHeight="1" x14ac:dyDescent="0.15">
      <c r="AH2213" s="591" t="s">
        <v>815</v>
      </c>
      <c r="AI2213" s="592" t="s">
        <v>2402</v>
      </c>
      <c r="AJ2213" s="591">
        <v>304014</v>
      </c>
    </row>
    <row r="2214" spans="34:36" ht="15" customHeight="1" x14ac:dyDescent="0.15">
      <c r="AH2214" s="591" t="s">
        <v>815</v>
      </c>
      <c r="AI2214" s="592" t="s">
        <v>2403</v>
      </c>
      <c r="AJ2214" s="591">
        <v>304016</v>
      </c>
    </row>
    <row r="2215" spans="34:36" ht="15" customHeight="1" x14ac:dyDescent="0.15">
      <c r="AH2215" s="591" t="s">
        <v>815</v>
      </c>
      <c r="AI2215" s="592" t="s">
        <v>2404</v>
      </c>
      <c r="AJ2215" s="591">
        <v>304017</v>
      </c>
    </row>
    <row r="2216" spans="34:36" ht="15" customHeight="1" x14ac:dyDescent="0.15">
      <c r="AH2216" s="591" t="s">
        <v>815</v>
      </c>
      <c r="AI2216" s="592" t="s">
        <v>2405</v>
      </c>
      <c r="AJ2216" s="591">
        <v>304018</v>
      </c>
    </row>
    <row r="2217" spans="34:36" ht="15" customHeight="1" x14ac:dyDescent="0.15">
      <c r="AH2217" s="591" t="s">
        <v>815</v>
      </c>
      <c r="AI2217" s="592" t="s">
        <v>2406</v>
      </c>
      <c r="AJ2217" s="591">
        <v>304019</v>
      </c>
    </row>
    <row r="2218" spans="34:36" ht="15" customHeight="1" x14ac:dyDescent="0.15">
      <c r="AH2218" s="591" t="s">
        <v>815</v>
      </c>
      <c r="AI2218" s="592" t="s">
        <v>2407</v>
      </c>
      <c r="AJ2218" s="591">
        <v>304020</v>
      </c>
    </row>
    <row r="2219" spans="34:36" ht="15" customHeight="1" x14ac:dyDescent="0.15">
      <c r="AH2219" s="591" t="s">
        <v>815</v>
      </c>
      <c r="AI2219" s="592" t="s">
        <v>2408</v>
      </c>
      <c r="AJ2219" s="591">
        <v>304021</v>
      </c>
    </row>
    <row r="2220" spans="34:36" ht="15" customHeight="1" x14ac:dyDescent="0.15">
      <c r="AH2220" s="591" t="s">
        <v>815</v>
      </c>
      <c r="AI2220" s="592" t="s">
        <v>2409</v>
      </c>
      <c r="AJ2220" s="591">
        <v>304022</v>
      </c>
    </row>
    <row r="2221" spans="34:36" ht="15" customHeight="1" x14ac:dyDescent="0.15">
      <c r="AH2221" s="591" t="s">
        <v>815</v>
      </c>
      <c r="AI2221" s="592" t="s">
        <v>2410</v>
      </c>
      <c r="AJ2221" s="591">
        <v>304023</v>
      </c>
    </row>
    <row r="2222" spans="34:36" ht="15" customHeight="1" x14ac:dyDescent="0.15">
      <c r="AH2222" s="591" t="s">
        <v>815</v>
      </c>
      <c r="AI2222" s="592" t="s">
        <v>2411</v>
      </c>
      <c r="AJ2222" s="591">
        <v>304024</v>
      </c>
    </row>
    <row r="2223" spans="34:36" ht="15" customHeight="1" x14ac:dyDescent="0.15">
      <c r="AH2223" s="591" t="s">
        <v>815</v>
      </c>
      <c r="AI2223" s="592" t="s">
        <v>2412</v>
      </c>
      <c r="AJ2223" s="591">
        <v>304025</v>
      </c>
    </row>
    <row r="2224" spans="34:36" ht="15" customHeight="1" x14ac:dyDescent="0.15">
      <c r="AH2224" s="591" t="s">
        <v>815</v>
      </c>
      <c r="AI2224" s="592" t="s">
        <v>2413</v>
      </c>
      <c r="AJ2224" s="591">
        <v>304026</v>
      </c>
    </row>
    <row r="2225" spans="34:36" ht="15" customHeight="1" x14ac:dyDescent="0.15">
      <c r="AH2225" s="591" t="s">
        <v>815</v>
      </c>
      <c r="AI2225" s="592" t="s">
        <v>2414</v>
      </c>
      <c r="AJ2225" s="591">
        <v>304027</v>
      </c>
    </row>
    <row r="2226" spans="34:36" ht="15" customHeight="1" x14ac:dyDescent="0.15">
      <c r="AH2226" s="591" t="s">
        <v>815</v>
      </c>
      <c r="AI2226" s="592" t="s">
        <v>2415</v>
      </c>
      <c r="AJ2226" s="591">
        <v>304028</v>
      </c>
    </row>
    <row r="2227" spans="34:36" ht="15" customHeight="1" x14ac:dyDescent="0.15">
      <c r="AH2227" s="591" t="s">
        <v>815</v>
      </c>
      <c r="AI2227" s="592" t="s">
        <v>2416</v>
      </c>
      <c r="AJ2227" s="591">
        <v>304029</v>
      </c>
    </row>
    <row r="2228" spans="34:36" ht="15" customHeight="1" x14ac:dyDescent="0.15">
      <c r="AH2228" s="591" t="s">
        <v>815</v>
      </c>
      <c r="AI2228" s="592" t="s">
        <v>2417</v>
      </c>
      <c r="AJ2228" s="591">
        <v>304030</v>
      </c>
    </row>
    <row r="2229" spans="34:36" ht="15" customHeight="1" x14ac:dyDescent="0.15">
      <c r="AH2229" s="591" t="s">
        <v>815</v>
      </c>
      <c r="AI2229" s="592" t="s">
        <v>2418</v>
      </c>
      <c r="AJ2229" s="591">
        <v>304031</v>
      </c>
    </row>
    <row r="2230" spans="34:36" ht="15" customHeight="1" x14ac:dyDescent="0.15">
      <c r="AH2230" s="591" t="s">
        <v>815</v>
      </c>
      <c r="AI2230" s="592" t="s">
        <v>2419</v>
      </c>
      <c r="AJ2230" s="591">
        <v>304032</v>
      </c>
    </row>
    <row r="2231" spans="34:36" ht="15" customHeight="1" x14ac:dyDescent="0.15">
      <c r="AH2231" s="591" t="s">
        <v>815</v>
      </c>
      <c r="AI2231" s="592" t="s">
        <v>2420</v>
      </c>
      <c r="AJ2231" s="591">
        <v>304033</v>
      </c>
    </row>
    <row r="2232" spans="34:36" ht="15" customHeight="1" x14ac:dyDescent="0.15">
      <c r="AH2232" s="591" t="s">
        <v>815</v>
      </c>
      <c r="AI2232" s="592" t="s">
        <v>2421</v>
      </c>
      <c r="AJ2232" s="591">
        <v>304034</v>
      </c>
    </row>
    <row r="2233" spans="34:36" ht="15" customHeight="1" x14ac:dyDescent="0.15">
      <c r="AH2233" s="591" t="s">
        <v>815</v>
      </c>
      <c r="AI2233" s="592" t="s">
        <v>2422</v>
      </c>
      <c r="AJ2233" s="591">
        <v>304035</v>
      </c>
    </row>
    <row r="2234" spans="34:36" ht="15" customHeight="1" x14ac:dyDescent="0.15">
      <c r="AH2234" s="591" t="s">
        <v>815</v>
      </c>
      <c r="AI2234" s="592" t="s">
        <v>2423</v>
      </c>
      <c r="AJ2234" s="591">
        <v>304036</v>
      </c>
    </row>
    <row r="2235" spans="34:36" ht="15" customHeight="1" x14ac:dyDescent="0.15">
      <c r="AH2235" s="591" t="s">
        <v>815</v>
      </c>
      <c r="AI2235" s="592" t="s">
        <v>2424</v>
      </c>
      <c r="AJ2235" s="591">
        <v>304037</v>
      </c>
    </row>
    <row r="2236" spans="34:36" ht="15" customHeight="1" x14ac:dyDescent="0.15">
      <c r="AH2236" s="591" t="s">
        <v>815</v>
      </c>
      <c r="AI2236" s="592" t="s">
        <v>2425</v>
      </c>
      <c r="AJ2236" s="591">
        <v>304038</v>
      </c>
    </row>
    <row r="2237" spans="34:36" ht="15" customHeight="1" x14ac:dyDescent="0.15">
      <c r="AH2237" s="591" t="s">
        <v>815</v>
      </c>
      <c r="AI2237" s="592" t="s">
        <v>865</v>
      </c>
      <c r="AJ2237" s="591">
        <v>304039</v>
      </c>
    </row>
    <row r="2238" spans="34:36" ht="15" customHeight="1" x14ac:dyDescent="0.15">
      <c r="AH2238" s="591" t="s">
        <v>815</v>
      </c>
      <c r="AI2238" s="592" t="s">
        <v>2426</v>
      </c>
      <c r="AJ2238" s="591">
        <v>304040</v>
      </c>
    </row>
    <row r="2239" spans="34:36" ht="15" customHeight="1" x14ac:dyDescent="0.15">
      <c r="AH2239" s="591" t="s">
        <v>815</v>
      </c>
      <c r="AI2239" s="592" t="s">
        <v>2427</v>
      </c>
      <c r="AJ2239" s="591">
        <v>304041</v>
      </c>
    </row>
    <row r="2240" spans="34:36" ht="15" customHeight="1" x14ac:dyDescent="0.15">
      <c r="AH2240" s="591" t="s">
        <v>815</v>
      </c>
      <c r="AI2240" s="592" t="s">
        <v>2428</v>
      </c>
      <c r="AJ2240" s="591">
        <v>304042</v>
      </c>
    </row>
    <row r="2241" spans="34:36" ht="15" customHeight="1" x14ac:dyDescent="0.15">
      <c r="AH2241" s="591" t="s">
        <v>815</v>
      </c>
      <c r="AI2241" s="592" t="s">
        <v>2429</v>
      </c>
      <c r="AJ2241" s="591">
        <v>304043</v>
      </c>
    </row>
    <row r="2242" spans="34:36" ht="15" customHeight="1" x14ac:dyDescent="0.15">
      <c r="AH2242" s="591" t="s">
        <v>815</v>
      </c>
      <c r="AI2242" s="592" t="s">
        <v>2430</v>
      </c>
      <c r="AJ2242" s="591">
        <v>304044</v>
      </c>
    </row>
    <row r="2243" spans="34:36" ht="15" customHeight="1" x14ac:dyDescent="0.15">
      <c r="AH2243" s="591" t="s">
        <v>815</v>
      </c>
      <c r="AI2243" s="592" t="s">
        <v>2431</v>
      </c>
      <c r="AJ2243" s="591">
        <v>304045</v>
      </c>
    </row>
    <row r="2244" spans="34:36" ht="15" customHeight="1" x14ac:dyDescent="0.15">
      <c r="AH2244" s="591" t="s">
        <v>815</v>
      </c>
      <c r="AI2244" s="592" t="s">
        <v>2432</v>
      </c>
      <c r="AJ2244" s="591">
        <v>304046</v>
      </c>
    </row>
    <row r="2245" spans="34:36" ht="15" customHeight="1" x14ac:dyDescent="0.15">
      <c r="AH2245" s="591" t="s">
        <v>815</v>
      </c>
      <c r="AI2245" s="592" t="s">
        <v>2433</v>
      </c>
      <c r="AJ2245" s="591">
        <v>304047</v>
      </c>
    </row>
    <row r="2246" spans="34:36" ht="15" customHeight="1" x14ac:dyDescent="0.15">
      <c r="AH2246" s="591" t="s">
        <v>815</v>
      </c>
      <c r="AI2246" s="592" t="s">
        <v>2434</v>
      </c>
      <c r="AJ2246" s="591">
        <v>304048</v>
      </c>
    </row>
    <row r="2247" spans="34:36" ht="15" customHeight="1" x14ac:dyDescent="0.15">
      <c r="AH2247" s="591" t="s">
        <v>815</v>
      </c>
      <c r="AI2247" s="592" t="s">
        <v>2435</v>
      </c>
      <c r="AJ2247" s="591">
        <v>304050</v>
      </c>
    </row>
    <row r="2248" spans="34:36" ht="15" customHeight="1" x14ac:dyDescent="0.15">
      <c r="AH2248" s="591" t="s">
        <v>815</v>
      </c>
      <c r="AI2248" s="592" t="s">
        <v>2436</v>
      </c>
      <c r="AJ2248" s="591">
        <v>304051</v>
      </c>
    </row>
    <row r="2249" spans="34:36" ht="15" customHeight="1" x14ac:dyDescent="0.15">
      <c r="AH2249" s="591" t="s">
        <v>815</v>
      </c>
      <c r="AI2249" s="592" t="s">
        <v>2437</v>
      </c>
      <c r="AJ2249" s="591">
        <v>304052</v>
      </c>
    </row>
    <row r="2250" spans="34:36" ht="15" customHeight="1" x14ac:dyDescent="0.15">
      <c r="AH2250" s="591" t="s">
        <v>815</v>
      </c>
      <c r="AI2250" s="592" t="s">
        <v>2438</v>
      </c>
      <c r="AJ2250" s="591">
        <v>304053</v>
      </c>
    </row>
    <row r="2251" spans="34:36" ht="15" customHeight="1" x14ac:dyDescent="0.15">
      <c r="AH2251" s="591" t="s">
        <v>815</v>
      </c>
      <c r="AI2251" s="592" t="s">
        <v>2439</v>
      </c>
      <c r="AJ2251" s="591">
        <v>304990</v>
      </c>
    </row>
    <row r="2252" spans="34:36" ht="15" customHeight="1" x14ac:dyDescent="0.15">
      <c r="AH2252" s="591" t="s">
        <v>815</v>
      </c>
      <c r="AI2252" s="592" t="s">
        <v>2440</v>
      </c>
      <c r="AJ2252" s="591">
        <v>304991</v>
      </c>
    </row>
    <row r="2253" spans="34:36" ht="15" customHeight="1" x14ac:dyDescent="0.15">
      <c r="AH2253" s="591" t="s">
        <v>815</v>
      </c>
      <c r="AI2253" s="592" t="s">
        <v>2441</v>
      </c>
      <c r="AJ2253" s="591">
        <v>304992</v>
      </c>
    </row>
    <row r="2254" spans="34:36" ht="15" customHeight="1" x14ac:dyDescent="0.15">
      <c r="AH2254" s="591" t="s">
        <v>815</v>
      </c>
      <c r="AI2254" s="592" t="s">
        <v>2442</v>
      </c>
      <c r="AJ2254" s="591">
        <v>304993</v>
      </c>
    </row>
    <row r="2255" spans="34:36" ht="15" customHeight="1" x14ac:dyDescent="0.15">
      <c r="AH2255" s="591" t="s">
        <v>815</v>
      </c>
      <c r="AI2255" s="592" t="s">
        <v>2443</v>
      </c>
      <c r="AJ2255" s="591">
        <v>304994</v>
      </c>
    </row>
    <row r="2256" spans="34:36" ht="15" customHeight="1" x14ac:dyDescent="0.15">
      <c r="AH2256" s="591" t="s">
        <v>815</v>
      </c>
      <c r="AI2256" s="592" t="s">
        <v>897</v>
      </c>
      <c r="AJ2256" s="591">
        <v>304995</v>
      </c>
    </row>
    <row r="2257" spans="34:36" ht="15" customHeight="1" x14ac:dyDescent="0.15">
      <c r="AH2257" s="591" t="s">
        <v>815</v>
      </c>
      <c r="AI2257" s="592" t="s">
        <v>2444</v>
      </c>
      <c r="AJ2257" s="591">
        <v>304996</v>
      </c>
    </row>
    <row r="2258" spans="34:36" ht="15" customHeight="1" x14ac:dyDescent="0.15">
      <c r="AH2258" s="591" t="s">
        <v>901</v>
      </c>
      <c r="AI2258" s="592" t="s">
        <v>2445</v>
      </c>
      <c r="AJ2258" s="591">
        <v>305001</v>
      </c>
    </row>
    <row r="2259" spans="34:36" ht="15" customHeight="1" x14ac:dyDescent="0.15">
      <c r="AH2259" s="591" t="s">
        <v>901</v>
      </c>
      <c r="AI2259" s="592" t="s">
        <v>2446</v>
      </c>
      <c r="AJ2259" s="591">
        <v>305002</v>
      </c>
    </row>
    <row r="2260" spans="34:36" ht="15" customHeight="1" x14ac:dyDescent="0.15">
      <c r="AH2260" s="591" t="s">
        <v>901</v>
      </c>
      <c r="AI2260" s="592" t="s">
        <v>2447</v>
      </c>
      <c r="AJ2260" s="591">
        <v>305003</v>
      </c>
    </row>
    <row r="2261" spans="34:36" ht="15" customHeight="1" x14ac:dyDescent="0.15">
      <c r="AH2261" s="591" t="s">
        <v>901</v>
      </c>
      <c r="AI2261" s="592" t="s">
        <v>2448</v>
      </c>
      <c r="AJ2261" s="591">
        <v>305004</v>
      </c>
    </row>
    <row r="2262" spans="34:36" ht="15" customHeight="1" x14ac:dyDescent="0.15">
      <c r="AH2262" s="591" t="s">
        <v>901</v>
      </c>
      <c r="AI2262" s="592" t="s">
        <v>2449</v>
      </c>
      <c r="AJ2262" s="591">
        <v>305005</v>
      </c>
    </row>
    <row r="2263" spans="34:36" ht="15" customHeight="1" x14ac:dyDescent="0.15">
      <c r="AH2263" s="591" t="s">
        <v>901</v>
      </c>
      <c r="AI2263" s="593" t="s">
        <v>2450</v>
      </c>
      <c r="AJ2263" s="591">
        <v>305006</v>
      </c>
    </row>
    <row r="2264" spans="34:36" ht="15" customHeight="1" x14ac:dyDescent="0.15">
      <c r="AH2264" s="591" t="s">
        <v>901</v>
      </c>
      <c r="AI2264" s="592" t="s">
        <v>771</v>
      </c>
      <c r="AJ2264" s="591">
        <v>305007</v>
      </c>
    </row>
    <row r="2265" spans="34:36" ht="15" customHeight="1" x14ac:dyDescent="0.15">
      <c r="AH2265" s="591" t="s">
        <v>901</v>
      </c>
      <c r="AI2265" s="592" t="s">
        <v>2451</v>
      </c>
      <c r="AJ2265" s="591">
        <v>305008</v>
      </c>
    </row>
    <row r="2266" spans="34:36" ht="15" customHeight="1" x14ac:dyDescent="0.15">
      <c r="AH2266" s="591" t="s">
        <v>901</v>
      </c>
      <c r="AI2266" s="592" t="s">
        <v>2452</v>
      </c>
      <c r="AJ2266" s="591">
        <v>305009</v>
      </c>
    </row>
    <row r="2267" spans="34:36" ht="15" customHeight="1" x14ac:dyDescent="0.15">
      <c r="AH2267" s="591" t="s">
        <v>901</v>
      </c>
      <c r="AI2267" s="592" t="s">
        <v>2453</v>
      </c>
      <c r="AJ2267" s="591">
        <v>305010</v>
      </c>
    </row>
    <row r="2268" spans="34:36" ht="15" customHeight="1" x14ac:dyDescent="0.15">
      <c r="AH2268" s="591" t="s">
        <v>901</v>
      </c>
      <c r="AI2268" s="592" t="s">
        <v>2454</v>
      </c>
      <c r="AJ2268" s="591">
        <v>305011</v>
      </c>
    </row>
    <row r="2269" spans="34:36" ht="15" customHeight="1" x14ac:dyDescent="0.15">
      <c r="AH2269" s="591" t="s">
        <v>901</v>
      </c>
      <c r="AI2269" s="592" t="s">
        <v>2455</v>
      </c>
      <c r="AJ2269" s="591">
        <v>305012</v>
      </c>
    </row>
    <row r="2270" spans="34:36" ht="15" customHeight="1" x14ac:dyDescent="0.15">
      <c r="AH2270" s="591" t="s">
        <v>901</v>
      </c>
      <c r="AI2270" s="592" t="s">
        <v>2456</v>
      </c>
      <c r="AJ2270" s="591">
        <v>305013</v>
      </c>
    </row>
    <row r="2271" spans="34:36" ht="15" customHeight="1" x14ac:dyDescent="0.15">
      <c r="AH2271" s="591" t="s">
        <v>901</v>
      </c>
      <c r="AI2271" s="592" t="s">
        <v>2457</v>
      </c>
      <c r="AJ2271" s="591">
        <v>305014</v>
      </c>
    </row>
    <row r="2272" spans="34:36" ht="15" customHeight="1" x14ac:dyDescent="0.15">
      <c r="AH2272" s="591" t="s">
        <v>901</v>
      </c>
      <c r="AI2272" s="592" t="s">
        <v>2458</v>
      </c>
      <c r="AJ2272" s="591">
        <v>305015</v>
      </c>
    </row>
    <row r="2273" spans="34:36" ht="15" customHeight="1" x14ac:dyDescent="0.15">
      <c r="AH2273" s="591" t="s">
        <v>901</v>
      </c>
      <c r="AI2273" s="592" t="s">
        <v>2459</v>
      </c>
      <c r="AJ2273" s="591">
        <v>305016</v>
      </c>
    </row>
    <row r="2274" spans="34:36" ht="15" customHeight="1" x14ac:dyDescent="0.15">
      <c r="AH2274" s="591" t="s">
        <v>901</v>
      </c>
      <c r="AI2274" s="592" t="s">
        <v>2460</v>
      </c>
      <c r="AJ2274" s="591">
        <v>305017</v>
      </c>
    </row>
    <row r="2275" spans="34:36" ht="15" customHeight="1" x14ac:dyDescent="0.15">
      <c r="AH2275" s="591" t="s">
        <v>901</v>
      </c>
      <c r="AI2275" s="592" t="s">
        <v>2461</v>
      </c>
      <c r="AJ2275" s="591">
        <v>305018</v>
      </c>
    </row>
    <row r="2276" spans="34:36" ht="15" customHeight="1" x14ac:dyDescent="0.15">
      <c r="AH2276" s="591" t="s">
        <v>901</v>
      </c>
      <c r="AI2276" s="592" t="s">
        <v>2462</v>
      </c>
      <c r="AJ2276" s="591">
        <v>305019</v>
      </c>
    </row>
    <row r="2277" spans="34:36" ht="15" customHeight="1" x14ac:dyDescent="0.15">
      <c r="AH2277" s="591" t="s">
        <v>901</v>
      </c>
      <c r="AI2277" s="592" t="s">
        <v>2463</v>
      </c>
      <c r="AJ2277" s="591">
        <v>305020</v>
      </c>
    </row>
    <row r="2278" spans="34:36" ht="15" customHeight="1" x14ac:dyDescent="0.15">
      <c r="AH2278" s="591" t="s">
        <v>901</v>
      </c>
      <c r="AI2278" s="592" t="s">
        <v>2464</v>
      </c>
      <c r="AJ2278" s="591">
        <v>305021</v>
      </c>
    </row>
    <row r="2279" spans="34:36" ht="15" customHeight="1" x14ac:dyDescent="0.15">
      <c r="AH2279" s="591" t="s">
        <v>901</v>
      </c>
      <c r="AI2279" s="592" t="s">
        <v>2465</v>
      </c>
      <c r="AJ2279" s="591">
        <v>305023</v>
      </c>
    </row>
    <row r="2280" spans="34:36" ht="15" customHeight="1" x14ac:dyDescent="0.15">
      <c r="AH2280" s="591" t="s">
        <v>901</v>
      </c>
      <c r="AI2280" s="592" t="s">
        <v>2466</v>
      </c>
      <c r="AJ2280" s="591">
        <v>305024</v>
      </c>
    </row>
    <row r="2281" spans="34:36" ht="15" customHeight="1" x14ac:dyDescent="0.15">
      <c r="AH2281" s="591" t="s">
        <v>901</v>
      </c>
      <c r="AI2281" s="592" t="s">
        <v>2467</v>
      </c>
      <c r="AJ2281" s="591">
        <v>305025</v>
      </c>
    </row>
    <row r="2282" spans="34:36" ht="15" customHeight="1" x14ac:dyDescent="0.15">
      <c r="AH2282" s="591" t="s">
        <v>901</v>
      </c>
      <c r="AI2282" s="592" t="s">
        <v>2468</v>
      </c>
      <c r="AJ2282" s="591">
        <v>305028</v>
      </c>
    </row>
    <row r="2283" spans="34:36" ht="15" customHeight="1" x14ac:dyDescent="0.15">
      <c r="AH2283" s="591" t="s">
        <v>901</v>
      </c>
      <c r="AI2283" s="592" t="s">
        <v>2469</v>
      </c>
      <c r="AJ2283" s="591">
        <v>305029</v>
      </c>
    </row>
    <row r="2284" spans="34:36" ht="15" customHeight="1" x14ac:dyDescent="0.15">
      <c r="AH2284" s="591" t="s">
        <v>901</v>
      </c>
      <c r="AI2284" s="592" t="s">
        <v>2470</v>
      </c>
      <c r="AJ2284" s="591">
        <v>305030</v>
      </c>
    </row>
    <row r="2285" spans="34:36" ht="15" customHeight="1" x14ac:dyDescent="0.15">
      <c r="AH2285" s="591" t="s">
        <v>901</v>
      </c>
      <c r="AI2285" s="592" t="s">
        <v>2471</v>
      </c>
      <c r="AJ2285" s="591">
        <v>305031</v>
      </c>
    </row>
    <row r="2286" spans="34:36" ht="15" customHeight="1" x14ac:dyDescent="0.15">
      <c r="AH2286" s="591" t="s">
        <v>901</v>
      </c>
      <c r="AI2286" s="592" t="s">
        <v>2472</v>
      </c>
      <c r="AJ2286" s="591">
        <v>305032</v>
      </c>
    </row>
    <row r="2287" spans="34:36" ht="15" customHeight="1" x14ac:dyDescent="0.15">
      <c r="AH2287" s="591" t="s">
        <v>901</v>
      </c>
      <c r="AI2287" s="592" t="s">
        <v>2473</v>
      </c>
      <c r="AJ2287" s="591">
        <v>305033</v>
      </c>
    </row>
    <row r="2288" spans="34:36" ht="15" customHeight="1" x14ac:dyDescent="0.15">
      <c r="AH2288" s="591" t="s">
        <v>901</v>
      </c>
      <c r="AI2288" s="592" t="s">
        <v>2474</v>
      </c>
      <c r="AJ2288" s="591">
        <v>305035</v>
      </c>
    </row>
    <row r="2289" spans="34:36" ht="15" customHeight="1" x14ac:dyDescent="0.15">
      <c r="AH2289" s="591" t="s">
        <v>901</v>
      </c>
      <c r="AI2289" s="592" t="s">
        <v>2475</v>
      </c>
      <c r="AJ2289" s="591">
        <v>305036</v>
      </c>
    </row>
    <row r="2290" spans="34:36" ht="15" customHeight="1" x14ac:dyDescent="0.15">
      <c r="AH2290" s="591" t="s">
        <v>901</v>
      </c>
      <c r="AI2290" s="592" t="s">
        <v>2476</v>
      </c>
      <c r="AJ2290" s="591">
        <v>305037</v>
      </c>
    </row>
    <row r="2291" spans="34:36" ht="15" customHeight="1" x14ac:dyDescent="0.15">
      <c r="AH2291" s="591" t="s">
        <v>901</v>
      </c>
      <c r="AI2291" s="592" t="s">
        <v>2477</v>
      </c>
      <c r="AJ2291" s="591">
        <v>305038</v>
      </c>
    </row>
    <row r="2292" spans="34:36" ht="15" customHeight="1" x14ac:dyDescent="0.15">
      <c r="AH2292" s="591" t="s">
        <v>901</v>
      </c>
      <c r="AI2292" s="592" t="s">
        <v>2478</v>
      </c>
      <c r="AJ2292" s="591">
        <v>305039</v>
      </c>
    </row>
    <row r="2293" spans="34:36" ht="15" customHeight="1" x14ac:dyDescent="0.15">
      <c r="AH2293" s="591" t="s">
        <v>901</v>
      </c>
      <c r="AI2293" s="593" t="s">
        <v>2479</v>
      </c>
      <c r="AJ2293" s="591">
        <v>305040</v>
      </c>
    </row>
    <row r="2294" spans="34:36" ht="15" customHeight="1" x14ac:dyDescent="0.15">
      <c r="AH2294" s="591" t="s">
        <v>901</v>
      </c>
      <c r="AI2294" s="592" t="s">
        <v>2480</v>
      </c>
      <c r="AJ2294" s="591">
        <v>305041</v>
      </c>
    </row>
    <row r="2295" spans="34:36" ht="15" customHeight="1" x14ac:dyDescent="0.15">
      <c r="AH2295" s="591" t="s">
        <v>901</v>
      </c>
      <c r="AI2295" s="592" t="s">
        <v>2481</v>
      </c>
      <c r="AJ2295" s="591">
        <v>305042</v>
      </c>
    </row>
    <row r="2296" spans="34:36" ht="15" customHeight="1" x14ac:dyDescent="0.15">
      <c r="AH2296" s="591" t="s">
        <v>901</v>
      </c>
      <c r="AI2296" s="592" t="s">
        <v>2482</v>
      </c>
      <c r="AJ2296" s="591">
        <v>305043</v>
      </c>
    </row>
    <row r="2297" spans="34:36" ht="15" customHeight="1" x14ac:dyDescent="0.15">
      <c r="AH2297" s="591" t="s">
        <v>901</v>
      </c>
      <c r="AI2297" s="592" t="s">
        <v>2483</v>
      </c>
      <c r="AJ2297" s="591">
        <v>305044</v>
      </c>
    </row>
    <row r="2298" spans="34:36" ht="15" customHeight="1" x14ac:dyDescent="0.15">
      <c r="AH2298" s="591" t="s">
        <v>901</v>
      </c>
      <c r="AI2298" s="592" t="s">
        <v>2484</v>
      </c>
      <c r="AJ2298" s="591">
        <v>305045</v>
      </c>
    </row>
    <row r="2299" spans="34:36" ht="15" customHeight="1" x14ac:dyDescent="0.15">
      <c r="AH2299" s="591" t="s">
        <v>901</v>
      </c>
      <c r="AI2299" s="592" t="s">
        <v>2485</v>
      </c>
      <c r="AJ2299" s="591">
        <v>305046</v>
      </c>
    </row>
    <row r="2300" spans="34:36" ht="15" customHeight="1" x14ac:dyDescent="0.15">
      <c r="AH2300" s="591" t="s">
        <v>901</v>
      </c>
      <c r="AI2300" s="592" t="s">
        <v>2486</v>
      </c>
      <c r="AJ2300" s="591">
        <v>305047</v>
      </c>
    </row>
    <row r="2301" spans="34:36" ht="15" customHeight="1" x14ac:dyDescent="0.15">
      <c r="AH2301" s="591" t="s">
        <v>901</v>
      </c>
      <c r="AI2301" s="592" t="s">
        <v>2487</v>
      </c>
      <c r="AJ2301" s="591">
        <v>305048</v>
      </c>
    </row>
    <row r="2302" spans="34:36" ht="15" customHeight="1" x14ac:dyDescent="0.15">
      <c r="AH2302" s="591" t="s">
        <v>901</v>
      </c>
      <c r="AI2302" s="592" t="s">
        <v>2488</v>
      </c>
      <c r="AJ2302" s="591">
        <v>305049</v>
      </c>
    </row>
    <row r="2303" spans="34:36" ht="15" customHeight="1" x14ac:dyDescent="0.15">
      <c r="AH2303" s="591" t="s">
        <v>901</v>
      </c>
      <c r="AI2303" s="592" t="s">
        <v>2489</v>
      </c>
      <c r="AJ2303" s="591">
        <v>305050</v>
      </c>
    </row>
    <row r="2304" spans="34:36" ht="15" customHeight="1" x14ac:dyDescent="0.15">
      <c r="AH2304" s="591" t="s">
        <v>901</v>
      </c>
      <c r="AI2304" s="592" t="s">
        <v>2490</v>
      </c>
      <c r="AJ2304" s="591">
        <v>305051</v>
      </c>
    </row>
    <row r="2305" spans="34:36" ht="15" customHeight="1" x14ac:dyDescent="0.15">
      <c r="AH2305" s="591" t="s">
        <v>901</v>
      </c>
      <c r="AI2305" s="592" t="s">
        <v>805</v>
      </c>
      <c r="AJ2305" s="591">
        <v>305052</v>
      </c>
    </row>
    <row r="2306" spans="34:36" ht="15" customHeight="1" x14ac:dyDescent="0.15">
      <c r="AH2306" s="591" t="s">
        <v>901</v>
      </c>
      <c r="AI2306" s="592" t="s">
        <v>2491</v>
      </c>
      <c r="AJ2306" s="591">
        <v>305053</v>
      </c>
    </row>
    <row r="2307" spans="34:36" ht="15" customHeight="1" x14ac:dyDescent="0.15">
      <c r="AH2307" s="591" t="s">
        <v>901</v>
      </c>
      <c r="AI2307" s="592" t="s">
        <v>2492</v>
      </c>
      <c r="AJ2307" s="591">
        <v>305054</v>
      </c>
    </row>
    <row r="2308" spans="34:36" ht="15" customHeight="1" x14ac:dyDescent="0.15">
      <c r="AH2308" s="591" t="s">
        <v>901</v>
      </c>
      <c r="AI2308" s="592" t="s">
        <v>2493</v>
      </c>
      <c r="AJ2308" s="591">
        <v>305055</v>
      </c>
    </row>
    <row r="2309" spans="34:36" ht="15" customHeight="1" x14ac:dyDescent="0.15">
      <c r="AH2309" s="591" t="s">
        <v>901</v>
      </c>
      <c r="AI2309" s="592" t="s">
        <v>2494</v>
      </c>
      <c r="AJ2309" s="591">
        <v>305056</v>
      </c>
    </row>
    <row r="2310" spans="34:36" ht="15" customHeight="1" x14ac:dyDescent="0.15">
      <c r="AH2310" s="591" t="s">
        <v>901</v>
      </c>
      <c r="AI2310" s="592" t="s">
        <v>809</v>
      </c>
      <c r="AJ2310" s="591">
        <v>305057</v>
      </c>
    </row>
    <row r="2311" spans="34:36" ht="15" customHeight="1" x14ac:dyDescent="0.15">
      <c r="AH2311" s="591" t="s">
        <v>901</v>
      </c>
      <c r="AI2311" s="592" t="s">
        <v>2495</v>
      </c>
      <c r="AJ2311" s="591">
        <v>305058</v>
      </c>
    </row>
    <row r="2312" spans="34:36" ht="15" customHeight="1" x14ac:dyDescent="0.15">
      <c r="AH2312" s="591" t="s">
        <v>901</v>
      </c>
      <c r="AI2312" s="592" t="s">
        <v>2496</v>
      </c>
      <c r="AJ2312" s="591">
        <v>305059</v>
      </c>
    </row>
    <row r="2313" spans="34:36" ht="15" customHeight="1" x14ac:dyDescent="0.15">
      <c r="AH2313" s="591" t="s">
        <v>901</v>
      </c>
      <c r="AI2313" s="592" t="s">
        <v>2497</v>
      </c>
      <c r="AJ2313" s="591">
        <v>305060</v>
      </c>
    </row>
    <row r="2314" spans="34:36" ht="15" customHeight="1" x14ac:dyDescent="0.15">
      <c r="AH2314" s="591" t="s">
        <v>901</v>
      </c>
      <c r="AI2314" s="592" t="s">
        <v>2498</v>
      </c>
      <c r="AJ2314" s="591">
        <v>305061</v>
      </c>
    </row>
    <row r="2315" spans="34:36" ht="15" customHeight="1" x14ac:dyDescent="0.15">
      <c r="AH2315" s="591" t="s">
        <v>901</v>
      </c>
      <c r="AI2315" s="592" t="s">
        <v>2499</v>
      </c>
      <c r="AJ2315" s="591">
        <v>305062</v>
      </c>
    </row>
    <row r="2316" spans="34:36" ht="15" customHeight="1" x14ac:dyDescent="0.15">
      <c r="AH2316" s="591" t="s">
        <v>901</v>
      </c>
      <c r="AI2316" s="592" t="s">
        <v>2500</v>
      </c>
      <c r="AJ2316" s="591">
        <v>305063</v>
      </c>
    </row>
    <row r="2317" spans="34:36" ht="15" customHeight="1" x14ac:dyDescent="0.15">
      <c r="AH2317" s="591" t="s">
        <v>901</v>
      </c>
      <c r="AI2317" s="592" t="s">
        <v>2501</v>
      </c>
      <c r="AJ2317" s="591">
        <v>305064</v>
      </c>
    </row>
    <row r="2318" spans="34:36" ht="15" customHeight="1" x14ac:dyDescent="0.15">
      <c r="AH2318" s="591" t="s">
        <v>901</v>
      </c>
      <c r="AI2318" s="592" t="s">
        <v>984</v>
      </c>
      <c r="AJ2318" s="591">
        <v>305065</v>
      </c>
    </row>
    <row r="2319" spans="34:36" ht="15" customHeight="1" x14ac:dyDescent="0.15">
      <c r="AH2319" s="591" t="s">
        <v>901</v>
      </c>
      <c r="AI2319" s="592" t="s">
        <v>2502</v>
      </c>
      <c r="AJ2319" s="591">
        <v>305066</v>
      </c>
    </row>
    <row r="2320" spans="34:36" ht="15" customHeight="1" x14ac:dyDescent="0.15">
      <c r="AH2320" s="591" t="s">
        <v>901</v>
      </c>
      <c r="AI2320" s="592" t="s">
        <v>2503</v>
      </c>
      <c r="AJ2320" s="591">
        <v>305067</v>
      </c>
    </row>
    <row r="2321" spans="34:36" ht="15" customHeight="1" x14ac:dyDescent="0.15">
      <c r="AH2321" s="591" t="s">
        <v>989</v>
      </c>
      <c r="AI2321" s="592" t="s">
        <v>2504</v>
      </c>
      <c r="AJ2321" s="591">
        <v>306001</v>
      </c>
    </row>
    <row r="2322" spans="34:36" ht="15" customHeight="1" x14ac:dyDescent="0.15">
      <c r="AH2322" s="591" t="s">
        <v>989</v>
      </c>
      <c r="AI2322" s="592" t="s">
        <v>2505</v>
      </c>
      <c r="AJ2322" s="591">
        <v>306002</v>
      </c>
    </row>
    <row r="2323" spans="34:36" ht="15" customHeight="1" x14ac:dyDescent="0.15">
      <c r="AH2323" s="591" t="s">
        <v>989</v>
      </c>
      <c r="AI2323" s="592" t="s">
        <v>2506</v>
      </c>
      <c r="AJ2323" s="591">
        <v>306003</v>
      </c>
    </row>
    <row r="2324" spans="34:36" ht="15" customHeight="1" x14ac:dyDescent="0.15">
      <c r="AH2324" s="591" t="s">
        <v>989</v>
      </c>
      <c r="AI2324" s="592" t="s">
        <v>2507</v>
      </c>
      <c r="AJ2324" s="591">
        <v>306004</v>
      </c>
    </row>
    <row r="2325" spans="34:36" ht="15" customHeight="1" x14ac:dyDescent="0.15">
      <c r="AH2325" s="591" t="s">
        <v>989</v>
      </c>
      <c r="AI2325" s="592" t="s">
        <v>2508</v>
      </c>
      <c r="AJ2325" s="591">
        <v>306005</v>
      </c>
    </row>
    <row r="2326" spans="34:36" ht="15" customHeight="1" x14ac:dyDescent="0.15">
      <c r="AH2326" s="591" t="s">
        <v>989</v>
      </c>
      <c r="AI2326" s="592" t="s">
        <v>2305</v>
      </c>
      <c r="AJ2326" s="591">
        <v>306006</v>
      </c>
    </row>
    <row r="2327" spans="34:36" ht="15" customHeight="1" x14ac:dyDescent="0.15">
      <c r="AH2327" s="591" t="s">
        <v>989</v>
      </c>
      <c r="AI2327" s="592" t="s">
        <v>2509</v>
      </c>
      <c r="AJ2327" s="591">
        <v>306007</v>
      </c>
    </row>
    <row r="2328" spans="34:36" ht="15" customHeight="1" x14ac:dyDescent="0.15">
      <c r="AH2328" s="591" t="s">
        <v>989</v>
      </c>
      <c r="AI2328" s="592" t="s">
        <v>2510</v>
      </c>
      <c r="AJ2328" s="591">
        <v>306008</v>
      </c>
    </row>
    <row r="2329" spans="34:36" ht="15" customHeight="1" x14ac:dyDescent="0.15">
      <c r="AH2329" s="591" t="s">
        <v>989</v>
      </c>
      <c r="AI2329" s="592" t="s">
        <v>2511</v>
      </c>
      <c r="AJ2329" s="591">
        <v>306010</v>
      </c>
    </row>
    <row r="2330" spans="34:36" ht="15" customHeight="1" x14ac:dyDescent="0.15">
      <c r="AH2330" s="591" t="s">
        <v>989</v>
      </c>
      <c r="AI2330" s="592" t="s">
        <v>2512</v>
      </c>
      <c r="AJ2330" s="591">
        <v>306011</v>
      </c>
    </row>
    <row r="2331" spans="34:36" ht="15" customHeight="1" x14ac:dyDescent="0.15">
      <c r="AH2331" s="591" t="s">
        <v>989</v>
      </c>
      <c r="AI2331" s="592" t="s">
        <v>2513</v>
      </c>
      <c r="AJ2331" s="591">
        <v>306012</v>
      </c>
    </row>
    <row r="2332" spans="34:36" ht="15" customHeight="1" x14ac:dyDescent="0.15">
      <c r="AH2332" s="591" t="s">
        <v>989</v>
      </c>
      <c r="AI2332" s="592" t="s">
        <v>2514</v>
      </c>
      <c r="AJ2332" s="591">
        <v>306013</v>
      </c>
    </row>
    <row r="2333" spans="34:36" ht="15" customHeight="1" x14ac:dyDescent="0.15">
      <c r="AH2333" s="591" t="s">
        <v>989</v>
      </c>
      <c r="AI2333" s="592" t="s">
        <v>827</v>
      </c>
      <c r="AJ2333" s="591">
        <v>306014</v>
      </c>
    </row>
    <row r="2334" spans="34:36" ht="15" customHeight="1" x14ac:dyDescent="0.15">
      <c r="AH2334" s="591" t="s">
        <v>989</v>
      </c>
      <c r="AI2334" s="592" t="s">
        <v>2515</v>
      </c>
      <c r="AJ2334" s="591">
        <v>306015</v>
      </c>
    </row>
    <row r="2335" spans="34:36" ht="15" customHeight="1" x14ac:dyDescent="0.15">
      <c r="AH2335" s="591" t="s">
        <v>989</v>
      </c>
      <c r="AI2335" s="592" t="s">
        <v>2516</v>
      </c>
      <c r="AJ2335" s="591">
        <v>306016</v>
      </c>
    </row>
    <row r="2336" spans="34:36" ht="15" customHeight="1" x14ac:dyDescent="0.15">
      <c r="AH2336" s="591" t="s">
        <v>989</v>
      </c>
      <c r="AI2336" s="592" t="s">
        <v>2517</v>
      </c>
      <c r="AJ2336" s="591">
        <v>306017</v>
      </c>
    </row>
    <row r="2337" spans="34:36" ht="15" customHeight="1" x14ac:dyDescent="0.15">
      <c r="AH2337" s="591" t="s">
        <v>989</v>
      </c>
      <c r="AI2337" s="592" t="s">
        <v>2518</v>
      </c>
      <c r="AJ2337" s="591">
        <v>306018</v>
      </c>
    </row>
    <row r="2338" spans="34:36" ht="15" customHeight="1" x14ac:dyDescent="0.15">
      <c r="AH2338" s="591" t="s">
        <v>989</v>
      </c>
      <c r="AI2338" s="592" t="s">
        <v>2519</v>
      </c>
      <c r="AJ2338" s="591">
        <v>306019</v>
      </c>
    </row>
    <row r="2339" spans="34:36" ht="15" customHeight="1" x14ac:dyDescent="0.15">
      <c r="AH2339" s="591" t="s">
        <v>989</v>
      </c>
      <c r="AI2339" s="592" t="s">
        <v>2520</v>
      </c>
      <c r="AJ2339" s="591">
        <v>306020</v>
      </c>
    </row>
    <row r="2340" spans="34:36" ht="15" customHeight="1" x14ac:dyDescent="0.15">
      <c r="AH2340" s="591" t="s">
        <v>989</v>
      </c>
      <c r="AI2340" s="592" t="s">
        <v>2521</v>
      </c>
      <c r="AJ2340" s="591">
        <v>306022</v>
      </c>
    </row>
    <row r="2341" spans="34:36" ht="15" customHeight="1" x14ac:dyDescent="0.15">
      <c r="AH2341" s="591" t="s">
        <v>989</v>
      </c>
      <c r="AI2341" s="592" t="s">
        <v>2522</v>
      </c>
      <c r="AJ2341" s="591">
        <v>306023</v>
      </c>
    </row>
    <row r="2342" spans="34:36" ht="15" customHeight="1" x14ac:dyDescent="0.15">
      <c r="AH2342" s="591" t="s">
        <v>989</v>
      </c>
      <c r="AI2342" s="592"/>
      <c r="AJ2342" s="591">
        <v>306024</v>
      </c>
    </row>
    <row r="2343" spans="34:36" ht="15" customHeight="1" x14ac:dyDescent="0.15">
      <c r="AH2343" s="591" t="s">
        <v>989</v>
      </c>
      <c r="AI2343" s="592" t="s">
        <v>2523</v>
      </c>
      <c r="AJ2343" s="591">
        <v>306025</v>
      </c>
    </row>
    <row r="2344" spans="34:36" ht="15" customHeight="1" x14ac:dyDescent="0.15">
      <c r="AH2344" s="591" t="s">
        <v>989</v>
      </c>
      <c r="AI2344" s="592" t="s">
        <v>2524</v>
      </c>
      <c r="AJ2344" s="591">
        <v>306026</v>
      </c>
    </row>
    <row r="2345" spans="34:36" ht="15" customHeight="1" x14ac:dyDescent="0.15">
      <c r="AH2345" s="591" t="s">
        <v>989</v>
      </c>
      <c r="AI2345" s="592" t="s">
        <v>2525</v>
      </c>
      <c r="AJ2345" s="591">
        <v>306027</v>
      </c>
    </row>
    <row r="2346" spans="34:36" ht="15" customHeight="1" x14ac:dyDescent="0.15">
      <c r="AH2346" s="591" t="s">
        <v>989</v>
      </c>
      <c r="AI2346" s="592" t="s">
        <v>2526</v>
      </c>
      <c r="AJ2346" s="591">
        <v>306028</v>
      </c>
    </row>
    <row r="2347" spans="34:36" ht="15" customHeight="1" x14ac:dyDescent="0.15">
      <c r="AH2347" s="591" t="s">
        <v>989</v>
      </c>
      <c r="AI2347" s="592" t="s">
        <v>2527</v>
      </c>
      <c r="AJ2347" s="591">
        <v>306029</v>
      </c>
    </row>
    <row r="2348" spans="34:36" ht="15" customHeight="1" x14ac:dyDescent="0.15">
      <c r="AH2348" s="591" t="s">
        <v>989</v>
      </c>
      <c r="AI2348" s="592" t="s">
        <v>2528</v>
      </c>
      <c r="AJ2348" s="591">
        <v>306030</v>
      </c>
    </row>
    <row r="2349" spans="34:36" ht="15" customHeight="1" x14ac:dyDescent="0.15">
      <c r="AH2349" s="591" t="s">
        <v>989</v>
      </c>
      <c r="AI2349" s="592" t="s">
        <v>2529</v>
      </c>
      <c r="AJ2349" s="591">
        <v>306031</v>
      </c>
    </row>
    <row r="2350" spans="34:36" ht="15" customHeight="1" x14ac:dyDescent="0.15">
      <c r="AH2350" s="591" t="s">
        <v>989</v>
      </c>
      <c r="AI2350" s="592" t="s">
        <v>2530</v>
      </c>
      <c r="AJ2350" s="591">
        <v>306032</v>
      </c>
    </row>
    <row r="2351" spans="34:36" ht="15" customHeight="1" x14ac:dyDescent="0.15">
      <c r="AH2351" s="591" t="s">
        <v>989</v>
      </c>
      <c r="AI2351" s="592" t="s">
        <v>2531</v>
      </c>
      <c r="AJ2351" s="591">
        <v>306033</v>
      </c>
    </row>
    <row r="2352" spans="34:36" ht="15" customHeight="1" x14ac:dyDescent="0.15">
      <c r="AH2352" s="591" t="s">
        <v>989</v>
      </c>
      <c r="AI2352" s="592" t="s">
        <v>2532</v>
      </c>
      <c r="AJ2352" s="591">
        <v>306034</v>
      </c>
    </row>
    <row r="2353" spans="34:36" ht="15" customHeight="1" x14ac:dyDescent="0.15">
      <c r="AH2353" s="591" t="s">
        <v>989</v>
      </c>
      <c r="AI2353" s="592" t="s">
        <v>2533</v>
      </c>
      <c r="AJ2353" s="591">
        <v>306035</v>
      </c>
    </row>
    <row r="2354" spans="34:36" ht="15" customHeight="1" x14ac:dyDescent="0.15">
      <c r="AH2354" s="591" t="s">
        <v>989</v>
      </c>
      <c r="AI2354" s="592" t="s">
        <v>2534</v>
      </c>
      <c r="AJ2354" s="591">
        <v>306036</v>
      </c>
    </row>
    <row r="2355" spans="34:36" ht="15" customHeight="1" x14ac:dyDescent="0.15">
      <c r="AH2355" s="591" t="s">
        <v>989</v>
      </c>
      <c r="AI2355" s="592" t="s">
        <v>2535</v>
      </c>
      <c r="AJ2355" s="591">
        <v>306037</v>
      </c>
    </row>
    <row r="2356" spans="34:36" ht="15" customHeight="1" x14ac:dyDescent="0.15">
      <c r="AH2356" s="591" t="s">
        <v>989</v>
      </c>
      <c r="AI2356" s="592" t="s">
        <v>2536</v>
      </c>
      <c r="AJ2356" s="591">
        <v>306038</v>
      </c>
    </row>
    <row r="2357" spans="34:36" ht="15" customHeight="1" x14ac:dyDescent="0.15">
      <c r="AH2357" s="591" t="s">
        <v>989</v>
      </c>
      <c r="AI2357" s="592" t="s">
        <v>2537</v>
      </c>
      <c r="AJ2357" s="591">
        <v>306039</v>
      </c>
    </row>
    <row r="2358" spans="34:36" ht="15" customHeight="1" x14ac:dyDescent="0.15">
      <c r="AH2358" s="591" t="s">
        <v>989</v>
      </c>
      <c r="AI2358" s="592" t="s">
        <v>2538</v>
      </c>
      <c r="AJ2358" s="591">
        <v>306040</v>
      </c>
    </row>
    <row r="2359" spans="34:36" ht="15" customHeight="1" x14ac:dyDescent="0.15">
      <c r="AH2359" s="591" t="s">
        <v>989</v>
      </c>
      <c r="AI2359" s="592" t="s">
        <v>2539</v>
      </c>
      <c r="AJ2359" s="591">
        <v>306041</v>
      </c>
    </row>
    <row r="2360" spans="34:36" ht="15" customHeight="1" x14ac:dyDescent="0.15">
      <c r="AH2360" s="591" t="s">
        <v>989</v>
      </c>
      <c r="AI2360" s="592" t="s">
        <v>2540</v>
      </c>
      <c r="AJ2360" s="591">
        <v>306042</v>
      </c>
    </row>
    <row r="2361" spans="34:36" ht="15" customHeight="1" x14ac:dyDescent="0.15">
      <c r="AH2361" s="591" t="s">
        <v>989</v>
      </c>
      <c r="AI2361" s="592" t="s">
        <v>2541</v>
      </c>
      <c r="AJ2361" s="591">
        <v>306043</v>
      </c>
    </row>
    <row r="2362" spans="34:36" ht="15" customHeight="1" x14ac:dyDescent="0.15">
      <c r="AH2362" s="591" t="s">
        <v>989</v>
      </c>
      <c r="AI2362" s="592" t="s">
        <v>2542</v>
      </c>
      <c r="AJ2362" s="591">
        <v>306044</v>
      </c>
    </row>
    <row r="2363" spans="34:36" ht="15" customHeight="1" x14ac:dyDescent="0.15">
      <c r="AH2363" s="591" t="s">
        <v>989</v>
      </c>
      <c r="AI2363" s="592" t="s">
        <v>2543</v>
      </c>
      <c r="AJ2363" s="591">
        <v>306045</v>
      </c>
    </row>
    <row r="2364" spans="34:36" ht="15" customHeight="1" x14ac:dyDescent="0.15">
      <c r="AH2364" s="591" t="s">
        <v>989</v>
      </c>
      <c r="AI2364" s="592" t="s">
        <v>2544</v>
      </c>
      <c r="AJ2364" s="591">
        <v>306046</v>
      </c>
    </row>
    <row r="2365" spans="34:36" ht="15" customHeight="1" x14ac:dyDescent="0.15">
      <c r="AH2365" s="591" t="s">
        <v>989</v>
      </c>
      <c r="AI2365" s="593" t="s">
        <v>2545</v>
      </c>
      <c r="AJ2365" s="591">
        <v>306047</v>
      </c>
    </row>
    <row r="2366" spans="34:36" ht="15" customHeight="1" x14ac:dyDescent="0.15">
      <c r="AH2366" s="591" t="s">
        <v>989</v>
      </c>
      <c r="AI2366" s="592" t="s">
        <v>2546</v>
      </c>
      <c r="AJ2366" s="591">
        <v>306048</v>
      </c>
    </row>
    <row r="2367" spans="34:36" ht="15" customHeight="1" x14ac:dyDescent="0.15">
      <c r="AH2367" s="591" t="s">
        <v>989</v>
      </c>
      <c r="AI2367" s="592" t="s">
        <v>862</v>
      </c>
      <c r="AJ2367" s="591">
        <v>306049</v>
      </c>
    </row>
    <row r="2368" spans="34:36" ht="15" customHeight="1" x14ac:dyDescent="0.15">
      <c r="AH2368" s="591" t="s">
        <v>989</v>
      </c>
      <c r="AI2368" s="592" t="s">
        <v>2547</v>
      </c>
      <c r="AJ2368" s="591">
        <v>306050</v>
      </c>
    </row>
    <row r="2369" spans="34:36" ht="15" customHeight="1" x14ac:dyDescent="0.15">
      <c r="AH2369" s="591" t="s">
        <v>989</v>
      </c>
      <c r="AI2369" s="592" t="s">
        <v>2548</v>
      </c>
      <c r="AJ2369" s="591">
        <v>306051</v>
      </c>
    </row>
    <row r="2370" spans="34:36" ht="15" customHeight="1" x14ac:dyDescent="0.15">
      <c r="AH2370" s="591" t="s">
        <v>989</v>
      </c>
      <c r="AI2370" s="592" t="s">
        <v>2549</v>
      </c>
      <c r="AJ2370" s="591">
        <v>306052</v>
      </c>
    </row>
    <row r="2371" spans="34:36" ht="15" customHeight="1" x14ac:dyDescent="0.15">
      <c r="AH2371" s="591" t="s">
        <v>989</v>
      </c>
      <c r="AI2371" s="592" t="s">
        <v>2550</v>
      </c>
      <c r="AJ2371" s="591">
        <v>306053</v>
      </c>
    </row>
    <row r="2372" spans="34:36" ht="15" customHeight="1" x14ac:dyDescent="0.15">
      <c r="AH2372" s="591" t="s">
        <v>989</v>
      </c>
      <c r="AI2372" s="593" t="s">
        <v>2551</v>
      </c>
      <c r="AJ2372" s="591">
        <v>306054</v>
      </c>
    </row>
    <row r="2373" spans="34:36" ht="15" customHeight="1" x14ac:dyDescent="0.15">
      <c r="AH2373" s="591" t="s">
        <v>989</v>
      </c>
      <c r="AI2373" s="592" t="s">
        <v>2552</v>
      </c>
      <c r="AJ2373" s="591">
        <v>306055</v>
      </c>
    </row>
    <row r="2374" spans="34:36" ht="15" customHeight="1" x14ac:dyDescent="0.15">
      <c r="AH2374" s="591" t="s">
        <v>989</v>
      </c>
      <c r="AI2374" s="592" t="s">
        <v>2553</v>
      </c>
      <c r="AJ2374" s="591">
        <v>306056</v>
      </c>
    </row>
    <row r="2375" spans="34:36" ht="15" customHeight="1" x14ac:dyDescent="0.15">
      <c r="AH2375" s="591" t="s">
        <v>989</v>
      </c>
      <c r="AI2375" s="592" t="s">
        <v>2554</v>
      </c>
      <c r="AJ2375" s="591">
        <v>306057</v>
      </c>
    </row>
    <row r="2376" spans="34:36" ht="15" customHeight="1" x14ac:dyDescent="0.15">
      <c r="AH2376" s="591" t="s">
        <v>989</v>
      </c>
      <c r="AI2376" s="592" t="s">
        <v>2555</v>
      </c>
      <c r="AJ2376" s="591">
        <v>306058</v>
      </c>
    </row>
    <row r="2377" spans="34:36" ht="15" customHeight="1" x14ac:dyDescent="0.15">
      <c r="AH2377" s="591" t="s">
        <v>989</v>
      </c>
      <c r="AI2377" s="592" t="s">
        <v>2556</v>
      </c>
      <c r="AJ2377" s="591">
        <v>306059</v>
      </c>
    </row>
    <row r="2378" spans="34:36" ht="15" customHeight="1" x14ac:dyDescent="0.15">
      <c r="AH2378" s="591" t="s">
        <v>989</v>
      </c>
      <c r="AI2378" s="592" t="s">
        <v>2557</v>
      </c>
      <c r="AJ2378" s="591">
        <v>306060</v>
      </c>
    </row>
    <row r="2379" spans="34:36" ht="15" customHeight="1" x14ac:dyDescent="0.15">
      <c r="AH2379" s="591" t="s">
        <v>989</v>
      </c>
      <c r="AI2379" s="592" t="s">
        <v>2558</v>
      </c>
      <c r="AJ2379" s="591">
        <v>306061</v>
      </c>
    </row>
    <row r="2380" spans="34:36" ht="15" customHeight="1" x14ac:dyDescent="0.15">
      <c r="AH2380" s="591" t="s">
        <v>989</v>
      </c>
      <c r="AI2380" s="592" t="s">
        <v>2559</v>
      </c>
      <c r="AJ2380" s="591">
        <v>306062</v>
      </c>
    </row>
    <row r="2381" spans="34:36" ht="15" customHeight="1" x14ac:dyDescent="0.15">
      <c r="AH2381" s="591" t="s">
        <v>989</v>
      </c>
      <c r="AI2381" s="592" t="s">
        <v>2560</v>
      </c>
      <c r="AJ2381" s="591">
        <v>306063</v>
      </c>
    </row>
    <row r="2382" spans="34:36" ht="15" customHeight="1" x14ac:dyDescent="0.15">
      <c r="AH2382" s="591" t="s">
        <v>989</v>
      </c>
      <c r="AI2382" s="592" t="s">
        <v>2561</v>
      </c>
      <c r="AJ2382" s="591">
        <v>306064</v>
      </c>
    </row>
    <row r="2383" spans="34:36" ht="15" customHeight="1" x14ac:dyDescent="0.15">
      <c r="AH2383" s="591" t="s">
        <v>989</v>
      </c>
      <c r="AI2383" s="592" t="s">
        <v>2562</v>
      </c>
      <c r="AJ2383" s="591">
        <v>306065</v>
      </c>
    </row>
    <row r="2384" spans="34:36" ht="15" customHeight="1" x14ac:dyDescent="0.15">
      <c r="AH2384" s="591" t="s">
        <v>989</v>
      </c>
      <c r="AI2384" s="592" t="s">
        <v>882</v>
      </c>
      <c r="AJ2384" s="591">
        <v>306066</v>
      </c>
    </row>
    <row r="2385" spans="34:36" ht="15" customHeight="1" x14ac:dyDescent="0.15">
      <c r="AH2385" s="591" t="s">
        <v>989</v>
      </c>
      <c r="AI2385" s="592" t="s">
        <v>2563</v>
      </c>
      <c r="AJ2385" s="591">
        <v>306067</v>
      </c>
    </row>
    <row r="2386" spans="34:36" ht="15" customHeight="1" x14ac:dyDescent="0.15">
      <c r="AH2386" s="591" t="s">
        <v>989</v>
      </c>
      <c r="AI2386" s="592" t="s">
        <v>2564</v>
      </c>
      <c r="AJ2386" s="591">
        <v>306068</v>
      </c>
    </row>
    <row r="2387" spans="34:36" ht="15" customHeight="1" x14ac:dyDescent="0.15">
      <c r="AH2387" s="591" t="s">
        <v>989</v>
      </c>
      <c r="AI2387" s="592" t="s">
        <v>2565</v>
      </c>
      <c r="AJ2387" s="591">
        <v>306069</v>
      </c>
    </row>
    <row r="2388" spans="34:36" ht="15" customHeight="1" x14ac:dyDescent="0.15">
      <c r="AH2388" s="591" t="s">
        <v>989</v>
      </c>
      <c r="AI2388" s="592" t="s">
        <v>2566</v>
      </c>
      <c r="AJ2388" s="591">
        <v>306070</v>
      </c>
    </row>
    <row r="2389" spans="34:36" ht="15" customHeight="1" x14ac:dyDescent="0.15">
      <c r="AH2389" s="591" t="s">
        <v>989</v>
      </c>
      <c r="AI2389" s="592" t="s">
        <v>2567</v>
      </c>
      <c r="AJ2389" s="591">
        <v>306071</v>
      </c>
    </row>
    <row r="2390" spans="34:36" ht="15" customHeight="1" x14ac:dyDescent="0.15">
      <c r="AH2390" s="591" t="s">
        <v>989</v>
      </c>
      <c r="AI2390" s="592" t="s">
        <v>2568</v>
      </c>
      <c r="AJ2390" s="591">
        <v>306072</v>
      </c>
    </row>
    <row r="2391" spans="34:36" ht="15" customHeight="1" x14ac:dyDescent="0.15">
      <c r="AH2391" s="591" t="s">
        <v>989</v>
      </c>
      <c r="AI2391" s="592" t="s">
        <v>894</v>
      </c>
      <c r="AJ2391" s="591">
        <v>306073</v>
      </c>
    </row>
    <row r="2392" spans="34:36" ht="15" customHeight="1" x14ac:dyDescent="0.15">
      <c r="AH2392" s="591" t="s">
        <v>989</v>
      </c>
      <c r="AI2392" s="592" t="s">
        <v>2569</v>
      </c>
      <c r="AJ2392" s="591">
        <v>306074</v>
      </c>
    </row>
    <row r="2393" spans="34:36" ht="15" customHeight="1" x14ac:dyDescent="0.15">
      <c r="AH2393" s="591" t="s">
        <v>989</v>
      </c>
      <c r="AI2393" s="592" t="s">
        <v>2570</v>
      </c>
      <c r="AJ2393" s="591">
        <v>306075</v>
      </c>
    </row>
    <row r="2394" spans="34:36" ht="15" customHeight="1" x14ac:dyDescent="0.15">
      <c r="AH2394" s="591" t="s">
        <v>989</v>
      </c>
      <c r="AI2394" s="592" t="s">
        <v>2571</v>
      </c>
      <c r="AJ2394" s="591">
        <v>306076</v>
      </c>
    </row>
    <row r="2395" spans="34:36" ht="15" customHeight="1" x14ac:dyDescent="0.15">
      <c r="AH2395" s="591" t="s">
        <v>989</v>
      </c>
      <c r="AI2395" s="592" t="s">
        <v>2572</v>
      </c>
      <c r="AJ2395" s="591">
        <v>306077</v>
      </c>
    </row>
    <row r="2396" spans="34:36" ht="15" customHeight="1" x14ac:dyDescent="0.15">
      <c r="AH2396" s="591" t="s">
        <v>989</v>
      </c>
      <c r="AI2396" s="592" t="s">
        <v>1070</v>
      </c>
      <c r="AJ2396" s="591">
        <v>306078</v>
      </c>
    </row>
    <row r="2397" spans="34:36" ht="15" customHeight="1" x14ac:dyDescent="0.15">
      <c r="AH2397" s="591" t="s">
        <v>989</v>
      </c>
      <c r="AI2397" s="592" t="s">
        <v>900</v>
      </c>
      <c r="AJ2397" s="591">
        <v>306079</v>
      </c>
    </row>
    <row r="2398" spans="34:36" ht="15" customHeight="1" x14ac:dyDescent="0.15">
      <c r="AH2398" s="591" t="s">
        <v>989</v>
      </c>
      <c r="AI2398" s="592"/>
      <c r="AJ2398" s="591">
        <v>306080</v>
      </c>
    </row>
    <row r="2399" spans="34:36" ht="15" customHeight="1" x14ac:dyDescent="0.15">
      <c r="AH2399" s="591" t="s">
        <v>989</v>
      </c>
      <c r="AI2399" s="592" t="s">
        <v>2573</v>
      </c>
      <c r="AJ2399" s="591">
        <v>306081</v>
      </c>
    </row>
    <row r="2400" spans="34:36" ht="15" customHeight="1" x14ac:dyDescent="0.15">
      <c r="AH2400" s="591" t="s">
        <v>989</v>
      </c>
      <c r="AI2400" s="592" t="s">
        <v>2574</v>
      </c>
      <c r="AJ2400" s="591">
        <v>306082</v>
      </c>
    </row>
    <row r="2401" spans="34:36" ht="15" customHeight="1" x14ac:dyDescent="0.15">
      <c r="AH2401" s="591" t="s">
        <v>989</v>
      </c>
      <c r="AI2401" s="592" t="s">
        <v>904</v>
      </c>
      <c r="AJ2401" s="591">
        <v>306083</v>
      </c>
    </row>
    <row r="2402" spans="34:36" ht="15" customHeight="1" x14ac:dyDescent="0.15">
      <c r="AH2402" s="591" t="s">
        <v>989</v>
      </c>
      <c r="AI2402" s="592" t="s">
        <v>1078</v>
      </c>
      <c r="AJ2402" s="591">
        <v>306084</v>
      </c>
    </row>
    <row r="2403" spans="34:36" ht="15" customHeight="1" x14ac:dyDescent="0.15">
      <c r="AH2403" s="591" t="s">
        <v>989</v>
      </c>
      <c r="AI2403" s="592" t="s">
        <v>2575</v>
      </c>
      <c r="AJ2403" s="591">
        <v>306085</v>
      </c>
    </row>
    <row r="2404" spans="34:36" ht="15" customHeight="1" x14ac:dyDescent="0.15">
      <c r="AH2404" s="591" t="s">
        <v>989</v>
      </c>
      <c r="AI2404" s="592" t="s">
        <v>2576</v>
      </c>
      <c r="AJ2404" s="591">
        <v>306086</v>
      </c>
    </row>
    <row r="2405" spans="34:36" ht="15" customHeight="1" x14ac:dyDescent="0.15">
      <c r="AH2405" s="591" t="s">
        <v>989</v>
      </c>
      <c r="AI2405" s="592" t="s">
        <v>1082</v>
      </c>
      <c r="AJ2405" s="591">
        <v>306990</v>
      </c>
    </row>
    <row r="2406" spans="34:36" ht="15" customHeight="1" x14ac:dyDescent="0.15">
      <c r="AH2406" s="591" t="s">
        <v>989</v>
      </c>
      <c r="AI2406" s="592" t="s">
        <v>1084</v>
      </c>
      <c r="AJ2406" s="591">
        <v>306991</v>
      </c>
    </row>
    <row r="2407" spans="34:36" ht="15" customHeight="1" x14ac:dyDescent="0.15">
      <c r="AH2407" s="591" t="s">
        <v>989</v>
      </c>
      <c r="AI2407" s="592" t="s">
        <v>1086</v>
      </c>
      <c r="AJ2407" s="591">
        <v>306992</v>
      </c>
    </row>
    <row r="2408" spans="34:36" ht="15" customHeight="1" x14ac:dyDescent="0.15">
      <c r="AH2408" s="591" t="s">
        <v>989</v>
      </c>
      <c r="AI2408" s="592" t="s">
        <v>1088</v>
      </c>
      <c r="AJ2408" s="591">
        <v>306993</v>
      </c>
    </row>
    <row r="2409" spans="34:36" ht="15" customHeight="1" x14ac:dyDescent="0.15">
      <c r="AH2409" s="591" t="s">
        <v>1090</v>
      </c>
      <c r="AI2409" s="592" t="s">
        <v>2577</v>
      </c>
      <c r="AJ2409" s="591">
        <v>401001</v>
      </c>
    </row>
    <row r="2410" spans="34:36" ht="15" customHeight="1" x14ac:dyDescent="0.15">
      <c r="AH2410" s="591" t="s">
        <v>1090</v>
      </c>
      <c r="AI2410" s="592" t="s">
        <v>2578</v>
      </c>
      <c r="AJ2410" s="591">
        <v>401003</v>
      </c>
    </row>
    <row r="2411" spans="34:36" ht="15" customHeight="1" x14ac:dyDescent="0.15">
      <c r="AH2411" s="591" t="s">
        <v>1090</v>
      </c>
      <c r="AI2411" s="592" t="s">
        <v>2579</v>
      </c>
      <c r="AJ2411" s="591">
        <v>401004</v>
      </c>
    </row>
    <row r="2412" spans="34:36" ht="15" customHeight="1" x14ac:dyDescent="0.15">
      <c r="AH2412" s="591" t="s">
        <v>1090</v>
      </c>
      <c r="AI2412" s="592" t="s">
        <v>2580</v>
      </c>
      <c r="AJ2412" s="591">
        <v>401005</v>
      </c>
    </row>
    <row r="2413" spans="34:36" ht="15" customHeight="1" x14ac:dyDescent="0.15">
      <c r="AH2413" s="591" t="s">
        <v>1090</v>
      </c>
      <c r="AI2413" s="592" t="s">
        <v>2581</v>
      </c>
      <c r="AJ2413" s="591">
        <v>401006</v>
      </c>
    </row>
    <row r="2414" spans="34:36" ht="15" customHeight="1" x14ac:dyDescent="0.15">
      <c r="AH2414" s="591" t="s">
        <v>1090</v>
      </c>
      <c r="AI2414" s="592" t="s">
        <v>2582</v>
      </c>
      <c r="AJ2414" s="591">
        <v>401007</v>
      </c>
    </row>
    <row r="2415" spans="34:36" ht="15" customHeight="1" x14ac:dyDescent="0.15">
      <c r="AH2415" s="591" t="s">
        <v>1090</v>
      </c>
      <c r="AI2415" s="592" t="s">
        <v>2583</v>
      </c>
      <c r="AJ2415" s="591">
        <v>401008</v>
      </c>
    </row>
    <row r="2416" spans="34:36" ht="15" customHeight="1" x14ac:dyDescent="0.15">
      <c r="AH2416" s="591" t="s">
        <v>1090</v>
      </c>
      <c r="AI2416" s="592" t="s">
        <v>2584</v>
      </c>
      <c r="AJ2416" s="591">
        <v>401009</v>
      </c>
    </row>
    <row r="2417" spans="34:36" ht="15" customHeight="1" x14ac:dyDescent="0.15">
      <c r="AH2417" s="591" t="s">
        <v>1090</v>
      </c>
      <c r="AI2417" s="592" t="s">
        <v>2585</v>
      </c>
      <c r="AJ2417" s="591">
        <v>401010</v>
      </c>
    </row>
    <row r="2418" spans="34:36" ht="15" customHeight="1" x14ac:dyDescent="0.15">
      <c r="AH2418" s="591" t="s">
        <v>1090</v>
      </c>
      <c r="AI2418" s="592" t="s">
        <v>2586</v>
      </c>
      <c r="AJ2418" s="591">
        <v>401011</v>
      </c>
    </row>
    <row r="2419" spans="34:36" ht="15" customHeight="1" x14ac:dyDescent="0.15">
      <c r="AH2419" s="591" t="s">
        <v>1090</v>
      </c>
      <c r="AI2419" s="592" t="s">
        <v>1102</v>
      </c>
      <c r="AJ2419" s="591">
        <v>401012</v>
      </c>
    </row>
    <row r="2420" spans="34:36" ht="15" customHeight="1" x14ac:dyDescent="0.15">
      <c r="AH2420" s="591" t="s">
        <v>1090</v>
      </c>
      <c r="AI2420" s="592" t="s">
        <v>2587</v>
      </c>
      <c r="AJ2420" s="591">
        <v>401013</v>
      </c>
    </row>
    <row r="2421" spans="34:36" ht="15" customHeight="1" x14ac:dyDescent="0.15">
      <c r="AH2421" s="591" t="s">
        <v>1090</v>
      </c>
      <c r="AI2421" s="592" t="s">
        <v>2588</v>
      </c>
      <c r="AJ2421" s="591">
        <v>401014</v>
      </c>
    </row>
    <row r="2422" spans="34:36" ht="15" customHeight="1" x14ac:dyDescent="0.15">
      <c r="AH2422" s="591" t="s">
        <v>1090</v>
      </c>
      <c r="AI2422" s="592" t="s">
        <v>2589</v>
      </c>
      <c r="AJ2422" s="591">
        <v>401015</v>
      </c>
    </row>
    <row r="2423" spans="34:36" ht="15" customHeight="1" x14ac:dyDescent="0.15">
      <c r="AH2423" s="591" t="s">
        <v>1090</v>
      </c>
      <c r="AI2423" s="592" t="s">
        <v>2590</v>
      </c>
      <c r="AJ2423" s="591">
        <v>401016</v>
      </c>
    </row>
    <row r="2424" spans="34:36" ht="15" customHeight="1" x14ac:dyDescent="0.15">
      <c r="AH2424" s="591" t="s">
        <v>1090</v>
      </c>
      <c r="AI2424" s="592" t="s">
        <v>2591</v>
      </c>
      <c r="AJ2424" s="591">
        <v>401017</v>
      </c>
    </row>
    <row r="2425" spans="34:36" ht="15" customHeight="1" x14ac:dyDescent="0.15">
      <c r="AH2425" s="591" t="s">
        <v>1090</v>
      </c>
      <c r="AI2425" s="592" t="s">
        <v>2592</v>
      </c>
      <c r="AJ2425" s="591">
        <v>401019</v>
      </c>
    </row>
    <row r="2426" spans="34:36" ht="15" customHeight="1" x14ac:dyDescent="0.15">
      <c r="AH2426" s="591" t="s">
        <v>1090</v>
      </c>
      <c r="AI2426" s="592" t="s">
        <v>2593</v>
      </c>
      <c r="AJ2426" s="591">
        <v>401021</v>
      </c>
    </row>
    <row r="2427" spans="34:36" ht="15" customHeight="1" x14ac:dyDescent="0.15">
      <c r="AH2427" s="591" t="s">
        <v>1090</v>
      </c>
      <c r="AI2427" s="592" t="s">
        <v>2594</v>
      </c>
      <c r="AJ2427" s="591">
        <v>401022</v>
      </c>
    </row>
    <row r="2428" spans="34:36" ht="15" customHeight="1" x14ac:dyDescent="0.15">
      <c r="AH2428" s="591" t="s">
        <v>1090</v>
      </c>
      <c r="AI2428" s="592" t="s">
        <v>2595</v>
      </c>
      <c r="AJ2428" s="591">
        <v>402001</v>
      </c>
    </row>
    <row r="2429" spans="34:36" ht="15" customHeight="1" x14ac:dyDescent="0.15">
      <c r="AH2429" s="591" t="s">
        <v>1090</v>
      </c>
      <c r="AI2429" s="592"/>
      <c r="AJ2429" s="591">
        <v>402002</v>
      </c>
    </row>
    <row r="2430" spans="34:36" ht="15" customHeight="1" x14ac:dyDescent="0.15">
      <c r="AH2430" s="591" t="s">
        <v>1090</v>
      </c>
      <c r="AI2430" s="592" t="s">
        <v>2596</v>
      </c>
      <c r="AJ2430" s="591">
        <v>402003</v>
      </c>
    </row>
    <row r="2431" spans="34:36" ht="15" customHeight="1" x14ac:dyDescent="0.15">
      <c r="AH2431" s="591" t="s">
        <v>1090</v>
      </c>
      <c r="AI2431" s="592" t="s">
        <v>2597</v>
      </c>
      <c r="AJ2431" s="591">
        <v>402004</v>
      </c>
    </row>
    <row r="2432" spans="34:36" ht="15" customHeight="1" x14ac:dyDescent="0.15">
      <c r="AH2432" s="591" t="s">
        <v>1090</v>
      </c>
      <c r="AI2432" s="592" t="s">
        <v>2598</v>
      </c>
      <c r="AJ2432" s="591">
        <v>402006</v>
      </c>
    </row>
    <row r="2433" spans="34:36" ht="15" customHeight="1" x14ac:dyDescent="0.15">
      <c r="AH2433" s="591" t="s">
        <v>1090</v>
      </c>
      <c r="AI2433" s="592" t="s">
        <v>2599</v>
      </c>
      <c r="AJ2433" s="591">
        <v>402007</v>
      </c>
    </row>
    <row r="2434" spans="34:36" ht="15" customHeight="1" x14ac:dyDescent="0.15">
      <c r="AH2434" s="591" t="s">
        <v>1090</v>
      </c>
      <c r="AI2434" s="592" t="s">
        <v>926</v>
      </c>
      <c r="AJ2434" s="591">
        <v>402008</v>
      </c>
    </row>
    <row r="2435" spans="34:36" ht="15" customHeight="1" x14ac:dyDescent="0.15">
      <c r="AH2435" s="591" t="s">
        <v>1090</v>
      </c>
      <c r="AI2435" s="592" t="s">
        <v>2600</v>
      </c>
      <c r="AJ2435" s="591">
        <v>402009</v>
      </c>
    </row>
    <row r="2436" spans="34:36" ht="15" customHeight="1" x14ac:dyDescent="0.15">
      <c r="AH2436" s="591" t="s">
        <v>1090</v>
      </c>
      <c r="AI2436" s="592" t="s">
        <v>2601</v>
      </c>
      <c r="AJ2436" s="591">
        <v>402010</v>
      </c>
    </row>
    <row r="2437" spans="34:36" ht="15" customHeight="1" x14ac:dyDescent="0.15">
      <c r="AH2437" s="591" t="s">
        <v>1090</v>
      </c>
      <c r="AI2437" s="592" t="s">
        <v>2602</v>
      </c>
      <c r="AJ2437" s="591">
        <v>402013</v>
      </c>
    </row>
    <row r="2438" spans="34:36" ht="15" customHeight="1" x14ac:dyDescent="0.15">
      <c r="AH2438" s="591" t="s">
        <v>1090</v>
      </c>
      <c r="AI2438" s="592" t="s">
        <v>2603</v>
      </c>
      <c r="AJ2438" s="591">
        <v>402014</v>
      </c>
    </row>
    <row r="2439" spans="34:36" ht="15" customHeight="1" x14ac:dyDescent="0.15">
      <c r="AH2439" s="591" t="s">
        <v>1090</v>
      </c>
      <c r="AI2439" s="592" t="s">
        <v>934</v>
      </c>
      <c r="AJ2439" s="591">
        <v>402015</v>
      </c>
    </row>
    <row r="2440" spans="34:36" ht="15" customHeight="1" x14ac:dyDescent="0.15">
      <c r="AH2440" s="591" t="s">
        <v>1090</v>
      </c>
      <c r="AI2440" s="592" t="s">
        <v>2604</v>
      </c>
      <c r="AJ2440" s="591">
        <v>402016</v>
      </c>
    </row>
    <row r="2441" spans="34:36" ht="15" customHeight="1" x14ac:dyDescent="0.15">
      <c r="AH2441" s="591" t="s">
        <v>1090</v>
      </c>
      <c r="AI2441" s="592" t="s">
        <v>2605</v>
      </c>
      <c r="AJ2441" s="591">
        <v>402017</v>
      </c>
    </row>
    <row r="2442" spans="34:36" ht="15" customHeight="1" x14ac:dyDescent="0.15">
      <c r="AH2442" s="591" t="s">
        <v>1090</v>
      </c>
      <c r="AI2442" s="592" t="s">
        <v>2606</v>
      </c>
      <c r="AJ2442" s="591">
        <v>402019</v>
      </c>
    </row>
    <row r="2443" spans="34:36" ht="15" customHeight="1" x14ac:dyDescent="0.15">
      <c r="AH2443" s="591" t="s">
        <v>1090</v>
      </c>
      <c r="AI2443" s="592" t="s">
        <v>2607</v>
      </c>
      <c r="AJ2443" s="591">
        <v>403001</v>
      </c>
    </row>
    <row r="2444" spans="34:36" ht="15" customHeight="1" x14ac:dyDescent="0.15">
      <c r="AH2444" s="591" t="s">
        <v>1090</v>
      </c>
      <c r="AI2444" s="592" t="s">
        <v>1132</v>
      </c>
      <c r="AJ2444" s="591">
        <v>403002</v>
      </c>
    </row>
    <row r="2445" spans="34:36" ht="15" customHeight="1" x14ac:dyDescent="0.15">
      <c r="AH2445" s="591" t="s">
        <v>1090</v>
      </c>
      <c r="AI2445" s="592" t="s">
        <v>2608</v>
      </c>
      <c r="AJ2445" s="591">
        <v>403003</v>
      </c>
    </row>
    <row r="2446" spans="34:36" ht="15" customHeight="1" x14ac:dyDescent="0.15">
      <c r="AH2446" s="591" t="s">
        <v>1090</v>
      </c>
      <c r="AI2446" s="592" t="s">
        <v>2609</v>
      </c>
      <c r="AJ2446" s="591">
        <v>403004</v>
      </c>
    </row>
    <row r="2447" spans="34:36" ht="15" customHeight="1" x14ac:dyDescent="0.15">
      <c r="AH2447" s="591" t="s">
        <v>1090</v>
      </c>
      <c r="AI2447" s="592" t="s">
        <v>2610</v>
      </c>
      <c r="AJ2447" s="591">
        <v>403005</v>
      </c>
    </row>
    <row r="2448" spans="34:36" ht="15" customHeight="1" x14ac:dyDescent="0.15">
      <c r="AH2448" s="591" t="s">
        <v>1090</v>
      </c>
      <c r="AI2448" s="592" t="s">
        <v>2611</v>
      </c>
      <c r="AJ2448" s="591">
        <v>403006</v>
      </c>
    </row>
    <row r="2449" spans="34:36" ht="15" customHeight="1" x14ac:dyDescent="0.15">
      <c r="AH2449" s="591" t="s">
        <v>1090</v>
      </c>
      <c r="AI2449" s="592" t="s">
        <v>2612</v>
      </c>
      <c r="AJ2449" s="591">
        <v>403007</v>
      </c>
    </row>
    <row r="2450" spans="34:36" ht="15" customHeight="1" x14ac:dyDescent="0.15">
      <c r="AH2450" s="591" t="s">
        <v>1090</v>
      </c>
      <c r="AI2450" s="592" t="s">
        <v>949</v>
      </c>
      <c r="AJ2450" s="591">
        <v>403009</v>
      </c>
    </row>
    <row r="2451" spans="34:36" ht="15" customHeight="1" x14ac:dyDescent="0.15">
      <c r="AH2451" s="591" t="s">
        <v>1090</v>
      </c>
      <c r="AI2451" s="592" t="s">
        <v>2613</v>
      </c>
      <c r="AJ2451" s="591">
        <v>403010</v>
      </c>
    </row>
    <row r="2452" spans="34:36" ht="15" customHeight="1" x14ac:dyDescent="0.15">
      <c r="AH2452" s="591" t="s">
        <v>1090</v>
      </c>
      <c r="AI2452" s="592" t="s">
        <v>2614</v>
      </c>
      <c r="AJ2452" s="591">
        <v>403011</v>
      </c>
    </row>
    <row r="2453" spans="34:36" ht="15" customHeight="1" x14ac:dyDescent="0.15">
      <c r="AH2453" s="591" t="s">
        <v>1090</v>
      </c>
      <c r="AI2453" s="592" t="s">
        <v>2615</v>
      </c>
      <c r="AJ2453" s="591">
        <v>403012</v>
      </c>
    </row>
    <row r="2454" spans="34:36" ht="15" customHeight="1" x14ac:dyDescent="0.15">
      <c r="AH2454" s="591" t="s">
        <v>1090</v>
      </c>
      <c r="AI2454" s="592" t="s">
        <v>2616</v>
      </c>
      <c r="AJ2454" s="591">
        <v>403013</v>
      </c>
    </row>
    <row r="2455" spans="34:36" ht="15" customHeight="1" x14ac:dyDescent="0.15">
      <c r="AH2455" s="591" t="s">
        <v>1090</v>
      </c>
      <c r="AI2455" s="592" t="s">
        <v>2617</v>
      </c>
      <c r="AJ2455" s="591">
        <v>403014</v>
      </c>
    </row>
    <row r="2456" spans="34:36" ht="15" customHeight="1" x14ac:dyDescent="0.15">
      <c r="AH2456" s="591" t="s">
        <v>1090</v>
      </c>
      <c r="AI2456" s="592" t="s">
        <v>2618</v>
      </c>
      <c r="AJ2456" s="591">
        <v>403015</v>
      </c>
    </row>
    <row r="2457" spans="34:36" ht="15" customHeight="1" x14ac:dyDescent="0.15">
      <c r="AH2457" s="591" t="s">
        <v>1090</v>
      </c>
      <c r="AI2457" s="592" t="s">
        <v>2619</v>
      </c>
      <c r="AJ2457" s="591">
        <v>403016</v>
      </c>
    </row>
    <row r="2458" spans="34:36" ht="15" customHeight="1" x14ac:dyDescent="0.15">
      <c r="AH2458" s="591" t="s">
        <v>1090</v>
      </c>
      <c r="AI2458" s="592" t="s">
        <v>2620</v>
      </c>
      <c r="AJ2458" s="591">
        <v>403017</v>
      </c>
    </row>
    <row r="2459" spans="34:36" ht="15" customHeight="1" x14ac:dyDescent="0.15">
      <c r="AH2459" s="591" t="s">
        <v>1090</v>
      </c>
      <c r="AI2459" s="592" t="s">
        <v>2621</v>
      </c>
      <c r="AJ2459" s="591">
        <v>403018</v>
      </c>
    </row>
    <row r="2460" spans="34:36" ht="15" customHeight="1" x14ac:dyDescent="0.15">
      <c r="AH2460" s="591" t="s">
        <v>1090</v>
      </c>
      <c r="AI2460" s="592" t="s">
        <v>965</v>
      </c>
      <c r="AJ2460" s="591">
        <v>403019</v>
      </c>
    </row>
    <row r="2461" spans="34:36" ht="15" customHeight="1" x14ac:dyDescent="0.15">
      <c r="AH2461" s="591" t="s">
        <v>1090</v>
      </c>
      <c r="AI2461" s="592" t="s">
        <v>966</v>
      </c>
      <c r="AJ2461" s="591">
        <v>403020</v>
      </c>
    </row>
    <row r="2462" spans="34:36" ht="15" customHeight="1" x14ac:dyDescent="0.15">
      <c r="AH2462" s="591" t="s">
        <v>1090</v>
      </c>
      <c r="AI2462" s="592" t="s">
        <v>2622</v>
      </c>
      <c r="AJ2462" s="591">
        <v>404001</v>
      </c>
    </row>
    <row r="2463" spans="34:36" ht="15" customHeight="1" x14ac:dyDescent="0.15">
      <c r="AH2463" s="591" t="s">
        <v>1090</v>
      </c>
      <c r="AI2463" s="592" t="s">
        <v>2623</v>
      </c>
      <c r="AJ2463" s="591">
        <v>404002</v>
      </c>
    </row>
    <row r="2464" spans="34:36" ht="15" customHeight="1" x14ac:dyDescent="0.15">
      <c r="AH2464" s="591" t="s">
        <v>1090</v>
      </c>
      <c r="AI2464" s="592" t="s">
        <v>2624</v>
      </c>
      <c r="AJ2464" s="591">
        <v>404003</v>
      </c>
    </row>
    <row r="2465" spans="34:36" ht="15" customHeight="1" x14ac:dyDescent="0.15">
      <c r="AH2465" s="591" t="s">
        <v>1090</v>
      </c>
      <c r="AI2465" s="592" t="s">
        <v>2625</v>
      </c>
      <c r="AJ2465" s="591">
        <v>404005</v>
      </c>
    </row>
    <row r="2466" spans="34:36" ht="15" customHeight="1" x14ac:dyDescent="0.15">
      <c r="AH2466" s="591" t="s">
        <v>1090</v>
      </c>
      <c r="AI2466" s="592" t="s">
        <v>2626</v>
      </c>
      <c r="AJ2466" s="591">
        <v>404006</v>
      </c>
    </row>
    <row r="2467" spans="34:36" ht="15" customHeight="1" x14ac:dyDescent="0.15">
      <c r="AH2467" s="591" t="s">
        <v>1090</v>
      </c>
      <c r="AI2467" s="592" t="s">
        <v>2627</v>
      </c>
      <c r="AJ2467" s="591">
        <v>404007</v>
      </c>
    </row>
    <row r="2468" spans="34:36" ht="15" customHeight="1" x14ac:dyDescent="0.15">
      <c r="AH2468" s="591" t="s">
        <v>1090</v>
      </c>
      <c r="AI2468" s="592" t="s">
        <v>2628</v>
      </c>
      <c r="AJ2468" s="591">
        <v>404008</v>
      </c>
    </row>
    <row r="2469" spans="34:36" ht="15" customHeight="1" x14ac:dyDescent="0.15">
      <c r="AH2469" s="591" t="s">
        <v>1090</v>
      </c>
      <c r="AI2469" s="592" t="s">
        <v>2629</v>
      </c>
      <c r="AJ2469" s="591">
        <v>404009</v>
      </c>
    </row>
    <row r="2470" spans="34:36" ht="15" customHeight="1" x14ac:dyDescent="0.15">
      <c r="AH2470" s="591" t="s">
        <v>1090</v>
      </c>
      <c r="AI2470" s="592" t="s">
        <v>2630</v>
      </c>
      <c r="AJ2470" s="591">
        <v>404011</v>
      </c>
    </row>
    <row r="2471" spans="34:36" ht="15" customHeight="1" x14ac:dyDescent="0.15">
      <c r="AH2471" s="591" t="s">
        <v>1090</v>
      </c>
      <c r="AI2471" s="592" t="s">
        <v>975</v>
      </c>
      <c r="AJ2471" s="591">
        <v>404012</v>
      </c>
    </row>
    <row r="2472" spans="34:36" ht="15" customHeight="1" x14ac:dyDescent="0.15">
      <c r="AH2472" s="591" t="s">
        <v>1090</v>
      </c>
      <c r="AI2472" s="592" t="s">
        <v>2631</v>
      </c>
      <c r="AJ2472" s="591">
        <v>404013</v>
      </c>
    </row>
    <row r="2473" spans="34:36" ht="15" customHeight="1" x14ac:dyDescent="0.15">
      <c r="AH2473" s="591" t="s">
        <v>1090</v>
      </c>
      <c r="AI2473" s="592" t="s">
        <v>2632</v>
      </c>
      <c r="AJ2473" s="591">
        <v>404014</v>
      </c>
    </row>
    <row r="2474" spans="34:36" ht="15" customHeight="1" x14ac:dyDescent="0.15">
      <c r="AH2474" s="591" t="s">
        <v>1090</v>
      </c>
      <c r="AI2474" s="592" t="s">
        <v>2633</v>
      </c>
      <c r="AJ2474" s="591">
        <v>404022</v>
      </c>
    </row>
    <row r="2475" spans="34:36" ht="15" customHeight="1" x14ac:dyDescent="0.15">
      <c r="AH2475" s="591" t="s">
        <v>1090</v>
      </c>
      <c r="AI2475" s="592" t="s">
        <v>2634</v>
      </c>
      <c r="AJ2475" s="591">
        <v>404016</v>
      </c>
    </row>
    <row r="2476" spans="34:36" ht="15" customHeight="1" x14ac:dyDescent="0.15">
      <c r="AH2476" s="591" t="s">
        <v>1090</v>
      </c>
      <c r="AI2476" s="592" t="s">
        <v>2635</v>
      </c>
      <c r="AJ2476" s="591">
        <v>404017</v>
      </c>
    </row>
    <row r="2477" spans="34:36" ht="15" customHeight="1" x14ac:dyDescent="0.15">
      <c r="AH2477" s="591" t="s">
        <v>1090</v>
      </c>
      <c r="AI2477" s="592" t="s">
        <v>2636</v>
      </c>
      <c r="AJ2477" s="591">
        <v>404018</v>
      </c>
    </row>
    <row r="2478" spans="34:36" ht="15" customHeight="1" x14ac:dyDescent="0.15">
      <c r="AH2478" s="591" t="s">
        <v>1090</v>
      </c>
      <c r="AI2478" s="592" t="s">
        <v>2637</v>
      </c>
      <c r="AJ2478" s="591">
        <v>404019</v>
      </c>
    </row>
    <row r="2479" spans="34:36" ht="15" customHeight="1" x14ac:dyDescent="0.15">
      <c r="AH2479" s="591" t="s">
        <v>1090</v>
      </c>
      <c r="AI2479" s="592" t="s">
        <v>2638</v>
      </c>
      <c r="AJ2479" s="591">
        <v>404020</v>
      </c>
    </row>
    <row r="2480" spans="34:36" ht="15" customHeight="1" x14ac:dyDescent="0.15">
      <c r="AH2480" s="591" t="s">
        <v>1090</v>
      </c>
      <c r="AI2480" s="592" t="s">
        <v>2639</v>
      </c>
      <c r="AJ2480" s="591">
        <v>404021</v>
      </c>
    </row>
    <row r="2481" spans="34:36" ht="15" customHeight="1" x14ac:dyDescent="0.15">
      <c r="AH2481" s="591" t="s">
        <v>1090</v>
      </c>
      <c r="AI2481" s="592" t="s">
        <v>2640</v>
      </c>
      <c r="AJ2481" s="591">
        <v>404990</v>
      </c>
    </row>
    <row r="2482" spans="34:36" ht="15" customHeight="1" x14ac:dyDescent="0.15">
      <c r="AH2482" s="591" t="s">
        <v>1090</v>
      </c>
      <c r="AI2482" s="592" t="s">
        <v>2641</v>
      </c>
      <c r="AJ2482" s="591">
        <v>405001</v>
      </c>
    </row>
    <row r="2483" spans="34:36" ht="15" customHeight="1" x14ac:dyDescent="0.15">
      <c r="AH2483" s="591" t="s">
        <v>1090</v>
      </c>
      <c r="AI2483" s="592" t="s">
        <v>2642</v>
      </c>
      <c r="AJ2483" s="591">
        <v>405002</v>
      </c>
    </row>
    <row r="2484" spans="34:36" ht="15" customHeight="1" x14ac:dyDescent="0.15">
      <c r="AH2484" s="591" t="s">
        <v>1090</v>
      </c>
      <c r="AI2484" s="592" t="s">
        <v>2643</v>
      </c>
      <c r="AJ2484" s="591">
        <v>405003</v>
      </c>
    </row>
    <row r="2485" spans="34:36" ht="15" customHeight="1" x14ac:dyDescent="0.15">
      <c r="AH2485" s="591" t="s">
        <v>1090</v>
      </c>
      <c r="AI2485" s="592" t="s">
        <v>2644</v>
      </c>
      <c r="AJ2485" s="591">
        <v>405004</v>
      </c>
    </row>
    <row r="2486" spans="34:36" ht="15" customHeight="1" x14ac:dyDescent="0.15">
      <c r="AH2486" s="591" t="s">
        <v>1090</v>
      </c>
      <c r="AI2486" s="592" t="s">
        <v>2645</v>
      </c>
      <c r="AJ2486" s="591">
        <v>405005</v>
      </c>
    </row>
    <row r="2487" spans="34:36" ht="15" customHeight="1" x14ac:dyDescent="0.15">
      <c r="AH2487" s="591" t="s">
        <v>1090</v>
      </c>
      <c r="AI2487" s="592" t="s">
        <v>2646</v>
      </c>
      <c r="AJ2487" s="591">
        <v>405006</v>
      </c>
    </row>
    <row r="2488" spans="34:36" ht="15" customHeight="1" x14ac:dyDescent="0.15">
      <c r="AH2488" s="591" t="s">
        <v>1090</v>
      </c>
      <c r="AI2488" s="592" t="s">
        <v>2647</v>
      </c>
      <c r="AJ2488" s="591">
        <v>405007</v>
      </c>
    </row>
    <row r="2489" spans="34:36" ht="15" customHeight="1" x14ac:dyDescent="0.15">
      <c r="AH2489" s="591" t="s">
        <v>1090</v>
      </c>
      <c r="AI2489" s="592" t="s">
        <v>2648</v>
      </c>
      <c r="AJ2489" s="591">
        <v>405008</v>
      </c>
    </row>
    <row r="2490" spans="34:36" ht="15" customHeight="1" x14ac:dyDescent="0.15">
      <c r="AH2490" s="591" t="s">
        <v>1090</v>
      </c>
      <c r="AI2490" s="592" t="s">
        <v>2649</v>
      </c>
      <c r="AJ2490" s="591">
        <v>405009</v>
      </c>
    </row>
    <row r="2491" spans="34:36" ht="15" customHeight="1" x14ac:dyDescent="0.15">
      <c r="AH2491" s="591" t="s">
        <v>1090</v>
      </c>
      <c r="AI2491" s="592" t="s">
        <v>2650</v>
      </c>
      <c r="AJ2491" s="594">
        <v>405010</v>
      </c>
    </row>
    <row r="2492" spans="34:36" ht="15" customHeight="1" x14ac:dyDescent="0.15">
      <c r="AH2492" s="591" t="s">
        <v>1090</v>
      </c>
      <c r="AI2492" s="592" t="s">
        <v>2651</v>
      </c>
      <c r="AJ2492" s="591">
        <v>405011</v>
      </c>
    </row>
    <row r="2493" spans="34:36" ht="15" customHeight="1" x14ac:dyDescent="0.15">
      <c r="AH2493" s="591" t="s">
        <v>1090</v>
      </c>
      <c r="AI2493" s="592" t="s">
        <v>2652</v>
      </c>
      <c r="AJ2493" s="591">
        <v>405012</v>
      </c>
    </row>
    <row r="2494" spans="34:36" ht="15" customHeight="1" x14ac:dyDescent="0.15">
      <c r="AH2494" s="591" t="s">
        <v>1090</v>
      </c>
      <c r="AI2494" s="592" t="s">
        <v>2653</v>
      </c>
      <c r="AJ2494" s="591">
        <v>405013</v>
      </c>
    </row>
    <row r="2495" spans="34:36" ht="15" customHeight="1" x14ac:dyDescent="0.15">
      <c r="AH2495" s="591" t="s">
        <v>1090</v>
      </c>
      <c r="AI2495" s="592" t="s">
        <v>2654</v>
      </c>
      <c r="AJ2495" s="591">
        <v>405014</v>
      </c>
    </row>
    <row r="2496" spans="34:36" ht="15" customHeight="1" x14ac:dyDescent="0.15">
      <c r="AH2496" s="591" t="s">
        <v>1090</v>
      </c>
      <c r="AI2496" s="592" t="s">
        <v>2655</v>
      </c>
      <c r="AJ2496" s="591">
        <v>405015</v>
      </c>
    </row>
    <row r="2497" spans="34:36" ht="15" customHeight="1" x14ac:dyDescent="0.15">
      <c r="AH2497" s="591" t="s">
        <v>1090</v>
      </c>
      <c r="AI2497" s="592" t="s">
        <v>2656</v>
      </c>
      <c r="AJ2497" s="591">
        <v>406001</v>
      </c>
    </row>
    <row r="2498" spans="34:36" ht="15" customHeight="1" x14ac:dyDescent="0.15">
      <c r="AH2498" s="591" t="s">
        <v>1090</v>
      </c>
      <c r="AI2498" s="592" t="s">
        <v>2657</v>
      </c>
      <c r="AJ2498" s="591">
        <v>406002</v>
      </c>
    </row>
    <row r="2499" spans="34:36" ht="15" customHeight="1" x14ac:dyDescent="0.15">
      <c r="AH2499" s="591" t="s">
        <v>1090</v>
      </c>
      <c r="AI2499" s="592" t="s">
        <v>2658</v>
      </c>
      <c r="AJ2499" s="591">
        <v>406003</v>
      </c>
    </row>
    <row r="2500" spans="34:36" ht="15" customHeight="1" x14ac:dyDescent="0.15">
      <c r="AH2500" s="591" t="s">
        <v>1090</v>
      </c>
      <c r="AI2500" s="592" t="s">
        <v>2659</v>
      </c>
      <c r="AJ2500" s="591">
        <v>406004</v>
      </c>
    </row>
    <row r="2501" spans="34:36" ht="15" customHeight="1" x14ac:dyDescent="0.15">
      <c r="AH2501" s="591" t="s">
        <v>1090</v>
      </c>
      <c r="AI2501" s="592" t="s">
        <v>2660</v>
      </c>
      <c r="AJ2501" s="591">
        <v>406005</v>
      </c>
    </row>
    <row r="2502" spans="34:36" ht="15" customHeight="1" x14ac:dyDescent="0.15">
      <c r="AH2502" s="591" t="s">
        <v>1090</v>
      </c>
      <c r="AI2502" s="592" t="s">
        <v>2661</v>
      </c>
      <c r="AJ2502" s="591">
        <v>406007</v>
      </c>
    </row>
    <row r="2503" spans="34:36" ht="15" customHeight="1" x14ac:dyDescent="0.15">
      <c r="AH2503" s="591" t="s">
        <v>1090</v>
      </c>
      <c r="AI2503" s="592" t="s">
        <v>2662</v>
      </c>
      <c r="AJ2503" s="591">
        <v>406008</v>
      </c>
    </row>
    <row r="2504" spans="34:36" ht="15" customHeight="1" x14ac:dyDescent="0.15">
      <c r="AH2504" s="591" t="s">
        <v>1090</v>
      </c>
      <c r="AI2504" s="592" t="s">
        <v>2663</v>
      </c>
      <c r="AJ2504" s="591">
        <v>406009</v>
      </c>
    </row>
    <row r="2505" spans="34:36" ht="15" customHeight="1" x14ac:dyDescent="0.15">
      <c r="AH2505" s="591" t="s">
        <v>1090</v>
      </c>
      <c r="AI2505" s="592" t="s">
        <v>2664</v>
      </c>
      <c r="AJ2505" s="591">
        <v>406010</v>
      </c>
    </row>
    <row r="2506" spans="34:36" ht="15" customHeight="1" x14ac:dyDescent="0.15">
      <c r="AH2506" s="591" t="s">
        <v>1090</v>
      </c>
      <c r="AI2506" s="592" t="s">
        <v>2665</v>
      </c>
      <c r="AJ2506" s="591">
        <v>406011</v>
      </c>
    </row>
    <row r="2507" spans="34:36" ht="15" customHeight="1" x14ac:dyDescent="0.15">
      <c r="AH2507" s="591" t="s">
        <v>1090</v>
      </c>
      <c r="AI2507" s="592" t="s">
        <v>2666</v>
      </c>
      <c r="AJ2507" s="591">
        <v>406013</v>
      </c>
    </row>
    <row r="2508" spans="34:36" ht="15" customHeight="1" x14ac:dyDescent="0.15">
      <c r="AH2508" s="591" t="s">
        <v>1090</v>
      </c>
      <c r="AI2508" s="592" t="s">
        <v>2667</v>
      </c>
      <c r="AJ2508" s="591">
        <v>406014</v>
      </c>
    </row>
    <row r="2509" spans="34:36" ht="15" customHeight="1" x14ac:dyDescent="0.15">
      <c r="AH2509" s="591" t="s">
        <v>1090</v>
      </c>
      <c r="AI2509" s="592"/>
      <c r="AJ2509" s="591">
        <v>406015</v>
      </c>
    </row>
    <row r="2510" spans="34:36" ht="15" customHeight="1" x14ac:dyDescent="0.15">
      <c r="AH2510" s="591" t="s">
        <v>1090</v>
      </c>
      <c r="AI2510" s="592" t="s">
        <v>2668</v>
      </c>
      <c r="AJ2510" s="591">
        <v>406012</v>
      </c>
    </row>
    <row r="2511" spans="34:36" ht="15" customHeight="1" x14ac:dyDescent="0.15">
      <c r="AH2511" s="591" t="s">
        <v>1090</v>
      </c>
      <c r="AI2511" s="592" t="s">
        <v>2669</v>
      </c>
      <c r="AJ2511" s="591">
        <v>406016</v>
      </c>
    </row>
    <row r="2512" spans="34:36" ht="15" customHeight="1" x14ac:dyDescent="0.15">
      <c r="AH2512" s="591" t="s">
        <v>1090</v>
      </c>
      <c r="AI2512" s="592" t="s">
        <v>2670</v>
      </c>
      <c r="AJ2512" s="591">
        <v>407001</v>
      </c>
    </row>
    <row r="2513" spans="34:36" ht="15" customHeight="1" x14ac:dyDescent="0.15">
      <c r="AH2513" s="591" t="s">
        <v>1090</v>
      </c>
      <c r="AI2513" s="592" t="s">
        <v>2671</v>
      </c>
      <c r="AJ2513" s="591">
        <v>407002</v>
      </c>
    </row>
    <row r="2514" spans="34:36" ht="15" customHeight="1" x14ac:dyDescent="0.15">
      <c r="AH2514" s="591" t="s">
        <v>1090</v>
      </c>
      <c r="AI2514" s="592" t="s">
        <v>1023</v>
      </c>
      <c r="AJ2514" s="591">
        <v>407003</v>
      </c>
    </row>
    <row r="2515" spans="34:36" ht="15" customHeight="1" x14ac:dyDescent="0.15">
      <c r="AH2515" s="591" t="s">
        <v>1090</v>
      </c>
      <c r="AI2515" s="592" t="s">
        <v>1024</v>
      </c>
      <c r="AJ2515" s="591">
        <v>407004</v>
      </c>
    </row>
    <row r="2516" spans="34:36" ht="15" customHeight="1" x14ac:dyDescent="0.15">
      <c r="AH2516" s="591" t="s">
        <v>1090</v>
      </c>
      <c r="AI2516" s="592" t="s">
        <v>2672</v>
      </c>
      <c r="AJ2516" s="591">
        <v>407005</v>
      </c>
    </row>
    <row r="2517" spans="34:36" ht="15" customHeight="1" x14ac:dyDescent="0.15">
      <c r="AH2517" s="591" t="s">
        <v>1090</v>
      </c>
      <c r="AI2517" s="592" t="s">
        <v>2673</v>
      </c>
      <c r="AJ2517" s="591">
        <v>407006</v>
      </c>
    </row>
    <row r="2518" spans="34:36" ht="15" customHeight="1" x14ac:dyDescent="0.15">
      <c r="AH2518" s="591" t="s">
        <v>1090</v>
      </c>
      <c r="AI2518" s="592" t="s">
        <v>2674</v>
      </c>
      <c r="AJ2518" s="591">
        <v>407007</v>
      </c>
    </row>
    <row r="2519" spans="34:36" ht="15" customHeight="1" x14ac:dyDescent="0.15">
      <c r="AH2519" s="591" t="s">
        <v>1090</v>
      </c>
      <c r="AI2519" s="592" t="s">
        <v>2675</v>
      </c>
      <c r="AJ2519" s="591">
        <v>407008</v>
      </c>
    </row>
    <row r="2520" spans="34:36" ht="15" customHeight="1" x14ac:dyDescent="0.15">
      <c r="AH2520" s="591" t="s">
        <v>1090</v>
      </c>
      <c r="AI2520" s="592" t="s">
        <v>2676</v>
      </c>
      <c r="AJ2520" s="591">
        <v>407009</v>
      </c>
    </row>
    <row r="2521" spans="34:36" ht="15" customHeight="1" x14ac:dyDescent="0.15">
      <c r="AH2521" s="591" t="s">
        <v>1090</v>
      </c>
      <c r="AI2521" s="592" t="s">
        <v>2677</v>
      </c>
      <c r="AJ2521" s="591">
        <v>407010</v>
      </c>
    </row>
    <row r="2522" spans="34:36" ht="15" customHeight="1" x14ac:dyDescent="0.15">
      <c r="AH2522" s="591" t="s">
        <v>1090</v>
      </c>
      <c r="AI2522" s="592" t="s">
        <v>2678</v>
      </c>
      <c r="AJ2522" s="591">
        <v>407011</v>
      </c>
    </row>
    <row r="2523" spans="34:36" ht="15" customHeight="1" x14ac:dyDescent="0.15">
      <c r="AH2523" s="591" t="s">
        <v>1090</v>
      </c>
      <c r="AI2523" s="592" t="s">
        <v>2679</v>
      </c>
      <c r="AJ2523" s="591">
        <v>407014</v>
      </c>
    </row>
    <row r="2524" spans="34:36" ht="15" customHeight="1" x14ac:dyDescent="0.15">
      <c r="AH2524" s="591" t="s">
        <v>1090</v>
      </c>
      <c r="AI2524" s="592" t="s">
        <v>2680</v>
      </c>
      <c r="AJ2524" s="591">
        <v>407015</v>
      </c>
    </row>
    <row r="2525" spans="34:36" ht="15" customHeight="1" x14ac:dyDescent="0.15">
      <c r="AH2525" s="591" t="s">
        <v>1090</v>
      </c>
      <c r="AI2525" s="592" t="s">
        <v>2681</v>
      </c>
      <c r="AJ2525" s="591">
        <v>407016</v>
      </c>
    </row>
    <row r="2526" spans="34:36" ht="15" customHeight="1" x14ac:dyDescent="0.15">
      <c r="AH2526" s="591" t="s">
        <v>1090</v>
      </c>
      <c r="AI2526" s="592" t="s">
        <v>2682</v>
      </c>
      <c r="AJ2526" s="591">
        <v>407017</v>
      </c>
    </row>
    <row r="2527" spans="34:36" ht="15" customHeight="1" x14ac:dyDescent="0.15">
      <c r="AH2527" s="591" t="s">
        <v>1090</v>
      </c>
      <c r="AI2527" s="592" t="s">
        <v>2683</v>
      </c>
      <c r="AJ2527" s="591">
        <v>407018</v>
      </c>
    </row>
    <row r="2528" spans="34:36" ht="15" customHeight="1" x14ac:dyDescent="0.15">
      <c r="AH2528" s="591" t="s">
        <v>1090</v>
      </c>
      <c r="AI2528" s="592" t="s">
        <v>2684</v>
      </c>
      <c r="AJ2528" s="591">
        <v>407019</v>
      </c>
    </row>
    <row r="2529" spans="34:36" ht="15" customHeight="1" x14ac:dyDescent="0.15">
      <c r="AH2529" s="591" t="s">
        <v>1090</v>
      </c>
      <c r="AI2529" s="592" t="s">
        <v>2685</v>
      </c>
      <c r="AJ2529" s="591">
        <v>407020</v>
      </c>
    </row>
    <row r="2530" spans="34:36" ht="15" customHeight="1" x14ac:dyDescent="0.15">
      <c r="AH2530" s="591" t="s">
        <v>1090</v>
      </c>
      <c r="AI2530" s="592"/>
      <c r="AJ2530" s="591">
        <v>407021</v>
      </c>
    </row>
    <row r="2531" spans="34:36" ht="15" customHeight="1" x14ac:dyDescent="0.15">
      <c r="AH2531" s="591" t="s">
        <v>1090</v>
      </c>
      <c r="AI2531" s="592" t="s">
        <v>2686</v>
      </c>
      <c r="AJ2531" s="591">
        <v>407022</v>
      </c>
    </row>
    <row r="2532" spans="34:36" ht="15" customHeight="1" x14ac:dyDescent="0.15">
      <c r="AH2532" s="591" t="s">
        <v>1090</v>
      </c>
      <c r="AI2532" s="592" t="s">
        <v>2687</v>
      </c>
      <c r="AJ2532" s="591">
        <v>407023</v>
      </c>
    </row>
    <row r="2533" spans="34:36" ht="15" customHeight="1" x14ac:dyDescent="0.15">
      <c r="AH2533" s="591" t="s">
        <v>1090</v>
      </c>
      <c r="AI2533" s="592" t="s">
        <v>2688</v>
      </c>
      <c r="AJ2533" s="591">
        <v>407024</v>
      </c>
    </row>
    <row r="2534" spans="34:36" ht="15" customHeight="1" x14ac:dyDescent="0.15">
      <c r="AH2534" s="591" t="s">
        <v>1090</v>
      </c>
      <c r="AI2534" s="592" t="s">
        <v>1038</v>
      </c>
      <c r="AJ2534" s="591">
        <v>407025</v>
      </c>
    </row>
    <row r="2535" spans="34:36" ht="15" customHeight="1" x14ac:dyDescent="0.15">
      <c r="AH2535" s="591" t="s">
        <v>1090</v>
      </c>
      <c r="AI2535" s="592"/>
      <c r="AJ2535" s="591">
        <v>407990</v>
      </c>
    </row>
    <row r="2536" spans="34:36" ht="15" customHeight="1" x14ac:dyDescent="0.15">
      <c r="AH2536" s="591" t="s">
        <v>1090</v>
      </c>
      <c r="AI2536" s="592" t="s">
        <v>2689</v>
      </c>
      <c r="AJ2536" s="591">
        <v>408001</v>
      </c>
    </row>
    <row r="2537" spans="34:36" ht="15" customHeight="1" x14ac:dyDescent="0.15">
      <c r="AH2537" s="591" t="s">
        <v>1090</v>
      </c>
      <c r="AI2537" s="592" t="s">
        <v>2690</v>
      </c>
      <c r="AJ2537" s="591">
        <v>408002</v>
      </c>
    </row>
    <row r="2538" spans="34:36" ht="15" customHeight="1" x14ac:dyDescent="0.15">
      <c r="AH2538" s="591" t="s">
        <v>1090</v>
      </c>
      <c r="AI2538" s="592" t="s">
        <v>2691</v>
      </c>
      <c r="AJ2538" s="591">
        <v>408003</v>
      </c>
    </row>
    <row r="2539" spans="34:36" ht="15" customHeight="1" x14ac:dyDescent="0.15">
      <c r="AH2539" s="591" t="s">
        <v>1090</v>
      </c>
      <c r="AI2539" s="592" t="s">
        <v>2692</v>
      </c>
      <c r="AJ2539" s="591">
        <v>408004</v>
      </c>
    </row>
    <row r="2540" spans="34:36" ht="15" customHeight="1" x14ac:dyDescent="0.15">
      <c r="AH2540" s="591" t="s">
        <v>1090</v>
      </c>
      <c r="AI2540" s="592" t="s">
        <v>2693</v>
      </c>
      <c r="AJ2540" s="591">
        <v>408005</v>
      </c>
    </row>
    <row r="2541" spans="34:36" ht="15" customHeight="1" x14ac:dyDescent="0.15">
      <c r="AH2541" s="591" t="s">
        <v>1090</v>
      </c>
      <c r="AI2541" s="592" t="s">
        <v>2694</v>
      </c>
      <c r="AJ2541" s="591">
        <v>408006</v>
      </c>
    </row>
    <row r="2542" spans="34:36" ht="15" customHeight="1" x14ac:dyDescent="0.15">
      <c r="AH2542" s="591" t="s">
        <v>1090</v>
      </c>
      <c r="AI2542" s="592" t="s">
        <v>2695</v>
      </c>
      <c r="AJ2542" s="591">
        <v>408008</v>
      </c>
    </row>
    <row r="2543" spans="34:36" ht="15" customHeight="1" x14ac:dyDescent="0.15">
      <c r="AH2543" s="591" t="s">
        <v>1090</v>
      </c>
      <c r="AI2543" s="592" t="s">
        <v>2696</v>
      </c>
      <c r="AJ2543" s="591">
        <v>408009</v>
      </c>
    </row>
    <row r="2544" spans="34:36" ht="15" customHeight="1" x14ac:dyDescent="0.15">
      <c r="AH2544" s="591" t="s">
        <v>1090</v>
      </c>
      <c r="AI2544" s="592" t="s">
        <v>2697</v>
      </c>
      <c r="AJ2544" s="591">
        <v>408010</v>
      </c>
    </row>
    <row r="2545" spans="34:36" ht="15" customHeight="1" x14ac:dyDescent="0.15">
      <c r="AH2545" s="591" t="s">
        <v>1090</v>
      </c>
      <c r="AI2545" s="592" t="s">
        <v>2698</v>
      </c>
      <c r="AJ2545" s="591">
        <v>408011</v>
      </c>
    </row>
    <row r="2546" spans="34:36" ht="15" customHeight="1" x14ac:dyDescent="0.15">
      <c r="AH2546" s="591" t="s">
        <v>1090</v>
      </c>
      <c r="AI2546" s="592" t="s">
        <v>2699</v>
      </c>
      <c r="AJ2546" s="591">
        <v>408012</v>
      </c>
    </row>
    <row r="2547" spans="34:36" ht="15" customHeight="1" x14ac:dyDescent="0.15">
      <c r="AH2547" s="591" t="s">
        <v>1090</v>
      </c>
      <c r="AI2547" s="592" t="s">
        <v>2700</v>
      </c>
      <c r="AJ2547" s="591">
        <v>408013</v>
      </c>
    </row>
    <row r="2548" spans="34:36" ht="15" customHeight="1" x14ac:dyDescent="0.15">
      <c r="AH2548" s="591" t="s">
        <v>1090</v>
      </c>
      <c r="AI2548" s="592" t="s">
        <v>2701</v>
      </c>
      <c r="AJ2548" s="591">
        <v>408014</v>
      </c>
    </row>
    <row r="2549" spans="34:36" ht="15" customHeight="1" x14ac:dyDescent="0.15">
      <c r="AH2549" s="591" t="s">
        <v>1090</v>
      </c>
      <c r="AI2549" s="592" t="s">
        <v>2702</v>
      </c>
      <c r="AJ2549" s="591">
        <v>408015</v>
      </c>
    </row>
    <row r="2550" spans="34:36" ht="15" customHeight="1" x14ac:dyDescent="0.15">
      <c r="AH2550" s="591" t="s">
        <v>1090</v>
      </c>
      <c r="AI2550" s="592" t="s">
        <v>2703</v>
      </c>
      <c r="AJ2550" s="591">
        <v>408016</v>
      </c>
    </row>
    <row r="2551" spans="34:36" ht="15" customHeight="1" x14ac:dyDescent="0.15">
      <c r="AH2551" s="591" t="s">
        <v>1090</v>
      </c>
      <c r="AI2551" s="592" t="s">
        <v>2704</v>
      </c>
      <c r="AJ2551" s="591">
        <v>408017</v>
      </c>
    </row>
    <row r="2552" spans="34:36" ht="15" customHeight="1" x14ac:dyDescent="0.15">
      <c r="AH2552" s="591" t="s">
        <v>1090</v>
      </c>
      <c r="AI2552" s="592" t="s">
        <v>1055</v>
      </c>
      <c r="AJ2552" s="591">
        <v>408018</v>
      </c>
    </row>
    <row r="2553" spans="34:36" ht="15" customHeight="1" x14ac:dyDescent="0.15">
      <c r="AH2553" s="591" t="s">
        <v>1090</v>
      </c>
      <c r="AI2553" s="592" t="s">
        <v>2705</v>
      </c>
      <c r="AJ2553" s="591">
        <v>408019</v>
      </c>
    </row>
    <row r="2554" spans="34:36" ht="15" customHeight="1" x14ac:dyDescent="0.15">
      <c r="AH2554" s="591" t="s">
        <v>1090</v>
      </c>
      <c r="AI2554" s="592" t="s">
        <v>2706</v>
      </c>
      <c r="AJ2554" s="591">
        <v>408020</v>
      </c>
    </row>
    <row r="2555" spans="34:36" ht="15" customHeight="1" x14ac:dyDescent="0.15">
      <c r="AH2555" s="591" t="s">
        <v>1090</v>
      </c>
      <c r="AI2555" s="592" t="s">
        <v>2707</v>
      </c>
      <c r="AJ2555" s="591">
        <v>408021</v>
      </c>
    </row>
    <row r="2556" spans="34:36" ht="15" customHeight="1" x14ac:dyDescent="0.15">
      <c r="AH2556" s="591" t="s">
        <v>1090</v>
      </c>
      <c r="AI2556" s="592" t="s">
        <v>2708</v>
      </c>
      <c r="AJ2556" s="591">
        <v>408022</v>
      </c>
    </row>
    <row r="2557" spans="34:36" ht="15" customHeight="1" x14ac:dyDescent="0.15">
      <c r="AH2557" s="591" t="s">
        <v>1090</v>
      </c>
      <c r="AI2557" s="592" t="s">
        <v>2709</v>
      </c>
      <c r="AJ2557" s="591">
        <v>408023</v>
      </c>
    </row>
    <row r="2558" spans="34:36" ht="15" customHeight="1" x14ac:dyDescent="0.15">
      <c r="AH2558" s="591" t="s">
        <v>1090</v>
      </c>
      <c r="AI2558" s="592" t="s">
        <v>2710</v>
      </c>
      <c r="AJ2558" s="591">
        <v>408024</v>
      </c>
    </row>
    <row r="2559" spans="34:36" ht="15" customHeight="1" x14ac:dyDescent="0.15">
      <c r="AH2559" s="591" t="s">
        <v>1090</v>
      </c>
      <c r="AI2559" s="592" t="s">
        <v>2711</v>
      </c>
      <c r="AJ2559" s="591">
        <v>408027</v>
      </c>
    </row>
    <row r="2560" spans="34:36" ht="15" customHeight="1" x14ac:dyDescent="0.15">
      <c r="AH2560" s="591" t="s">
        <v>1090</v>
      </c>
      <c r="AI2560" s="592" t="s">
        <v>2712</v>
      </c>
      <c r="AJ2560" s="591">
        <v>408028</v>
      </c>
    </row>
    <row r="2561" spans="34:36" ht="15" customHeight="1" x14ac:dyDescent="0.15">
      <c r="AH2561" s="591" t="s">
        <v>1090</v>
      </c>
      <c r="AI2561" s="592" t="s">
        <v>2713</v>
      </c>
      <c r="AJ2561" s="591">
        <v>408034</v>
      </c>
    </row>
    <row r="2562" spans="34:36" ht="15" customHeight="1" x14ac:dyDescent="0.15">
      <c r="AH2562" s="591" t="s">
        <v>1090</v>
      </c>
      <c r="AI2562" s="592" t="s">
        <v>2714</v>
      </c>
      <c r="AJ2562" s="591">
        <v>408030</v>
      </c>
    </row>
    <row r="2563" spans="34:36" ht="15" customHeight="1" x14ac:dyDescent="0.15">
      <c r="AH2563" s="591" t="s">
        <v>1090</v>
      </c>
      <c r="AI2563" s="592" t="s">
        <v>1065</v>
      </c>
      <c r="AJ2563" s="591">
        <v>408031</v>
      </c>
    </row>
    <row r="2564" spans="34:36" ht="15" customHeight="1" x14ac:dyDescent="0.15">
      <c r="AH2564" s="591" t="s">
        <v>1090</v>
      </c>
      <c r="AI2564" s="592" t="s">
        <v>2715</v>
      </c>
      <c r="AJ2564" s="591">
        <v>408033</v>
      </c>
    </row>
    <row r="2565" spans="34:36" ht="15" customHeight="1" x14ac:dyDescent="0.15">
      <c r="AH2565" s="591" t="s">
        <v>1090</v>
      </c>
      <c r="AI2565" s="592" t="s">
        <v>2716</v>
      </c>
      <c r="AJ2565" s="591">
        <v>408025</v>
      </c>
    </row>
    <row r="2566" spans="34:36" ht="15" customHeight="1" x14ac:dyDescent="0.15">
      <c r="AH2566" s="591" t="s">
        <v>1090</v>
      </c>
      <c r="AI2566" s="592"/>
      <c r="AJ2566" s="591">
        <v>408026</v>
      </c>
    </row>
    <row r="2567" spans="34:36" ht="15" customHeight="1" x14ac:dyDescent="0.15">
      <c r="AH2567" s="591" t="s">
        <v>1090</v>
      </c>
      <c r="AI2567" s="592" t="s">
        <v>2717</v>
      </c>
      <c r="AJ2567" s="591">
        <v>408029</v>
      </c>
    </row>
    <row r="2568" spans="34:36" ht="15" customHeight="1" x14ac:dyDescent="0.15">
      <c r="AH2568" s="591" t="s">
        <v>1090</v>
      </c>
      <c r="AI2568" s="593" t="s">
        <v>2718</v>
      </c>
      <c r="AJ2568" s="591">
        <v>409004</v>
      </c>
    </row>
    <row r="2569" spans="34:36" ht="15" customHeight="1" x14ac:dyDescent="0.15">
      <c r="AH2569" s="591" t="s">
        <v>1090</v>
      </c>
      <c r="AI2569" s="592" t="s">
        <v>2719</v>
      </c>
      <c r="AJ2569" s="591">
        <v>409001</v>
      </c>
    </row>
    <row r="2570" spans="34:36" ht="15" customHeight="1" x14ac:dyDescent="0.15">
      <c r="AH2570" s="591" t="s">
        <v>1090</v>
      </c>
      <c r="AI2570" s="592" t="s">
        <v>2720</v>
      </c>
      <c r="AJ2570" s="591">
        <v>409002</v>
      </c>
    </row>
    <row r="2571" spans="34:36" ht="15" customHeight="1" x14ac:dyDescent="0.15">
      <c r="AH2571" s="591" t="s">
        <v>1090</v>
      </c>
      <c r="AI2571" s="592" t="s">
        <v>2721</v>
      </c>
      <c r="AJ2571" s="591">
        <v>409003</v>
      </c>
    </row>
    <row r="2572" spans="34:36" ht="15" customHeight="1" x14ac:dyDescent="0.15">
      <c r="AH2572" s="591" t="s">
        <v>1090</v>
      </c>
      <c r="AI2572" s="592" t="s">
        <v>2722</v>
      </c>
      <c r="AJ2572" s="591">
        <v>409005</v>
      </c>
    </row>
    <row r="2573" spans="34:36" ht="15" customHeight="1" x14ac:dyDescent="0.15">
      <c r="AH2573" s="591" t="s">
        <v>1090</v>
      </c>
      <c r="AI2573" s="592" t="s">
        <v>2723</v>
      </c>
      <c r="AJ2573" s="591">
        <v>409006</v>
      </c>
    </row>
    <row r="2574" spans="34:36" ht="15" customHeight="1" x14ac:dyDescent="0.15">
      <c r="AH2574" s="591" t="s">
        <v>1090</v>
      </c>
      <c r="AI2574" s="592" t="s">
        <v>2724</v>
      </c>
      <c r="AJ2574" s="591">
        <v>409007</v>
      </c>
    </row>
    <row r="2575" spans="34:36" ht="15" customHeight="1" x14ac:dyDescent="0.15">
      <c r="AH2575" s="591" t="s">
        <v>1090</v>
      </c>
      <c r="AI2575" s="592" t="s">
        <v>2725</v>
      </c>
      <c r="AJ2575" s="591">
        <v>409008</v>
      </c>
    </row>
    <row r="2576" spans="34:36" ht="15" customHeight="1" x14ac:dyDescent="0.15">
      <c r="AH2576" s="591" t="s">
        <v>1090</v>
      </c>
      <c r="AI2576" s="592" t="s">
        <v>1079</v>
      </c>
      <c r="AJ2576" s="591">
        <v>409009</v>
      </c>
    </row>
    <row r="2577" spans="34:36" ht="15" customHeight="1" x14ac:dyDescent="0.15">
      <c r="AH2577" s="591" t="s">
        <v>1090</v>
      </c>
      <c r="AI2577" s="592" t="s">
        <v>2726</v>
      </c>
      <c r="AJ2577" s="591">
        <v>409010</v>
      </c>
    </row>
    <row r="2578" spans="34:36" ht="15" customHeight="1" x14ac:dyDescent="0.15">
      <c r="AH2578" s="591" t="s">
        <v>1090</v>
      </c>
      <c r="AI2578" s="592" t="s">
        <v>2727</v>
      </c>
      <c r="AJ2578" s="591">
        <v>409011</v>
      </c>
    </row>
    <row r="2579" spans="34:36" ht="15" customHeight="1" x14ac:dyDescent="0.15">
      <c r="AH2579" s="591" t="s">
        <v>1090</v>
      </c>
      <c r="AI2579" s="592" t="s">
        <v>2728</v>
      </c>
      <c r="AJ2579" s="591">
        <v>409013</v>
      </c>
    </row>
    <row r="2580" spans="34:36" ht="15" customHeight="1" x14ac:dyDescent="0.15">
      <c r="AH2580" s="591" t="s">
        <v>1090</v>
      </c>
      <c r="AI2580" s="592" t="s">
        <v>2729</v>
      </c>
      <c r="AJ2580" s="591">
        <v>409014</v>
      </c>
    </row>
    <row r="2581" spans="34:36" ht="15" customHeight="1" x14ac:dyDescent="0.15">
      <c r="AH2581" s="591" t="s">
        <v>1090</v>
      </c>
      <c r="AI2581" s="592" t="s">
        <v>2730</v>
      </c>
      <c r="AJ2581" s="591">
        <v>409015</v>
      </c>
    </row>
    <row r="2582" spans="34:36" ht="15" customHeight="1" x14ac:dyDescent="0.15">
      <c r="AH2582" s="591" t="s">
        <v>1090</v>
      </c>
      <c r="AI2582" s="592" t="s">
        <v>2731</v>
      </c>
      <c r="AJ2582" s="591">
        <v>409016</v>
      </c>
    </row>
    <row r="2583" spans="34:36" ht="15" customHeight="1" x14ac:dyDescent="0.15">
      <c r="AH2583" s="591" t="s">
        <v>1090</v>
      </c>
      <c r="AI2583" s="592" t="s">
        <v>2732</v>
      </c>
      <c r="AJ2583" s="591">
        <v>409017</v>
      </c>
    </row>
    <row r="2584" spans="34:36" ht="15" customHeight="1" x14ac:dyDescent="0.15">
      <c r="AH2584" s="591" t="s">
        <v>1090</v>
      </c>
      <c r="AI2584" s="592" t="s">
        <v>2733</v>
      </c>
      <c r="AJ2584" s="591">
        <v>409018</v>
      </c>
    </row>
    <row r="2585" spans="34:36" ht="15" customHeight="1" x14ac:dyDescent="0.15">
      <c r="AH2585" s="591" t="s">
        <v>1090</v>
      </c>
      <c r="AI2585" s="592" t="s">
        <v>2734</v>
      </c>
      <c r="AJ2585" s="591">
        <v>409012</v>
      </c>
    </row>
    <row r="2586" spans="34:36" ht="15" customHeight="1" x14ac:dyDescent="0.15">
      <c r="AH2586" s="591" t="s">
        <v>1090</v>
      </c>
      <c r="AI2586" s="592" t="s">
        <v>2735</v>
      </c>
      <c r="AJ2586" s="591">
        <v>409019</v>
      </c>
    </row>
    <row r="2587" spans="34:36" ht="15" customHeight="1" x14ac:dyDescent="0.15">
      <c r="AH2587" s="591" t="s">
        <v>1090</v>
      </c>
      <c r="AI2587" s="592" t="s">
        <v>2736</v>
      </c>
      <c r="AJ2587" s="591">
        <v>410001</v>
      </c>
    </row>
    <row r="2588" spans="34:36" ht="15" customHeight="1" x14ac:dyDescent="0.15">
      <c r="AH2588" s="591" t="s">
        <v>1090</v>
      </c>
      <c r="AI2588" s="592" t="s">
        <v>2737</v>
      </c>
      <c r="AJ2588" s="591">
        <v>410003</v>
      </c>
    </row>
    <row r="2589" spans="34:36" ht="15" customHeight="1" x14ac:dyDescent="0.15">
      <c r="AH2589" s="591" t="s">
        <v>1090</v>
      </c>
      <c r="AI2589" s="592" t="s">
        <v>2738</v>
      </c>
      <c r="AJ2589" s="591">
        <v>410008</v>
      </c>
    </row>
    <row r="2590" spans="34:36" ht="15" customHeight="1" x14ac:dyDescent="0.15">
      <c r="AH2590" s="591" t="s">
        <v>1090</v>
      </c>
      <c r="AI2590" s="592" t="s">
        <v>2739</v>
      </c>
      <c r="AJ2590" s="591">
        <v>410004</v>
      </c>
    </row>
    <row r="2591" spans="34:36" ht="15" customHeight="1" x14ac:dyDescent="0.15">
      <c r="AH2591" s="591" t="s">
        <v>1090</v>
      </c>
      <c r="AI2591" s="592" t="s">
        <v>2740</v>
      </c>
      <c r="AJ2591" s="591">
        <v>410005</v>
      </c>
    </row>
    <row r="2592" spans="34:36" ht="15" customHeight="1" x14ac:dyDescent="0.15">
      <c r="AH2592" s="591" t="s">
        <v>1090</v>
      </c>
      <c r="AI2592" s="592" t="s">
        <v>2741</v>
      </c>
      <c r="AJ2592" s="591">
        <v>410006</v>
      </c>
    </row>
    <row r="2593" spans="34:36" ht="15" customHeight="1" x14ac:dyDescent="0.15">
      <c r="AH2593" s="591" t="s">
        <v>1090</v>
      </c>
      <c r="AI2593" s="592" t="s">
        <v>2742</v>
      </c>
      <c r="AJ2593" s="591">
        <v>410010</v>
      </c>
    </row>
    <row r="2594" spans="34:36" ht="15" customHeight="1" x14ac:dyDescent="0.15">
      <c r="AH2594" s="591" t="s">
        <v>1090</v>
      </c>
      <c r="AI2594" s="592" t="s">
        <v>2743</v>
      </c>
      <c r="AJ2594" s="591">
        <v>410011</v>
      </c>
    </row>
    <row r="2595" spans="34:36" ht="15" customHeight="1" x14ac:dyDescent="0.15">
      <c r="AH2595" s="591" t="s">
        <v>1090</v>
      </c>
      <c r="AI2595" s="592" t="s">
        <v>2744</v>
      </c>
      <c r="AJ2595" s="591">
        <v>410012</v>
      </c>
    </row>
    <row r="2596" spans="34:36" ht="15" customHeight="1" x14ac:dyDescent="0.15">
      <c r="AH2596" s="591" t="s">
        <v>1090</v>
      </c>
      <c r="AI2596" s="592" t="s">
        <v>2745</v>
      </c>
      <c r="AJ2596" s="591">
        <v>410013</v>
      </c>
    </row>
    <row r="2597" spans="34:36" ht="15" customHeight="1" x14ac:dyDescent="0.15">
      <c r="AH2597" s="591" t="s">
        <v>1090</v>
      </c>
      <c r="AI2597" s="592" t="s">
        <v>2746</v>
      </c>
      <c r="AJ2597" s="591">
        <v>410014</v>
      </c>
    </row>
    <row r="2598" spans="34:36" ht="15" customHeight="1" x14ac:dyDescent="0.15">
      <c r="AH2598" s="591" t="s">
        <v>1090</v>
      </c>
      <c r="AI2598" s="592" t="s">
        <v>2747</v>
      </c>
      <c r="AJ2598" s="591">
        <v>410015</v>
      </c>
    </row>
    <row r="2599" spans="34:36" ht="15" customHeight="1" x14ac:dyDescent="0.15">
      <c r="AH2599" s="591" t="s">
        <v>1090</v>
      </c>
      <c r="AI2599" s="592" t="s">
        <v>2748</v>
      </c>
      <c r="AJ2599" s="591">
        <v>410016</v>
      </c>
    </row>
    <row r="2600" spans="34:36" ht="15" customHeight="1" x14ac:dyDescent="0.15">
      <c r="AH2600" s="591" t="s">
        <v>1090</v>
      </c>
      <c r="AI2600" s="592" t="s">
        <v>2749</v>
      </c>
      <c r="AJ2600" s="591">
        <v>410017</v>
      </c>
    </row>
    <row r="2601" spans="34:36" ht="15" customHeight="1" x14ac:dyDescent="0.15">
      <c r="AH2601" s="591" t="s">
        <v>1090</v>
      </c>
      <c r="AI2601" s="592" t="s">
        <v>2750</v>
      </c>
      <c r="AJ2601" s="591">
        <v>410018</v>
      </c>
    </row>
    <row r="2602" spans="34:36" ht="15" customHeight="1" x14ac:dyDescent="0.15">
      <c r="AH2602" s="591" t="s">
        <v>1090</v>
      </c>
      <c r="AI2602" s="592" t="s">
        <v>2751</v>
      </c>
      <c r="AJ2602" s="591">
        <v>410019</v>
      </c>
    </row>
    <row r="2603" spans="34:36" ht="15" customHeight="1" x14ac:dyDescent="0.15">
      <c r="AH2603" s="591" t="s">
        <v>1090</v>
      </c>
      <c r="AI2603" s="592" t="s">
        <v>2752</v>
      </c>
      <c r="AJ2603" s="591">
        <v>410020</v>
      </c>
    </row>
    <row r="2604" spans="34:36" ht="15" customHeight="1" x14ac:dyDescent="0.15">
      <c r="AH2604" s="591" t="s">
        <v>1090</v>
      </c>
      <c r="AI2604" s="592" t="s">
        <v>1304</v>
      </c>
      <c r="AJ2604" s="591">
        <v>410021</v>
      </c>
    </row>
    <row r="2605" spans="34:36" ht="15" customHeight="1" x14ac:dyDescent="0.15">
      <c r="AH2605" s="591" t="s">
        <v>1090</v>
      </c>
      <c r="AI2605" s="592" t="s">
        <v>2753</v>
      </c>
      <c r="AJ2605" s="591">
        <v>410022</v>
      </c>
    </row>
    <row r="2606" spans="34:36" ht="15" customHeight="1" x14ac:dyDescent="0.15">
      <c r="AH2606" s="591" t="s">
        <v>1090</v>
      </c>
      <c r="AI2606" s="592" t="s">
        <v>2754</v>
      </c>
      <c r="AJ2606" s="591">
        <v>410023</v>
      </c>
    </row>
    <row r="2607" spans="34:36" ht="15" customHeight="1" x14ac:dyDescent="0.15">
      <c r="AH2607" s="591" t="s">
        <v>1090</v>
      </c>
      <c r="AI2607" s="593" t="s">
        <v>2755</v>
      </c>
      <c r="AJ2607" s="591">
        <v>410024</v>
      </c>
    </row>
    <row r="2608" spans="34:36" ht="15" customHeight="1" x14ac:dyDescent="0.15">
      <c r="AH2608" s="591" t="s">
        <v>1090</v>
      </c>
      <c r="AI2608" s="592" t="s">
        <v>1114</v>
      </c>
      <c r="AJ2608" s="591">
        <v>410025</v>
      </c>
    </row>
    <row r="2609" spans="34:36" ht="15" customHeight="1" x14ac:dyDescent="0.15">
      <c r="AH2609" s="591" t="s">
        <v>1090</v>
      </c>
      <c r="AI2609" s="592" t="s">
        <v>2756</v>
      </c>
      <c r="AJ2609" s="591">
        <v>410026</v>
      </c>
    </row>
    <row r="2610" spans="34:36" ht="15" customHeight="1" x14ac:dyDescent="0.15">
      <c r="AH2610" s="591" t="s">
        <v>1090</v>
      </c>
      <c r="AI2610" s="592" t="s">
        <v>2757</v>
      </c>
      <c r="AJ2610" s="591">
        <v>410991</v>
      </c>
    </row>
    <row r="2611" spans="34:36" ht="15" customHeight="1" x14ac:dyDescent="0.15">
      <c r="AH2611" s="591" t="s">
        <v>1090</v>
      </c>
      <c r="AI2611" s="592" t="s">
        <v>2758</v>
      </c>
      <c r="AJ2611" s="591">
        <v>410990</v>
      </c>
    </row>
    <row r="2612" spans="34:36" ht="15" customHeight="1" x14ac:dyDescent="0.15">
      <c r="AH2612" s="591" t="s">
        <v>1090</v>
      </c>
      <c r="AI2612" s="592" t="s">
        <v>2759</v>
      </c>
      <c r="AJ2612" s="591">
        <v>411001</v>
      </c>
    </row>
    <row r="2613" spans="34:36" ht="15" customHeight="1" x14ac:dyDescent="0.15">
      <c r="AH2613" s="591" t="s">
        <v>1090</v>
      </c>
      <c r="AI2613" s="592" t="s">
        <v>2760</v>
      </c>
      <c r="AJ2613" s="591">
        <v>411002</v>
      </c>
    </row>
    <row r="2614" spans="34:36" ht="15" customHeight="1" x14ac:dyDescent="0.15">
      <c r="AH2614" s="591" t="s">
        <v>1090</v>
      </c>
      <c r="AI2614" s="592" t="s">
        <v>2761</v>
      </c>
      <c r="AJ2614" s="591">
        <v>411003</v>
      </c>
    </row>
    <row r="2615" spans="34:36" ht="15" customHeight="1" x14ac:dyDescent="0.15">
      <c r="AH2615" s="591" t="s">
        <v>1090</v>
      </c>
      <c r="AI2615" s="592" t="s">
        <v>2762</v>
      </c>
      <c r="AJ2615" s="591">
        <v>411004</v>
      </c>
    </row>
    <row r="2616" spans="34:36" ht="15" customHeight="1" x14ac:dyDescent="0.15">
      <c r="AH2616" s="591" t="s">
        <v>1090</v>
      </c>
      <c r="AI2616" s="592" t="s">
        <v>2763</v>
      </c>
      <c r="AJ2616" s="591">
        <v>411005</v>
      </c>
    </row>
    <row r="2617" spans="34:36" ht="15" customHeight="1" x14ac:dyDescent="0.15">
      <c r="AH2617" s="591" t="s">
        <v>1090</v>
      </c>
      <c r="AI2617" s="592" t="s">
        <v>2764</v>
      </c>
      <c r="AJ2617" s="591">
        <v>411006</v>
      </c>
    </row>
    <row r="2618" spans="34:36" ht="15" customHeight="1" x14ac:dyDescent="0.15">
      <c r="AH2618" s="591" t="s">
        <v>1090</v>
      </c>
      <c r="AI2618" s="596" t="s">
        <v>2765</v>
      </c>
      <c r="AJ2618" s="597">
        <v>411007</v>
      </c>
    </row>
    <row r="2619" spans="34:36" ht="15" customHeight="1" x14ac:dyDescent="0.15">
      <c r="AH2619" s="591" t="s">
        <v>1090</v>
      </c>
      <c r="AI2619" s="592" t="s">
        <v>2766</v>
      </c>
      <c r="AJ2619" s="591">
        <v>411008</v>
      </c>
    </row>
    <row r="2620" spans="34:36" ht="15" customHeight="1" x14ac:dyDescent="0.15">
      <c r="AH2620" s="591" t="s">
        <v>1090</v>
      </c>
      <c r="AI2620" s="592" t="s">
        <v>2767</v>
      </c>
      <c r="AJ2620" s="591">
        <v>411009</v>
      </c>
    </row>
    <row r="2621" spans="34:36" ht="15" customHeight="1" x14ac:dyDescent="0.15">
      <c r="AH2621" s="591" t="s">
        <v>1090</v>
      </c>
      <c r="AI2621" s="592" t="s">
        <v>2768</v>
      </c>
      <c r="AJ2621" s="591">
        <v>411010</v>
      </c>
    </row>
    <row r="2622" spans="34:36" ht="15" customHeight="1" x14ac:dyDescent="0.15">
      <c r="AH2622" s="591" t="s">
        <v>1090</v>
      </c>
      <c r="AI2622" s="592" t="s">
        <v>2769</v>
      </c>
      <c r="AJ2622" s="591">
        <v>411011</v>
      </c>
    </row>
    <row r="2623" spans="34:36" ht="15" customHeight="1" x14ac:dyDescent="0.15">
      <c r="AH2623" s="591" t="s">
        <v>1090</v>
      </c>
      <c r="AI2623" s="592" t="s">
        <v>2770</v>
      </c>
      <c r="AJ2623" s="591">
        <v>411012</v>
      </c>
    </row>
    <row r="2624" spans="34:36" ht="15" customHeight="1" x14ac:dyDescent="0.15">
      <c r="AH2624" s="591" t="s">
        <v>1090</v>
      </c>
      <c r="AI2624" s="592"/>
      <c r="AJ2624" s="591">
        <v>411013</v>
      </c>
    </row>
    <row r="2625" spans="34:36" ht="15" customHeight="1" x14ac:dyDescent="0.15">
      <c r="AH2625" s="591" t="s">
        <v>1090</v>
      </c>
      <c r="AI2625" s="592" t="s">
        <v>2771</v>
      </c>
      <c r="AJ2625" s="591">
        <v>411014</v>
      </c>
    </row>
    <row r="2626" spans="34:36" ht="15" customHeight="1" x14ac:dyDescent="0.15">
      <c r="AH2626" s="591" t="s">
        <v>1090</v>
      </c>
      <c r="AI2626" s="592" t="s">
        <v>2772</v>
      </c>
      <c r="AJ2626" s="591">
        <v>411015</v>
      </c>
    </row>
    <row r="2627" spans="34:36" ht="15" customHeight="1" x14ac:dyDescent="0.15">
      <c r="AH2627" s="591" t="s">
        <v>1090</v>
      </c>
      <c r="AI2627" s="592" t="s">
        <v>2773</v>
      </c>
      <c r="AJ2627" s="591">
        <v>411016</v>
      </c>
    </row>
    <row r="2628" spans="34:36" ht="15" customHeight="1" x14ac:dyDescent="0.15">
      <c r="AH2628" s="591" t="s">
        <v>1090</v>
      </c>
      <c r="AI2628" s="592" t="s">
        <v>2774</v>
      </c>
      <c r="AJ2628" s="591">
        <v>411017</v>
      </c>
    </row>
    <row r="2629" spans="34:36" ht="15" customHeight="1" x14ac:dyDescent="0.15">
      <c r="AH2629" s="591" t="s">
        <v>1090</v>
      </c>
      <c r="AI2629" s="592" t="s">
        <v>2775</v>
      </c>
      <c r="AJ2629" s="591">
        <v>411018</v>
      </c>
    </row>
    <row r="2630" spans="34:36" ht="15" customHeight="1" x14ac:dyDescent="0.15">
      <c r="AH2630" s="591" t="s">
        <v>1090</v>
      </c>
      <c r="AI2630" s="592" t="s">
        <v>2776</v>
      </c>
      <c r="AJ2630" s="591">
        <v>411019</v>
      </c>
    </row>
    <row r="2631" spans="34:36" ht="15" customHeight="1" x14ac:dyDescent="0.15">
      <c r="AH2631" s="591" t="s">
        <v>1090</v>
      </c>
      <c r="AI2631" s="592" t="s">
        <v>2777</v>
      </c>
      <c r="AJ2631" s="591">
        <v>411020</v>
      </c>
    </row>
    <row r="2632" spans="34:36" ht="15" customHeight="1" x14ac:dyDescent="0.15">
      <c r="AH2632" s="591" t="s">
        <v>1090</v>
      </c>
      <c r="AI2632" s="592" t="s">
        <v>2778</v>
      </c>
      <c r="AJ2632" s="591">
        <v>411021</v>
      </c>
    </row>
    <row r="2633" spans="34:36" ht="15" customHeight="1" x14ac:dyDescent="0.15">
      <c r="AH2633" s="591" t="s">
        <v>1090</v>
      </c>
      <c r="AI2633" s="592" t="s">
        <v>2779</v>
      </c>
      <c r="AJ2633" s="591">
        <v>411022</v>
      </c>
    </row>
    <row r="2634" spans="34:36" ht="15" customHeight="1" x14ac:dyDescent="0.15">
      <c r="AH2634" s="591" t="s">
        <v>1090</v>
      </c>
      <c r="AI2634" s="592" t="s">
        <v>2780</v>
      </c>
      <c r="AJ2634" s="591">
        <v>411023</v>
      </c>
    </row>
    <row r="2635" spans="34:36" ht="15" customHeight="1" x14ac:dyDescent="0.15">
      <c r="AH2635" s="591" t="s">
        <v>1090</v>
      </c>
      <c r="AI2635" s="592" t="s">
        <v>2781</v>
      </c>
      <c r="AJ2635" s="591">
        <v>411024</v>
      </c>
    </row>
    <row r="2636" spans="34:36" ht="15" customHeight="1" x14ac:dyDescent="0.15">
      <c r="AH2636" s="591" t="s">
        <v>1090</v>
      </c>
      <c r="AI2636" s="592" t="s">
        <v>2782</v>
      </c>
      <c r="AJ2636" s="591">
        <v>411025</v>
      </c>
    </row>
    <row r="2637" spans="34:36" ht="15" customHeight="1" x14ac:dyDescent="0.15">
      <c r="AH2637" s="591" t="s">
        <v>1090</v>
      </c>
      <c r="AI2637" s="592" t="s">
        <v>2783</v>
      </c>
      <c r="AJ2637" s="591">
        <v>411026</v>
      </c>
    </row>
    <row r="2638" spans="34:36" ht="15" customHeight="1" x14ac:dyDescent="0.15">
      <c r="AH2638" s="591" t="s">
        <v>1090</v>
      </c>
      <c r="AI2638" s="592" t="s">
        <v>2784</v>
      </c>
      <c r="AJ2638" s="591">
        <v>411027</v>
      </c>
    </row>
    <row r="2639" spans="34:36" ht="15" customHeight="1" x14ac:dyDescent="0.15">
      <c r="AH2639" s="591" t="s">
        <v>1090</v>
      </c>
      <c r="AI2639" s="592" t="s">
        <v>2785</v>
      </c>
      <c r="AJ2639" s="591">
        <v>411028</v>
      </c>
    </row>
    <row r="2640" spans="34:36" ht="15" customHeight="1" x14ac:dyDescent="0.15">
      <c r="AH2640" s="591" t="s">
        <v>1090</v>
      </c>
      <c r="AI2640" s="592" t="s">
        <v>2786</v>
      </c>
      <c r="AJ2640" s="591">
        <v>411029</v>
      </c>
    </row>
    <row r="2641" spans="34:36" ht="15" customHeight="1" x14ac:dyDescent="0.15">
      <c r="AH2641" s="591" t="s">
        <v>1090</v>
      </c>
      <c r="AI2641" s="592" t="s">
        <v>2787</v>
      </c>
      <c r="AJ2641" s="591">
        <v>411030</v>
      </c>
    </row>
    <row r="2642" spans="34:36" ht="15" customHeight="1" x14ac:dyDescent="0.15">
      <c r="AH2642" s="591" t="s">
        <v>1090</v>
      </c>
      <c r="AI2642" s="592" t="s">
        <v>2788</v>
      </c>
      <c r="AJ2642" s="591">
        <v>412002</v>
      </c>
    </row>
    <row r="2643" spans="34:36" ht="15" customHeight="1" x14ac:dyDescent="0.15">
      <c r="AH2643" s="591" t="s">
        <v>1090</v>
      </c>
      <c r="AI2643" s="592" t="s">
        <v>2789</v>
      </c>
      <c r="AJ2643" s="591">
        <v>412003</v>
      </c>
    </row>
    <row r="2644" spans="34:36" ht="15" customHeight="1" x14ac:dyDescent="0.15">
      <c r="AH2644" s="591" t="s">
        <v>1090</v>
      </c>
      <c r="AI2644" s="592" t="s">
        <v>2790</v>
      </c>
      <c r="AJ2644" s="591">
        <v>412004</v>
      </c>
    </row>
    <row r="2645" spans="34:36" ht="15" customHeight="1" x14ac:dyDescent="0.15">
      <c r="AH2645" s="591" t="s">
        <v>1090</v>
      </c>
      <c r="AI2645" s="592" t="s">
        <v>2791</v>
      </c>
      <c r="AJ2645" s="591">
        <v>412005</v>
      </c>
    </row>
    <row r="2646" spans="34:36" ht="15" customHeight="1" x14ac:dyDescent="0.15">
      <c r="AH2646" s="591" t="s">
        <v>1090</v>
      </c>
      <c r="AI2646" s="592" t="s">
        <v>2792</v>
      </c>
      <c r="AJ2646" s="591">
        <v>412006</v>
      </c>
    </row>
    <row r="2647" spans="34:36" ht="15" customHeight="1" x14ac:dyDescent="0.15">
      <c r="AH2647" s="591" t="s">
        <v>1090</v>
      </c>
      <c r="AI2647" s="592" t="s">
        <v>2793</v>
      </c>
      <c r="AJ2647" s="591">
        <v>412007</v>
      </c>
    </row>
    <row r="2648" spans="34:36" ht="15" customHeight="1" x14ac:dyDescent="0.15">
      <c r="AH2648" s="591" t="s">
        <v>1090</v>
      </c>
      <c r="AI2648" s="592" t="s">
        <v>2794</v>
      </c>
      <c r="AJ2648" s="591">
        <v>412008</v>
      </c>
    </row>
    <row r="2649" spans="34:36" ht="15" customHeight="1" x14ac:dyDescent="0.15">
      <c r="AH2649" s="591" t="s">
        <v>1090</v>
      </c>
      <c r="AI2649" s="592" t="s">
        <v>2795</v>
      </c>
      <c r="AJ2649" s="591">
        <v>412009</v>
      </c>
    </row>
    <row r="2650" spans="34:36" ht="15" customHeight="1" x14ac:dyDescent="0.15">
      <c r="AH2650" s="591" t="s">
        <v>1090</v>
      </c>
      <c r="AI2650" s="592" t="s">
        <v>2796</v>
      </c>
      <c r="AJ2650" s="591">
        <v>412010</v>
      </c>
    </row>
    <row r="2651" spans="34:36" ht="15" customHeight="1" x14ac:dyDescent="0.15">
      <c r="AH2651" s="591" t="s">
        <v>1090</v>
      </c>
      <c r="AI2651" s="592" t="s">
        <v>2797</v>
      </c>
      <c r="AJ2651" s="591">
        <v>412011</v>
      </c>
    </row>
    <row r="2652" spans="34:36" ht="15" customHeight="1" x14ac:dyDescent="0.15">
      <c r="AH2652" s="591" t="s">
        <v>1090</v>
      </c>
      <c r="AI2652" s="592" t="s">
        <v>2798</v>
      </c>
      <c r="AJ2652" s="591">
        <v>412012</v>
      </c>
    </row>
    <row r="2653" spans="34:36" ht="15" customHeight="1" x14ac:dyDescent="0.15">
      <c r="AH2653" s="591" t="s">
        <v>1090</v>
      </c>
      <c r="AI2653" s="592"/>
      <c r="AJ2653" s="591">
        <v>412013</v>
      </c>
    </row>
    <row r="2654" spans="34:36" ht="15" customHeight="1" x14ac:dyDescent="0.15">
      <c r="AH2654" s="591" t="s">
        <v>1090</v>
      </c>
      <c r="AI2654" s="592" t="s">
        <v>2799</v>
      </c>
      <c r="AJ2654" s="591">
        <v>412014</v>
      </c>
    </row>
    <row r="2655" spans="34:36" ht="15" customHeight="1" x14ac:dyDescent="0.15">
      <c r="AH2655" s="591" t="s">
        <v>1090</v>
      </c>
      <c r="AI2655" s="592" t="s">
        <v>1149</v>
      </c>
      <c r="AJ2655" s="591">
        <v>412015</v>
      </c>
    </row>
    <row r="2656" spans="34:36" ht="15" customHeight="1" x14ac:dyDescent="0.15">
      <c r="AH2656" s="591" t="s">
        <v>1090</v>
      </c>
      <c r="AI2656" s="592" t="s">
        <v>2800</v>
      </c>
      <c r="AJ2656" s="591">
        <v>412016</v>
      </c>
    </row>
    <row r="2657" spans="34:36" ht="15" customHeight="1" x14ac:dyDescent="0.15">
      <c r="AH2657" s="591" t="s">
        <v>1090</v>
      </c>
      <c r="AI2657" s="592" t="s">
        <v>1364</v>
      </c>
      <c r="AJ2657" s="591">
        <v>412017</v>
      </c>
    </row>
    <row r="2658" spans="34:36" ht="15" customHeight="1" x14ac:dyDescent="0.15">
      <c r="AH2658" s="591" t="s">
        <v>1366</v>
      </c>
      <c r="AI2658" s="592" t="s">
        <v>2801</v>
      </c>
      <c r="AJ2658" s="591">
        <v>501001</v>
      </c>
    </row>
    <row r="2659" spans="34:36" ht="15" customHeight="1" x14ac:dyDescent="0.15">
      <c r="AH2659" s="591" t="s">
        <v>1366</v>
      </c>
      <c r="AI2659" s="592" t="s">
        <v>2802</v>
      </c>
      <c r="AJ2659" s="591">
        <v>501002</v>
      </c>
    </row>
    <row r="2660" spans="34:36" ht="15" customHeight="1" x14ac:dyDescent="0.15">
      <c r="AH2660" s="591" t="s">
        <v>1366</v>
      </c>
      <c r="AI2660" s="592" t="s">
        <v>2803</v>
      </c>
      <c r="AJ2660" s="591">
        <v>501003</v>
      </c>
    </row>
    <row r="2661" spans="34:36" ht="15" customHeight="1" x14ac:dyDescent="0.15">
      <c r="AH2661" s="591" t="s">
        <v>1366</v>
      </c>
      <c r="AI2661" s="592" t="s">
        <v>2804</v>
      </c>
      <c r="AJ2661" s="591">
        <v>501004</v>
      </c>
    </row>
    <row r="2662" spans="34:36" ht="15" customHeight="1" x14ac:dyDescent="0.15">
      <c r="AH2662" s="591" t="s">
        <v>1366</v>
      </c>
      <c r="AI2662" s="592" t="s">
        <v>2805</v>
      </c>
      <c r="AJ2662" s="591">
        <v>501005</v>
      </c>
    </row>
    <row r="2663" spans="34:36" ht="15" customHeight="1" x14ac:dyDescent="0.15">
      <c r="AH2663" s="591" t="s">
        <v>1366</v>
      </c>
      <c r="AI2663" s="592" t="s">
        <v>2806</v>
      </c>
      <c r="AJ2663" s="591">
        <v>501006</v>
      </c>
    </row>
    <row r="2664" spans="34:36" ht="15" customHeight="1" x14ac:dyDescent="0.15">
      <c r="AH2664" s="591" t="s">
        <v>1366</v>
      </c>
      <c r="AI2664" s="592" t="s">
        <v>2807</v>
      </c>
      <c r="AJ2664" s="591">
        <v>501007</v>
      </c>
    </row>
    <row r="2665" spans="34:36" ht="15" customHeight="1" x14ac:dyDescent="0.15">
      <c r="AH2665" s="591" t="s">
        <v>1366</v>
      </c>
      <c r="AI2665" s="592" t="s">
        <v>2808</v>
      </c>
      <c r="AJ2665" s="591">
        <v>501008</v>
      </c>
    </row>
    <row r="2666" spans="34:36" ht="15" customHeight="1" x14ac:dyDescent="0.15">
      <c r="AH2666" s="591" t="s">
        <v>1366</v>
      </c>
      <c r="AI2666" s="592" t="s">
        <v>2809</v>
      </c>
      <c r="AJ2666" s="591">
        <v>501009</v>
      </c>
    </row>
    <row r="2667" spans="34:36" ht="15" customHeight="1" x14ac:dyDescent="0.15">
      <c r="AH2667" s="591" t="s">
        <v>1366</v>
      </c>
      <c r="AI2667" s="592" t="s">
        <v>2810</v>
      </c>
      <c r="AJ2667" s="591">
        <v>501010</v>
      </c>
    </row>
    <row r="2668" spans="34:36" ht="15" customHeight="1" x14ac:dyDescent="0.15">
      <c r="AH2668" s="591" t="s">
        <v>1377</v>
      </c>
      <c r="AI2668" s="592" t="s">
        <v>2811</v>
      </c>
      <c r="AJ2668" s="591">
        <v>502001</v>
      </c>
    </row>
    <row r="2669" spans="34:36" ht="15" customHeight="1" x14ac:dyDescent="0.15">
      <c r="AH2669" s="591" t="s">
        <v>1377</v>
      </c>
      <c r="AI2669" s="592" t="s">
        <v>2812</v>
      </c>
      <c r="AJ2669" s="591">
        <v>502002</v>
      </c>
    </row>
    <row r="2670" spans="34:36" ht="15" customHeight="1" x14ac:dyDescent="0.15">
      <c r="AH2670" s="591" t="s">
        <v>1377</v>
      </c>
      <c r="AI2670" s="592" t="s">
        <v>2813</v>
      </c>
      <c r="AJ2670" s="591">
        <v>502003</v>
      </c>
    </row>
    <row r="2671" spans="34:36" ht="15" customHeight="1" x14ac:dyDescent="0.15">
      <c r="AH2671" s="591" t="s">
        <v>1377</v>
      </c>
      <c r="AI2671" s="592" t="s">
        <v>2814</v>
      </c>
      <c r="AJ2671" s="591">
        <v>502004</v>
      </c>
    </row>
    <row r="2672" spans="34:36" ht="15" customHeight="1" x14ac:dyDescent="0.15">
      <c r="AH2672" s="591" t="s">
        <v>1377</v>
      </c>
      <c r="AI2672" s="592" t="s">
        <v>2815</v>
      </c>
      <c r="AJ2672" s="591">
        <v>502005</v>
      </c>
    </row>
    <row r="2673" spans="34:36" ht="15" customHeight="1" x14ac:dyDescent="0.15">
      <c r="AH2673" s="591" t="s">
        <v>1377</v>
      </c>
      <c r="AI2673" s="592" t="s">
        <v>2816</v>
      </c>
      <c r="AJ2673" s="591">
        <v>502006</v>
      </c>
    </row>
    <row r="2674" spans="34:36" ht="15" customHeight="1" x14ac:dyDescent="0.15">
      <c r="AH2674" s="591" t="s">
        <v>1377</v>
      </c>
      <c r="AI2674" s="592" t="s">
        <v>2817</v>
      </c>
      <c r="AJ2674" s="591">
        <v>502007</v>
      </c>
    </row>
    <row r="2675" spans="34:36" ht="15" customHeight="1" x14ac:dyDescent="0.15">
      <c r="AH2675" s="591" t="s">
        <v>1377</v>
      </c>
      <c r="AI2675" s="592" t="s">
        <v>2818</v>
      </c>
      <c r="AJ2675" s="591">
        <v>502008</v>
      </c>
    </row>
    <row r="2676" spans="34:36" ht="15" customHeight="1" x14ac:dyDescent="0.15">
      <c r="AH2676" s="591" t="s">
        <v>1377</v>
      </c>
      <c r="AI2676" s="592" t="s">
        <v>2819</v>
      </c>
      <c r="AJ2676" s="591">
        <v>502009</v>
      </c>
    </row>
    <row r="2677" spans="34:36" ht="15" customHeight="1" x14ac:dyDescent="0.15">
      <c r="AH2677" s="591" t="s">
        <v>1377</v>
      </c>
      <c r="AI2677" s="592" t="s">
        <v>2820</v>
      </c>
      <c r="AJ2677" s="591">
        <v>502990</v>
      </c>
    </row>
    <row r="2678" spans="34:36" ht="15" customHeight="1" x14ac:dyDescent="0.15">
      <c r="AH2678" s="591" t="s">
        <v>1389</v>
      </c>
      <c r="AI2678" s="592" t="s">
        <v>2821</v>
      </c>
      <c r="AJ2678" s="591">
        <v>503001</v>
      </c>
    </row>
    <row r="2679" spans="34:36" ht="15" customHeight="1" x14ac:dyDescent="0.15">
      <c r="AH2679" s="591" t="s">
        <v>1389</v>
      </c>
      <c r="AI2679" s="592" t="s">
        <v>2822</v>
      </c>
      <c r="AJ2679" s="591">
        <v>503002</v>
      </c>
    </row>
    <row r="2680" spans="34:36" ht="15" customHeight="1" x14ac:dyDescent="0.15">
      <c r="AH2680" s="591" t="s">
        <v>1389</v>
      </c>
      <c r="AI2680" s="592" t="s">
        <v>2823</v>
      </c>
      <c r="AJ2680" s="591">
        <v>503003</v>
      </c>
    </row>
    <row r="2681" spans="34:36" ht="15" customHeight="1" x14ac:dyDescent="0.15">
      <c r="AH2681" s="591" t="s">
        <v>1389</v>
      </c>
      <c r="AI2681" s="592" t="s">
        <v>2824</v>
      </c>
      <c r="AJ2681" s="591">
        <v>503004</v>
      </c>
    </row>
    <row r="2682" spans="34:36" ht="15" customHeight="1" x14ac:dyDescent="0.15">
      <c r="AH2682" s="591" t="s">
        <v>1389</v>
      </c>
      <c r="AI2682" s="592" t="s">
        <v>2825</v>
      </c>
      <c r="AJ2682" s="591">
        <v>503005</v>
      </c>
    </row>
    <row r="2683" spans="34:36" ht="15" customHeight="1" x14ac:dyDescent="0.15">
      <c r="AH2683" s="591" t="s">
        <v>1389</v>
      </c>
      <c r="AI2683" s="592" t="s">
        <v>2826</v>
      </c>
      <c r="AJ2683" s="591">
        <v>503006</v>
      </c>
    </row>
    <row r="2684" spans="34:36" ht="15" customHeight="1" x14ac:dyDescent="0.15">
      <c r="AH2684" s="591" t="s">
        <v>1389</v>
      </c>
      <c r="AI2684" s="592" t="s">
        <v>2827</v>
      </c>
      <c r="AJ2684" s="591">
        <v>503990</v>
      </c>
    </row>
    <row r="2685" spans="34:36" ht="15" customHeight="1" x14ac:dyDescent="0.15">
      <c r="AH2685" s="591" t="s">
        <v>1389</v>
      </c>
      <c r="AI2685" s="592"/>
      <c r="AJ2685" s="591">
        <v>503991</v>
      </c>
    </row>
    <row r="2686" spans="34:36" ht="15" customHeight="1" x14ac:dyDescent="0.15">
      <c r="AH2686" s="591" t="s">
        <v>1389</v>
      </c>
      <c r="AI2686" s="592" t="s">
        <v>2828</v>
      </c>
      <c r="AJ2686" s="591">
        <v>503992</v>
      </c>
    </row>
    <row r="2687" spans="34:36" ht="15" customHeight="1" x14ac:dyDescent="0.15">
      <c r="AH2687" s="591" t="s">
        <v>1401</v>
      </c>
      <c r="AI2687" s="592" t="s">
        <v>2829</v>
      </c>
      <c r="AJ2687" s="591">
        <v>504001</v>
      </c>
    </row>
    <row r="2688" spans="34:36" ht="15" customHeight="1" x14ac:dyDescent="0.15">
      <c r="AH2688" s="591" t="s">
        <v>1401</v>
      </c>
      <c r="AI2688" s="592" t="s">
        <v>2830</v>
      </c>
      <c r="AJ2688" s="591">
        <v>504002</v>
      </c>
    </row>
    <row r="2689" spans="34:36" ht="15" customHeight="1" x14ac:dyDescent="0.15">
      <c r="AH2689" s="591" t="s">
        <v>1401</v>
      </c>
      <c r="AI2689" s="592" t="s">
        <v>2831</v>
      </c>
      <c r="AJ2689" s="591">
        <v>504003</v>
      </c>
    </row>
    <row r="2690" spans="34:36" ht="15" customHeight="1" x14ac:dyDescent="0.15">
      <c r="AH2690" s="591" t="s">
        <v>1401</v>
      </c>
      <c r="AI2690" s="592" t="s">
        <v>2832</v>
      </c>
      <c r="AJ2690" s="591">
        <v>504004</v>
      </c>
    </row>
    <row r="2691" spans="34:36" ht="15" customHeight="1" x14ac:dyDescent="0.15">
      <c r="AH2691" s="591" t="s">
        <v>1401</v>
      </c>
      <c r="AI2691" s="592" t="s">
        <v>2833</v>
      </c>
      <c r="AJ2691" s="591">
        <v>504005</v>
      </c>
    </row>
    <row r="2692" spans="34:36" ht="15" customHeight="1" x14ac:dyDescent="0.15">
      <c r="AH2692" s="591" t="s">
        <v>1401</v>
      </c>
      <c r="AI2692" s="592" t="s">
        <v>2834</v>
      </c>
      <c r="AJ2692" s="591">
        <v>504006</v>
      </c>
    </row>
    <row r="2693" spans="34:36" ht="15" customHeight="1" x14ac:dyDescent="0.15">
      <c r="AH2693" s="591" t="s">
        <v>1401</v>
      </c>
      <c r="AI2693" s="592" t="s">
        <v>2835</v>
      </c>
      <c r="AJ2693" s="591">
        <v>504007</v>
      </c>
    </row>
    <row r="2694" spans="34:36" ht="15" customHeight="1" x14ac:dyDescent="0.15">
      <c r="AH2694" s="591" t="s">
        <v>1401</v>
      </c>
      <c r="AI2694" s="592" t="s">
        <v>2836</v>
      </c>
      <c r="AJ2694" s="591">
        <v>504008</v>
      </c>
    </row>
    <row r="2695" spans="34:36" ht="15" customHeight="1" x14ac:dyDescent="0.15">
      <c r="AH2695" s="591" t="s">
        <v>1401</v>
      </c>
      <c r="AI2695" s="592" t="s">
        <v>2837</v>
      </c>
      <c r="AJ2695" s="591">
        <v>504009</v>
      </c>
    </row>
    <row r="2696" spans="34:36" ht="15" customHeight="1" x14ac:dyDescent="0.15">
      <c r="AH2696" s="591" t="s">
        <v>1401</v>
      </c>
      <c r="AI2696" s="592" t="s">
        <v>2838</v>
      </c>
      <c r="AJ2696" s="591">
        <v>504010</v>
      </c>
    </row>
    <row r="2697" spans="34:36" ht="15" customHeight="1" x14ac:dyDescent="0.15">
      <c r="AH2697" s="591" t="s">
        <v>1401</v>
      </c>
      <c r="AI2697" s="592" t="s">
        <v>2839</v>
      </c>
      <c r="AJ2697" s="591">
        <v>504011</v>
      </c>
    </row>
    <row r="2698" spans="34:36" ht="15" customHeight="1" x14ac:dyDescent="0.15">
      <c r="AH2698" s="591" t="s">
        <v>1415</v>
      </c>
      <c r="AI2698" s="592"/>
      <c r="AJ2698" s="591">
        <v>504991</v>
      </c>
    </row>
    <row r="2699" spans="34:36" ht="15" customHeight="1" x14ac:dyDescent="0.15">
      <c r="AH2699" s="591" t="s">
        <v>1401</v>
      </c>
      <c r="AI2699" s="592"/>
      <c r="AJ2699" s="591">
        <v>504990</v>
      </c>
    </row>
    <row r="2700" spans="34:36" ht="15" customHeight="1" x14ac:dyDescent="0.15">
      <c r="AH2700" s="591" t="s">
        <v>1418</v>
      </c>
      <c r="AI2700" s="592" t="s">
        <v>2840</v>
      </c>
      <c r="AJ2700" s="591">
        <v>505001</v>
      </c>
    </row>
    <row r="2701" spans="34:36" ht="15" customHeight="1" x14ac:dyDescent="0.15">
      <c r="AH2701" s="591" t="s">
        <v>1418</v>
      </c>
      <c r="AI2701" s="592" t="s">
        <v>2841</v>
      </c>
      <c r="AJ2701" s="591">
        <v>505002</v>
      </c>
    </row>
    <row r="2702" spans="34:36" ht="15" customHeight="1" x14ac:dyDescent="0.15">
      <c r="AH2702" s="591" t="s">
        <v>1418</v>
      </c>
      <c r="AI2702" s="592" t="s">
        <v>2842</v>
      </c>
      <c r="AJ2702" s="591">
        <v>505003</v>
      </c>
    </row>
    <row r="2703" spans="34:36" ht="15" customHeight="1" x14ac:dyDescent="0.15">
      <c r="AH2703" s="591" t="s">
        <v>1418</v>
      </c>
      <c r="AI2703" s="592" t="s">
        <v>2843</v>
      </c>
      <c r="AJ2703" s="591">
        <v>505004</v>
      </c>
    </row>
    <row r="2704" spans="34:36" ht="15" customHeight="1" x14ac:dyDescent="0.15">
      <c r="AH2704" s="591" t="s">
        <v>1418</v>
      </c>
      <c r="AI2704" s="592" t="s">
        <v>2844</v>
      </c>
      <c r="AJ2704" s="591">
        <v>505005</v>
      </c>
    </row>
    <row r="2705" spans="34:36" ht="15" customHeight="1" x14ac:dyDescent="0.15">
      <c r="AH2705" s="591" t="s">
        <v>1418</v>
      </c>
      <c r="AI2705" s="592" t="s">
        <v>2845</v>
      </c>
      <c r="AJ2705" s="591">
        <v>505006</v>
      </c>
    </row>
    <row r="2706" spans="34:36" ht="15" customHeight="1" x14ac:dyDescent="0.15">
      <c r="AH2706" s="591" t="s">
        <v>1418</v>
      </c>
      <c r="AI2706" s="592" t="s">
        <v>2846</v>
      </c>
      <c r="AJ2706" s="591">
        <v>505008</v>
      </c>
    </row>
    <row r="2707" spans="34:36" ht="15" customHeight="1" x14ac:dyDescent="0.15">
      <c r="AH2707" s="591" t="s">
        <v>1418</v>
      </c>
      <c r="AI2707" s="592" t="s">
        <v>2847</v>
      </c>
      <c r="AJ2707" s="591">
        <v>505010</v>
      </c>
    </row>
    <row r="2708" spans="34:36" ht="15" customHeight="1" x14ac:dyDescent="0.15">
      <c r="AH2708" s="591" t="s">
        <v>1418</v>
      </c>
      <c r="AI2708" s="592" t="s">
        <v>2848</v>
      </c>
      <c r="AJ2708" s="591">
        <v>505011</v>
      </c>
    </row>
    <row r="2709" spans="34:36" ht="15" customHeight="1" x14ac:dyDescent="0.15">
      <c r="AH2709" s="591" t="s">
        <v>1418</v>
      </c>
      <c r="AI2709" s="592" t="s">
        <v>2849</v>
      </c>
      <c r="AJ2709" s="591">
        <v>505013</v>
      </c>
    </row>
    <row r="2710" spans="34:36" ht="15" customHeight="1" x14ac:dyDescent="0.15">
      <c r="AH2710" s="591" t="s">
        <v>1418</v>
      </c>
      <c r="AI2710" s="592" t="s">
        <v>2850</v>
      </c>
      <c r="AJ2710" s="591">
        <v>505014</v>
      </c>
    </row>
    <row r="2711" spans="34:36" ht="15" customHeight="1" x14ac:dyDescent="0.15">
      <c r="AH2711" s="591" t="s">
        <v>1418</v>
      </c>
      <c r="AI2711" s="592" t="s">
        <v>2851</v>
      </c>
      <c r="AJ2711" s="591">
        <v>505015</v>
      </c>
    </row>
    <row r="2712" spans="34:36" ht="15" customHeight="1" x14ac:dyDescent="0.15">
      <c r="AH2712" s="591" t="s">
        <v>1418</v>
      </c>
      <c r="AI2712" s="592" t="s">
        <v>2852</v>
      </c>
      <c r="AJ2712" s="591">
        <v>505016</v>
      </c>
    </row>
    <row r="2713" spans="34:36" ht="15" customHeight="1" x14ac:dyDescent="0.15">
      <c r="AH2713" s="591" t="s">
        <v>1418</v>
      </c>
      <c r="AI2713" s="592" t="s">
        <v>2853</v>
      </c>
      <c r="AJ2713" s="591">
        <v>505017</v>
      </c>
    </row>
    <row r="2714" spans="34:36" ht="15" customHeight="1" x14ac:dyDescent="0.15">
      <c r="AH2714" s="591" t="s">
        <v>1418</v>
      </c>
      <c r="AI2714" s="592" t="s">
        <v>2854</v>
      </c>
      <c r="AJ2714" s="591">
        <v>505018</v>
      </c>
    </row>
    <row r="2715" spans="34:36" ht="15" customHeight="1" x14ac:dyDescent="0.15">
      <c r="AH2715" s="591" t="s">
        <v>1418</v>
      </c>
      <c r="AI2715" s="592" t="s">
        <v>2855</v>
      </c>
      <c r="AJ2715" s="591">
        <v>505019</v>
      </c>
    </row>
    <row r="2716" spans="34:36" ht="15" customHeight="1" x14ac:dyDescent="0.15">
      <c r="AH2716" s="591" t="s">
        <v>1418</v>
      </c>
      <c r="AI2716" s="592" t="s">
        <v>2856</v>
      </c>
      <c r="AJ2716" s="591">
        <v>505020</v>
      </c>
    </row>
    <row r="2717" spans="34:36" ht="15" customHeight="1" x14ac:dyDescent="0.15">
      <c r="AH2717" s="591" t="s">
        <v>1418</v>
      </c>
      <c r="AI2717" s="592"/>
      <c r="AJ2717" s="591">
        <v>505022</v>
      </c>
    </row>
    <row r="2718" spans="34:36" ht="15" customHeight="1" x14ac:dyDescent="0.15">
      <c r="AH2718" s="591" t="s">
        <v>1418</v>
      </c>
      <c r="AI2718" s="592" t="s">
        <v>1441</v>
      </c>
      <c r="AJ2718" s="591">
        <v>505023</v>
      </c>
    </row>
    <row r="2719" spans="34:36" ht="15" customHeight="1" x14ac:dyDescent="0.15">
      <c r="AH2719" s="591" t="s">
        <v>1418</v>
      </c>
      <c r="AI2719" s="592" t="s">
        <v>2857</v>
      </c>
      <c r="AJ2719" s="591">
        <v>505024</v>
      </c>
    </row>
    <row r="2720" spans="34:36" ht="15" customHeight="1" x14ac:dyDescent="0.15">
      <c r="AH2720" s="591" t="s">
        <v>1418</v>
      </c>
      <c r="AI2720" s="592" t="s">
        <v>1198</v>
      </c>
      <c r="AJ2720" s="591">
        <v>505025</v>
      </c>
    </row>
    <row r="2721" spans="34:36" ht="15" customHeight="1" x14ac:dyDescent="0.15">
      <c r="AH2721" s="591" t="s">
        <v>1445</v>
      </c>
      <c r="AI2721" s="592" t="s">
        <v>2858</v>
      </c>
      <c r="AJ2721" s="591">
        <v>505026</v>
      </c>
    </row>
    <row r="2722" spans="34:36" ht="15" customHeight="1" x14ac:dyDescent="0.15">
      <c r="AH2722" s="591" t="s">
        <v>1445</v>
      </c>
      <c r="AI2722" s="592" t="s">
        <v>2859</v>
      </c>
      <c r="AJ2722" s="591">
        <v>505027</v>
      </c>
    </row>
    <row r="2723" spans="34:36" ht="15" customHeight="1" x14ac:dyDescent="0.15">
      <c r="AH2723" s="591" t="s">
        <v>1445</v>
      </c>
      <c r="AI2723" s="592" t="s">
        <v>2860</v>
      </c>
      <c r="AJ2723" s="591">
        <v>505028</v>
      </c>
    </row>
    <row r="2724" spans="34:36" ht="15" customHeight="1" x14ac:dyDescent="0.15">
      <c r="AH2724" s="591" t="s">
        <v>1445</v>
      </c>
      <c r="AI2724" s="592" t="s">
        <v>2861</v>
      </c>
      <c r="AJ2724" s="591">
        <v>505029</v>
      </c>
    </row>
    <row r="2725" spans="34:36" ht="15" customHeight="1" x14ac:dyDescent="0.15">
      <c r="AH2725" s="591" t="s">
        <v>1445</v>
      </c>
      <c r="AI2725" s="592" t="s">
        <v>2862</v>
      </c>
      <c r="AJ2725" s="591">
        <v>505030</v>
      </c>
    </row>
    <row r="2726" spans="34:36" ht="15" customHeight="1" x14ac:dyDescent="0.15">
      <c r="AH2726" s="591" t="s">
        <v>1418</v>
      </c>
      <c r="AI2726" s="592"/>
      <c r="AJ2726" s="591">
        <v>505990</v>
      </c>
    </row>
    <row r="2727" spans="34:36" ht="15" customHeight="1" x14ac:dyDescent="0.15">
      <c r="AH2727" s="591" t="s">
        <v>1418</v>
      </c>
      <c r="AI2727" s="592" t="s">
        <v>2863</v>
      </c>
      <c r="AJ2727" s="591">
        <v>505991</v>
      </c>
    </row>
    <row r="2728" spans="34:36" ht="15" customHeight="1" x14ac:dyDescent="0.15">
      <c r="AH2728" s="591" t="s">
        <v>1418</v>
      </c>
      <c r="AI2728" s="592"/>
      <c r="AJ2728" s="591">
        <v>505993</v>
      </c>
    </row>
    <row r="2729" spans="34:36" ht="15" customHeight="1" x14ac:dyDescent="0.15">
      <c r="AH2729" s="591" t="s">
        <v>1418</v>
      </c>
      <c r="AI2729" s="592" t="s">
        <v>2864</v>
      </c>
      <c r="AJ2729" s="591">
        <v>505994</v>
      </c>
    </row>
    <row r="2730" spans="34:36" ht="15" customHeight="1" x14ac:dyDescent="0.15">
      <c r="AH2730" s="591" t="s">
        <v>1418</v>
      </c>
      <c r="AI2730" s="592"/>
      <c r="AJ2730" s="591">
        <v>505992</v>
      </c>
    </row>
    <row r="2731" spans="34:36" ht="15" customHeight="1" x14ac:dyDescent="0.15">
      <c r="AH2731" s="591" t="s">
        <v>1463</v>
      </c>
      <c r="AI2731" s="592" t="s">
        <v>2865</v>
      </c>
      <c r="AJ2731" s="591">
        <v>506001</v>
      </c>
    </row>
    <row r="2732" spans="34:36" ht="15" customHeight="1" x14ac:dyDescent="0.15">
      <c r="AH2732" s="591" t="s">
        <v>1463</v>
      </c>
      <c r="AI2732" s="592" t="s">
        <v>2866</v>
      </c>
      <c r="AJ2732" s="591">
        <v>506002</v>
      </c>
    </row>
    <row r="2733" spans="34:36" ht="15" customHeight="1" x14ac:dyDescent="0.15">
      <c r="AH2733" s="591" t="s">
        <v>1463</v>
      </c>
      <c r="AI2733" s="592" t="s">
        <v>2867</v>
      </c>
      <c r="AJ2733" s="591">
        <v>506003</v>
      </c>
    </row>
    <row r="2734" spans="34:36" ht="15" customHeight="1" x14ac:dyDescent="0.15">
      <c r="AH2734" s="591" t="s">
        <v>1463</v>
      </c>
      <c r="AI2734" s="592" t="s">
        <v>2868</v>
      </c>
      <c r="AJ2734" s="591">
        <v>506004</v>
      </c>
    </row>
    <row r="2735" spans="34:36" ht="15" customHeight="1" x14ac:dyDescent="0.15">
      <c r="AH2735" s="591" t="s">
        <v>1463</v>
      </c>
      <c r="AI2735" s="592" t="s">
        <v>2869</v>
      </c>
      <c r="AJ2735" s="591">
        <v>506005</v>
      </c>
    </row>
    <row r="2736" spans="34:36" ht="15" customHeight="1" x14ac:dyDescent="0.15">
      <c r="AH2736" s="591" t="s">
        <v>1463</v>
      </c>
      <c r="AI2736" s="592" t="s">
        <v>2870</v>
      </c>
      <c r="AJ2736" s="591">
        <v>506006</v>
      </c>
    </row>
    <row r="2737" spans="34:36" ht="15" customHeight="1" x14ac:dyDescent="0.15">
      <c r="AH2737" s="591" t="s">
        <v>1463</v>
      </c>
      <c r="AI2737" s="592" t="s">
        <v>2871</v>
      </c>
      <c r="AJ2737" s="591">
        <v>506007</v>
      </c>
    </row>
    <row r="2738" spans="34:36" ht="15" customHeight="1" x14ac:dyDescent="0.15">
      <c r="AH2738" s="591" t="s">
        <v>1463</v>
      </c>
      <c r="AI2738" s="592" t="s">
        <v>2872</v>
      </c>
      <c r="AJ2738" s="591">
        <v>506008</v>
      </c>
    </row>
    <row r="2739" spans="34:36" ht="15" customHeight="1" x14ac:dyDescent="0.15">
      <c r="AH2739" s="591" t="s">
        <v>1463</v>
      </c>
      <c r="AI2739" s="592" t="s">
        <v>2873</v>
      </c>
      <c r="AJ2739" s="591">
        <v>506009</v>
      </c>
    </row>
    <row r="2740" spans="34:36" ht="15" customHeight="1" x14ac:dyDescent="0.15">
      <c r="AH2740" s="591" t="s">
        <v>1463</v>
      </c>
      <c r="AI2740" s="592" t="s">
        <v>2874</v>
      </c>
      <c r="AJ2740" s="591">
        <v>506010</v>
      </c>
    </row>
    <row r="2741" spans="34:36" ht="15" customHeight="1" x14ac:dyDescent="0.15">
      <c r="AH2741" s="591" t="s">
        <v>1463</v>
      </c>
      <c r="AI2741" s="592" t="s">
        <v>2875</v>
      </c>
      <c r="AJ2741" s="591">
        <v>506011</v>
      </c>
    </row>
    <row r="2742" spans="34:36" ht="15" customHeight="1" x14ac:dyDescent="0.15">
      <c r="AH2742" s="591" t="s">
        <v>1463</v>
      </c>
      <c r="AI2742" s="592" t="s">
        <v>2876</v>
      </c>
      <c r="AJ2742" s="591">
        <v>506012</v>
      </c>
    </row>
    <row r="2743" spans="34:36" ht="15" customHeight="1" x14ac:dyDescent="0.15">
      <c r="AH2743" s="591" t="s">
        <v>1463</v>
      </c>
      <c r="AI2743" s="592" t="s">
        <v>2877</v>
      </c>
      <c r="AJ2743" s="591">
        <v>506013</v>
      </c>
    </row>
    <row r="2744" spans="34:36" ht="15" customHeight="1" x14ac:dyDescent="0.15">
      <c r="AH2744" s="591" t="s">
        <v>1463</v>
      </c>
      <c r="AI2744" s="592" t="s">
        <v>2878</v>
      </c>
      <c r="AJ2744" s="591">
        <v>506014</v>
      </c>
    </row>
    <row r="2745" spans="34:36" ht="15" customHeight="1" x14ac:dyDescent="0.15">
      <c r="AH2745" s="591" t="s">
        <v>1463</v>
      </c>
      <c r="AI2745" s="592" t="s">
        <v>2879</v>
      </c>
      <c r="AJ2745" s="591">
        <v>506016</v>
      </c>
    </row>
    <row r="2746" spans="34:36" ht="15" customHeight="1" x14ac:dyDescent="0.15">
      <c r="AH2746" s="591" t="s">
        <v>1463</v>
      </c>
      <c r="AI2746" s="592" t="s">
        <v>2880</v>
      </c>
      <c r="AJ2746" s="591">
        <v>506017</v>
      </c>
    </row>
    <row r="2747" spans="34:36" ht="15" customHeight="1" x14ac:dyDescent="0.15">
      <c r="AH2747" s="591" t="s">
        <v>1463</v>
      </c>
      <c r="AI2747" s="592" t="s">
        <v>2881</v>
      </c>
      <c r="AJ2747" s="591">
        <v>506018</v>
      </c>
    </row>
    <row r="2748" spans="34:36" ht="15" customHeight="1" x14ac:dyDescent="0.15">
      <c r="AH2748" s="591" t="s">
        <v>1463</v>
      </c>
      <c r="AI2748" s="592" t="s">
        <v>2882</v>
      </c>
      <c r="AJ2748" s="591">
        <v>506019</v>
      </c>
    </row>
    <row r="2749" spans="34:36" ht="15" customHeight="1" x14ac:dyDescent="0.15">
      <c r="AH2749" s="591" t="s">
        <v>1488</v>
      </c>
      <c r="AI2749" s="592" t="s">
        <v>2883</v>
      </c>
      <c r="AJ2749" s="591">
        <v>506020</v>
      </c>
    </row>
    <row r="2750" spans="34:36" ht="15" customHeight="1" x14ac:dyDescent="0.15">
      <c r="AH2750" s="591" t="s">
        <v>1488</v>
      </c>
      <c r="AI2750" s="592" t="s">
        <v>2884</v>
      </c>
      <c r="AJ2750" s="591">
        <v>506021</v>
      </c>
    </row>
    <row r="2751" spans="34:36" ht="15" customHeight="1" x14ac:dyDescent="0.15">
      <c r="AH2751" s="591" t="s">
        <v>1488</v>
      </c>
      <c r="AI2751" s="592" t="s">
        <v>2885</v>
      </c>
      <c r="AJ2751" s="591">
        <v>506022</v>
      </c>
    </row>
    <row r="2752" spans="34:36" ht="15" customHeight="1" x14ac:dyDescent="0.15">
      <c r="AH2752" s="591" t="s">
        <v>1495</v>
      </c>
      <c r="AI2752" s="592" t="s">
        <v>2886</v>
      </c>
      <c r="AJ2752" s="591">
        <v>507001</v>
      </c>
    </row>
    <row r="2753" spans="34:36" ht="15" customHeight="1" x14ac:dyDescent="0.15">
      <c r="AH2753" s="591" t="s">
        <v>1495</v>
      </c>
      <c r="AI2753" s="592" t="s">
        <v>2887</v>
      </c>
      <c r="AJ2753" s="591">
        <v>507002</v>
      </c>
    </row>
    <row r="2754" spans="34:36" ht="15" customHeight="1" x14ac:dyDescent="0.15">
      <c r="AH2754" s="591" t="s">
        <v>1495</v>
      </c>
      <c r="AI2754" s="592" t="s">
        <v>2888</v>
      </c>
      <c r="AJ2754" s="591">
        <v>507003</v>
      </c>
    </row>
    <row r="2755" spans="34:36" ht="15" customHeight="1" x14ac:dyDescent="0.15">
      <c r="AH2755" s="591" t="s">
        <v>1495</v>
      </c>
      <c r="AI2755" s="592" t="s">
        <v>2889</v>
      </c>
      <c r="AJ2755" s="591">
        <v>507004</v>
      </c>
    </row>
    <row r="2756" spans="34:36" ht="15" customHeight="1" x14ac:dyDescent="0.15">
      <c r="AH2756" s="591" t="s">
        <v>1495</v>
      </c>
      <c r="AI2756" s="592" t="s">
        <v>2890</v>
      </c>
      <c r="AJ2756" s="591">
        <v>507005</v>
      </c>
    </row>
    <row r="2757" spans="34:36" ht="15" customHeight="1" x14ac:dyDescent="0.15">
      <c r="AH2757" s="591" t="s">
        <v>1495</v>
      </c>
      <c r="AI2757" s="592" t="s">
        <v>2891</v>
      </c>
      <c r="AJ2757" s="591">
        <v>507006</v>
      </c>
    </row>
    <row r="2758" spans="34:36" ht="15" customHeight="1" x14ac:dyDescent="0.15">
      <c r="AH2758" s="591" t="s">
        <v>1495</v>
      </c>
      <c r="AI2758" s="592" t="s">
        <v>2892</v>
      </c>
      <c r="AJ2758" s="591">
        <v>507007</v>
      </c>
    </row>
    <row r="2759" spans="34:36" ht="15" customHeight="1" x14ac:dyDescent="0.15">
      <c r="AH2759" s="591" t="s">
        <v>1495</v>
      </c>
      <c r="AI2759" s="592" t="s">
        <v>2893</v>
      </c>
      <c r="AJ2759" s="591">
        <v>507008</v>
      </c>
    </row>
    <row r="2760" spans="34:36" ht="15" customHeight="1" x14ac:dyDescent="0.15">
      <c r="AH2760" s="591" t="s">
        <v>1495</v>
      </c>
      <c r="AI2760" s="592" t="s">
        <v>2894</v>
      </c>
      <c r="AJ2760" s="591">
        <v>507009</v>
      </c>
    </row>
    <row r="2761" spans="34:36" ht="15" customHeight="1" x14ac:dyDescent="0.15">
      <c r="AH2761" s="591" t="s">
        <v>1495</v>
      </c>
      <c r="AI2761" s="592" t="s">
        <v>2895</v>
      </c>
      <c r="AJ2761" s="591">
        <v>507010</v>
      </c>
    </row>
    <row r="2762" spans="34:36" ht="15" customHeight="1" x14ac:dyDescent="0.15">
      <c r="AH2762" s="591" t="s">
        <v>1495</v>
      </c>
      <c r="AI2762" s="592" t="s">
        <v>2896</v>
      </c>
      <c r="AJ2762" s="591">
        <v>507011</v>
      </c>
    </row>
    <row r="2763" spans="34:36" ht="15" customHeight="1" x14ac:dyDescent="0.15">
      <c r="AH2763" s="591" t="s">
        <v>1495</v>
      </c>
      <c r="AI2763" s="592" t="s">
        <v>2897</v>
      </c>
      <c r="AJ2763" s="591">
        <v>507013</v>
      </c>
    </row>
    <row r="2764" spans="34:36" ht="15" customHeight="1" x14ac:dyDescent="0.15">
      <c r="AH2764" s="591" t="s">
        <v>1495</v>
      </c>
      <c r="AI2764" s="592" t="s">
        <v>2898</v>
      </c>
      <c r="AJ2764" s="591">
        <v>507016</v>
      </c>
    </row>
    <row r="2765" spans="34:36" ht="15" customHeight="1" x14ac:dyDescent="0.15">
      <c r="AH2765" s="591" t="s">
        <v>1495</v>
      </c>
      <c r="AI2765" s="592" t="s">
        <v>2899</v>
      </c>
      <c r="AJ2765" s="591">
        <v>507017</v>
      </c>
    </row>
    <row r="2766" spans="34:36" ht="15" customHeight="1" x14ac:dyDescent="0.15">
      <c r="AH2766" s="591" t="s">
        <v>1495</v>
      </c>
      <c r="AI2766" s="592" t="s">
        <v>2900</v>
      </c>
      <c r="AJ2766" s="591">
        <v>507018</v>
      </c>
    </row>
    <row r="2767" spans="34:36" ht="15" customHeight="1" x14ac:dyDescent="0.15">
      <c r="AH2767" s="591" t="s">
        <v>1495</v>
      </c>
      <c r="AI2767" s="592" t="s">
        <v>2901</v>
      </c>
      <c r="AJ2767" s="591">
        <v>507019</v>
      </c>
    </row>
    <row r="2768" spans="34:36" ht="15" customHeight="1" x14ac:dyDescent="0.15">
      <c r="AH2768" s="591" t="s">
        <v>1495</v>
      </c>
      <c r="AI2768" s="592" t="s">
        <v>2902</v>
      </c>
      <c r="AJ2768" s="591">
        <v>507020</v>
      </c>
    </row>
    <row r="2769" spans="34:36" ht="15" customHeight="1" x14ac:dyDescent="0.15">
      <c r="AH2769" s="591" t="s">
        <v>1495</v>
      </c>
      <c r="AI2769" s="592" t="s">
        <v>2903</v>
      </c>
      <c r="AJ2769" s="591">
        <v>507021</v>
      </c>
    </row>
    <row r="2770" spans="34:36" ht="15" customHeight="1" x14ac:dyDescent="0.15">
      <c r="AH2770" s="591" t="s">
        <v>1495</v>
      </c>
      <c r="AI2770" s="592" t="s">
        <v>2904</v>
      </c>
      <c r="AJ2770" s="591">
        <v>507022</v>
      </c>
    </row>
    <row r="2771" spans="34:36" ht="15" customHeight="1" x14ac:dyDescent="0.15">
      <c r="AH2771" s="591" t="s">
        <v>1495</v>
      </c>
      <c r="AI2771" s="592" t="s">
        <v>2905</v>
      </c>
      <c r="AJ2771" s="591">
        <v>507023</v>
      </c>
    </row>
    <row r="2772" spans="34:36" ht="15" customHeight="1" x14ac:dyDescent="0.15">
      <c r="AH2772" s="591" t="s">
        <v>1495</v>
      </c>
      <c r="AI2772" s="592" t="s">
        <v>2906</v>
      </c>
      <c r="AJ2772" s="591">
        <v>507024</v>
      </c>
    </row>
    <row r="2773" spans="34:36" ht="15" customHeight="1" x14ac:dyDescent="0.15">
      <c r="AH2773" s="591" t="s">
        <v>1495</v>
      </c>
      <c r="AI2773" s="592" t="s">
        <v>2907</v>
      </c>
      <c r="AJ2773" s="591">
        <v>507025</v>
      </c>
    </row>
    <row r="2774" spans="34:36" ht="15" customHeight="1" x14ac:dyDescent="0.15">
      <c r="AH2774" s="591" t="s">
        <v>1495</v>
      </c>
      <c r="AI2774" s="592" t="s">
        <v>2908</v>
      </c>
      <c r="AJ2774" s="591">
        <v>507026</v>
      </c>
    </row>
    <row r="2775" spans="34:36" ht="15" customHeight="1" x14ac:dyDescent="0.15">
      <c r="AH2775" s="591" t="s">
        <v>1495</v>
      </c>
      <c r="AI2775" s="592" t="s">
        <v>2909</v>
      </c>
      <c r="AJ2775" s="591">
        <v>507027</v>
      </c>
    </row>
    <row r="2776" spans="34:36" ht="15" customHeight="1" x14ac:dyDescent="0.15">
      <c r="AH2776" s="591" t="s">
        <v>1495</v>
      </c>
      <c r="AI2776" s="592" t="s">
        <v>2910</v>
      </c>
      <c r="AJ2776" s="591">
        <v>507028</v>
      </c>
    </row>
    <row r="2777" spans="34:36" ht="15" customHeight="1" x14ac:dyDescent="0.15">
      <c r="AH2777" s="591" t="s">
        <v>1495</v>
      </c>
      <c r="AI2777" s="592" t="s">
        <v>2911</v>
      </c>
      <c r="AJ2777" s="591">
        <v>507029</v>
      </c>
    </row>
    <row r="2778" spans="34:36" ht="15" customHeight="1" x14ac:dyDescent="0.15">
      <c r="AH2778" s="591" t="s">
        <v>1495</v>
      </c>
      <c r="AI2778" s="592" t="s">
        <v>2912</v>
      </c>
      <c r="AJ2778" s="591">
        <v>507030</v>
      </c>
    </row>
    <row r="2779" spans="34:36" ht="15" customHeight="1" x14ac:dyDescent="0.15">
      <c r="AH2779" s="591" t="s">
        <v>1495</v>
      </c>
      <c r="AI2779" s="592" t="s">
        <v>2913</v>
      </c>
      <c r="AJ2779" s="591">
        <v>507031</v>
      </c>
    </row>
    <row r="2780" spans="34:36" ht="15" customHeight="1" x14ac:dyDescent="0.15">
      <c r="AH2780" s="591" t="s">
        <v>1495</v>
      </c>
      <c r="AI2780" s="592" t="s">
        <v>2914</v>
      </c>
      <c r="AJ2780" s="591">
        <v>507032</v>
      </c>
    </row>
    <row r="2781" spans="34:36" ht="15" customHeight="1" x14ac:dyDescent="0.15">
      <c r="AH2781" s="591" t="s">
        <v>1495</v>
      </c>
      <c r="AI2781" s="592" t="s">
        <v>2915</v>
      </c>
      <c r="AJ2781" s="591">
        <v>507033</v>
      </c>
    </row>
    <row r="2782" spans="34:36" ht="15" customHeight="1" x14ac:dyDescent="0.15">
      <c r="AH2782" s="591" t="s">
        <v>1495</v>
      </c>
      <c r="AI2782" s="592" t="s">
        <v>2916</v>
      </c>
      <c r="AJ2782" s="591">
        <v>507034</v>
      </c>
    </row>
    <row r="2783" spans="34:36" ht="15" customHeight="1" x14ac:dyDescent="0.15">
      <c r="AH2783" s="591" t="s">
        <v>1495</v>
      </c>
      <c r="AI2783" s="592" t="s">
        <v>2917</v>
      </c>
      <c r="AJ2783" s="591">
        <v>507035</v>
      </c>
    </row>
    <row r="2784" spans="34:36" ht="15" customHeight="1" x14ac:dyDescent="0.15">
      <c r="AH2784" s="591" t="s">
        <v>1495</v>
      </c>
      <c r="AI2784" s="592" t="s">
        <v>2918</v>
      </c>
      <c r="AJ2784" s="591">
        <v>507036</v>
      </c>
    </row>
    <row r="2785" spans="34:36" ht="15" customHeight="1" x14ac:dyDescent="0.15">
      <c r="AH2785" s="591" t="s">
        <v>1495</v>
      </c>
      <c r="AI2785" s="592" t="s">
        <v>2919</v>
      </c>
      <c r="AJ2785" s="591">
        <v>507037</v>
      </c>
    </row>
    <row r="2786" spans="34:36" ht="15" customHeight="1" x14ac:dyDescent="0.15">
      <c r="AH2786" s="591" t="s">
        <v>1495</v>
      </c>
      <c r="AI2786" s="592" t="s">
        <v>2920</v>
      </c>
      <c r="AJ2786" s="591">
        <v>507038</v>
      </c>
    </row>
    <row r="2787" spans="34:36" ht="15" customHeight="1" x14ac:dyDescent="0.15">
      <c r="AH2787" s="591" t="s">
        <v>1495</v>
      </c>
      <c r="AI2787" s="592" t="s">
        <v>2921</v>
      </c>
      <c r="AJ2787" s="591">
        <v>507039</v>
      </c>
    </row>
    <row r="2788" spans="34:36" ht="15" customHeight="1" x14ac:dyDescent="0.15">
      <c r="AH2788" s="591" t="s">
        <v>1495</v>
      </c>
      <c r="AI2788" s="592" t="s">
        <v>2922</v>
      </c>
      <c r="AJ2788" s="591">
        <v>507040</v>
      </c>
    </row>
    <row r="2789" spans="34:36" ht="15" customHeight="1" x14ac:dyDescent="0.15">
      <c r="AH2789" s="591" t="s">
        <v>1495</v>
      </c>
      <c r="AI2789" s="592" t="s">
        <v>2923</v>
      </c>
      <c r="AJ2789" s="591">
        <v>507041</v>
      </c>
    </row>
    <row r="2790" spans="34:36" ht="15" customHeight="1" x14ac:dyDescent="0.15">
      <c r="AH2790" s="591" t="s">
        <v>1495</v>
      </c>
      <c r="AI2790" s="592" t="s">
        <v>2924</v>
      </c>
      <c r="AJ2790" s="591">
        <v>507042</v>
      </c>
    </row>
    <row r="2791" spans="34:36" ht="15" customHeight="1" x14ac:dyDescent="0.15">
      <c r="AH2791" s="591" t="s">
        <v>1495</v>
      </c>
      <c r="AI2791" s="592" t="s">
        <v>2925</v>
      </c>
      <c r="AJ2791" s="591">
        <v>507043</v>
      </c>
    </row>
    <row r="2792" spans="34:36" ht="15" customHeight="1" x14ac:dyDescent="0.15">
      <c r="AH2792" s="591" t="s">
        <v>1495</v>
      </c>
      <c r="AI2792" s="592" t="s">
        <v>2926</v>
      </c>
      <c r="AJ2792" s="591">
        <v>507044</v>
      </c>
    </row>
    <row r="2793" spans="34:36" ht="15" customHeight="1" x14ac:dyDescent="0.15">
      <c r="AH2793" s="591" t="s">
        <v>1495</v>
      </c>
      <c r="AI2793" s="592" t="s">
        <v>2927</v>
      </c>
      <c r="AJ2793" s="591">
        <v>507991</v>
      </c>
    </row>
    <row r="2794" spans="34:36" ht="15" customHeight="1" x14ac:dyDescent="0.15">
      <c r="AH2794" s="591" t="s">
        <v>1495</v>
      </c>
      <c r="AI2794" s="592" t="s">
        <v>2928</v>
      </c>
      <c r="AJ2794" s="591">
        <v>507046</v>
      </c>
    </row>
    <row r="2795" spans="34:36" ht="15" customHeight="1" x14ac:dyDescent="0.15">
      <c r="AH2795" s="591" t="s">
        <v>1495</v>
      </c>
      <c r="AI2795" s="592" t="s">
        <v>2929</v>
      </c>
      <c r="AJ2795" s="591">
        <v>507047</v>
      </c>
    </row>
    <row r="2796" spans="34:36" ht="15" customHeight="1" x14ac:dyDescent="0.15">
      <c r="AH2796" s="591" t="s">
        <v>1495</v>
      </c>
      <c r="AI2796" s="592" t="s">
        <v>1545</v>
      </c>
      <c r="AJ2796" s="591">
        <v>507990</v>
      </c>
    </row>
    <row r="2797" spans="34:36" ht="15" customHeight="1" x14ac:dyDescent="0.15">
      <c r="AH2797" s="591" t="s">
        <v>1547</v>
      </c>
      <c r="AI2797" s="592" t="s">
        <v>2930</v>
      </c>
      <c r="AJ2797" s="591">
        <v>508001</v>
      </c>
    </row>
    <row r="2798" spans="34:36" ht="15" customHeight="1" x14ac:dyDescent="0.15">
      <c r="AH2798" s="591" t="s">
        <v>1547</v>
      </c>
      <c r="AI2798" s="592" t="s">
        <v>2931</v>
      </c>
      <c r="AJ2798" s="591">
        <v>508002</v>
      </c>
    </row>
    <row r="2799" spans="34:36" ht="15" customHeight="1" x14ac:dyDescent="0.15">
      <c r="AH2799" s="591" t="s">
        <v>1547</v>
      </c>
      <c r="AI2799" s="592" t="s">
        <v>2932</v>
      </c>
      <c r="AJ2799" s="591">
        <v>508003</v>
      </c>
    </row>
    <row r="2800" spans="34:36" ht="15" customHeight="1" x14ac:dyDescent="0.15">
      <c r="AH2800" s="591" t="s">
        <v>1547</v>
      </c>
      <c r="AI2800" s="592" t="s">
        <v>2933</v>
      </c>
      <c r="AJ2800" s="591">
        <v>508004</v>
      </c>
    </row>
    <row r="2801" spans="34:36" ht="15" customHeight="1" x14ac:dyDescent="0.15">
      <c r="AH2801" s="591" t="s">
        <v>1547</v>
      </c>
      <c r="AI2801" s="592" t="s">
        <v>2934</v>
      </c>
      <c r="AJ2801" s="591">
        <v>508005</v>
      </c>
    </row>
    <row r="2802" spans="34:36" ht="15" customHeight="1" x14ac:dyDescent="0.15">
      <c r="AH2802" s="591" t="s">
        <v>1547</v>
      </c>
      <c r="AI2802" s="592" t="s">
        <v>2935</v>
      </c>
      <c r="AJ2802" s="591">
        <v>508006</v>
      </c>
    </row>
    <row r="2803" spans="34:36" ht="15" customHeight="1" x14ac:dyDescent="0.15">
      <c r="AH2803" s="591" t="s">
        <v>1547</v>
      </c>
      <c r="AI2803" s="592" t="s">
        <v>2936</v>
      </c>
      <c r="AJ2803" s="591">
        <v>508007</v>
      </c>
    </row>
    <row r="2804" spans="34:36" ht="15" customHeight="1" x14ac:dyDescent="0.15">
      <c r="AH2804" s="591" t="s">
        <v>1547</v>
      </c>
      <c r="AI2804" s="592" t="s">
        <v>2937</v>
      </c>
      <c r="AJ2804" s="591">
        <v>508008</v>
      </c>
    </row>
    <row r="2805" spans="34:36" ht="15" customHeight="1" x14ac:dyDescent="0.15">
      <c r="AH2805" s="591" t="s">
        <v>1547</v>
      </c>
      <c r="AI2805" s="592" t="s">
        <v>2938</v>
      </c>
      <c r="AJ2805" s="591">
        <v>508009</v>
      </c>
    </row>
    <row r="2806" spans="34:36" ht="15" customHeight="1" x14ac:dyDescent="0.15">
      <c r="AH2806" s="591" t="s">
        <v>1547</v>
      </c>
      <c r="AI2806" s="592" t="s">
        <v>2939</v>
      </c>
      <c r="AJ2806" s="591">
        <v>508010</v>
      </c>
    </row>
    <row r="2807" spans="34:36" ht="15" customHeight="1" x14ac:dyDescent="0.15">
      <c r="AH2807" s="591" t="s">
        <v>1547</v>
      </c>
      <c r="AI2807" s="592" t="s">
        <v>2940</v>
      </c>
      <c r="AJ2807" s="591">
        <v>508011</v>
      </c>
    </row>
    <row r="2808" spans="34:36" ht="15" customHeight="1" x14ac:dyDescent="0.15">
      <c r="AH2808" s="591" t="s">
        <v>1547</v>
      </c>
      <c r="AI2808" s="592" t="s">
        <v>2941</v>
      </c>
      <c r="AJ2808" s="591">
        <v>508012</v>
      </c>
    </row>
    <row r="2809" spans="34:36" ht="15" customHeight="1" x14ac:dyDescent="0.15">
      <c r="AH2809" s="591" t="s">
        <v>1547</v>
      </c>
      <c r="AI2809" s="592" t="s">
        <v>2942</v>
      </c>
      <c r="AJ2809" s="591">
        <v>508013</v>
      </c>
    </row>
    <row r="2810" spans="34:36" ht="15" customHeight="1" x14ac:dyDescent="0.15">
      <c r="AH2810" s="591" t="s">
        <v>1547</v>
      </c>
      <c r="AI2810" s="592" t="s">
        <v>2943</v>
      </c>
      <c r="AJ2810" s="591">
        <v>508014</v>
      </c>
    </row>
    <row r="2811" spans="34:36" ht="15" customHeight="1" x14ac:dyDescent="0.15">
      <c r="AH2811" s="591" t="s">
        <v>1547</v>
      </c>
      <c r="AI2811" s="592" t="s">
        <v>2944</v>
      </c>
      <c r="AJ2811" s="591">
        <v>508015</v>
      </c>
    </row>
    <row r="2812" spans="34:36" ht="15" customHeight="1" x14ac:dyDescent="0.15">
      <c r="AH2812" s="591" t="s">
        <v>1547</v>
      </c>
      <c r="AI2812" s="592" t="s">
        <v>2945</v>
      </c>
      <c r="AJ2812" s="591">
        <v>508016</v>
      </c>
    </row>
    <row r="2813" spans="34:36" ht="15" customHeight="1" x14ac:dyDescent="0.15">
      <c r="AH2813" s="591" t="s">
        <v>1547</v>
      </c>
      <c r="AI2813" s="592" t="s">
        <v>2946</v>
      </c>
      <c r="AJ2813" s="591">
        <v>508017</v>
      </c>
    </row>
    <row r="2814" spans="34:36" ht="15" customHeight="1" x14ac:dyDescent="0.15">
      <c r="AH2814" s="591" t="s">
        <v>1547</v>
      </c>
      <c r="AI2814" s="592" t="s">
        <v>2947</v>
      </c>
      <c r="AJ2814" s="591">
        <v>508018</v>
      </c>
    </row>
    <row r="2815" spans="34:36" ht="15" customHeight="1" x14ac:dyDescent="0.15">
      <c r="AH2815" s="591" t="s">
        <v>1547</v>
      </c>
      <c r="AI2815" s="592" t="s">
        <v>2948</v>
      </c>
      <c r="AJ2815" s="591">
        <v>508019</v>
      </c>
    </row>
    <row r="2816" spans="34:36" ht="15" customHeight="1" x14ac:dyDescent="0.15">
      <c r="AH2816" s="591" t="s">
        <v>1547</v>
      </c>
      <c r="AI2816" s="592" t="s">
        <v>2949</v>
      </c>
      <c r="AJ2816" s="591">
        <v>508020</v>
      </c>
    </row>
    <row r="2817" spans="34:36" ht="15" customHeight="1" x14ac:dyDescent="0.15">
      <c r="AH2817" s="591" t="s">
        <v>1547</v>
      </c>
      <c r="AI2817" s="592" t="s">
        <v>2950</v>
      </c>
      <c r="AJ2817" s="591">
        <v>508021</v>
      </c>
    </row>
    <row r="2818" spans="34:36" ht="15" customHeight="1" x14ac:dyDescent="0.15">
      <c r="AH2818" s="591" t="s">
        <v>1547</v>
      </c>
      <c r="AI2818" s="592" t="s">
        <v>2951</v>
      </c>
      <c r="AJ2818" s="591">
        <v>508022</v>
      </c>
    </row>
    <row r="2819" spans="34:36" ht="15" customHeight="1" x14ac:dyDescent="0.15">
      <c r="AH2819" s="591" t="s">
        <v>1547</v>
      </c>
      <c r="AI2819" s="592" t="s">
        <v>2952</v>
      </c>
      <c r="AJ2819" s="591">
        <v>508023</v>
      </c>
    </row>
    <row r="2820" spans="34:36" ht="15" customHeight="1" x14ac:dyDescent="0.15">
      <c r="AH2820" s="591" t="s">
        <v>1547</v>
      </c>
      <c r="AI2820" s="592" t="s">
        <v>2953</v>
      </c>
      <c r="AJ2820" s="592">
        <v>508024</v>
      </c>
    </row>
    <row r="2821" spans="34:36" ht="15" customHeight="1" x14ac:dyDescent="0.15">
      <c r="AH2821" s="591" t="s">
        <v>1547</v>
      </c>
      <c r="AI2821" s="592" t="s">
        <v>2954</v>
      </c>
      <c r="AJ2821" s="591">
        <v>508025</v>
      </c>
    </row>
    <row r="2822" spans="34:36" ht="15" customHeight="1" x14ac:dyDescent="0.15">
      <c r="AH2822" s="591" t="s">
        <v>1547</v>
      </c>
      <c r="AI2822" s="592" t="s">
        <v>2955</v>
      </c>
      <c r="AJ2822" s="591">
        <v>508026</v>
      </c>
    </row>
    <row r="2823" spans="34:36" ht="15" customHeight="1" x14ac:dyDescent="0.15">
      <c r="AH2823" s="591" t="s">
        <v>1547</v>
      </c>
      <c r="AI2823" s="592" t="s">
        <v>2956</v>
      </c>
      <c r="AJ2823" s="591">
        <v>508027</v>
      </c>
    </row>
    <row r="2824" spans="34:36" ht="15" customHeight="1" x14ac:dyDescent="0.15">
      <c r="AH2824" s="591" t="s">
        <v>1547</v>
      </c>
      <c r="AI2824" s="592" t="s">
        <v>2957</v>
      </c>
      <c r="AJ2824" s="591">
        <v>508028</v>
      </c>
    </row>
    <row r="2825" spans="34:36" ht="15" customHeight="1" x14ac:dyDescent="0.15">
      <c r="AH2825" s="591" t="s">
        <v>1547</v>
      </c>
      <c r="AI2825" s="592" t="s">
        <v>2958</v>
      </c>
      <c r="AJ2825" s="591">
        <v>508029</v>
      </c>
    </row>
    <row r="2826" spans="34:36" ht="15" customHeight="1" x14ac:dyDescent="0.15">
      <c r="AH2826" s="591" t="s">
        <v>1547</v>
      </c>
      <c r="AI2826" s="592" t="s">
        <v>2959</v>
      </c>
      <c r="AJ2826" s="591">
        <v>508030</v>
      </c>
    </row>
    <row r="2827" spans="34:36" ht="15" customHeight="1" x14ac:dyDescent="0.15">
      <c r="AH2827" s="591" t="s">
        <v>1547</v>
      </c>
      <c r="AI2827" s="592" t="s">
        <v>2960</v>
      </c>
      <c r="AJ2827" s="591">
        <v>508031</v>
      </c>
    </row>
    <row r="2828" spans="34:36" ht="15" customHeight="1" x14ac:dyDescent="0.15">
      <c r="AH2828" s="591" t="s">
        <v>1547</v>
      </c>
      <c r="AI2828" s="592" t="s">
        <v>2961</v>
      </c>
      <c r="AJ2828" s="591">
        <v>508032</v>
      </c>
    </row>
    <row r="2829" spans="34:36" ht="15" customHeight="1" x14ac:dyDescent="0.15">
      <c r="AH2829" s="591" t="s">
        <v>1547</v>
      </c>
      <c r="AI2829" s="592" t="s">
        <v>2962</v>
      </c>
      <c r="AJ2829" s="591">
        <v>508033</v>
      </c>
    </row>
    <row r="2830" spans="34:36" ht="15" customHeight="1" x14ac:dyDescent="0.15">
      <c r="AH2830" s="591" t="s">
        <v>1547</v>
      </c>
      <c r="AI2830" s="592" t="s">
        <v>2963</v>
      </c>
      <c r="AJ2830" s="591">
        <v>508034</v>
      </c>
    </row>
    <row r="2831" spans="34:36" ht="15" customHeight="1" x14ac:dyDescent="0.15">
      <c r="AH2831" s="591" t="s">
        <v>1547</v>
      </c>
      <c r="AI2831" s="592" t="s">
        <v>2964</v>
      </c>
      <c r="AJ2831" s="591">
        <v>508035</v>
      </c>
    </row>
    <row r="2832" spans="34:36" ht="15" customHeight="1" x14ac:dyDescent="0.15">
      <c r="AH2832" s="591" t="s">
        <v>1547</v>
      </c>
      <c r="AI2832" s="592" t="s">
        <v>2965</v>
      </c>
      <c r="AJ2832" s="591">
        <v>508036</v>
      </c>
    </row>
    <row r="2833" spans="34:36" ht="15" customHeight="1" x14ac:dyDescent="0.15">
      <c r="AH2833" s="591" t="s">
        <v>1547</v>
      </c>
      <c r="AI2833" s="592" t="s">
        <v>2966</v>
      </c>
      <c r="AJ2833" s="591">
        <v>508037</v>
      </c>
    </row>
    <row r="2834" spans="34:36" ht="15" customHeight="1" x14ac:dyDescent="0.15">
      <c r="AH2834" s="591" t="s">
        <v>1547</v>
      </c>
      <c r="AI2834" s="592" t="s">
        <v>2967</v>
      </c>
      <c r="AJ2834" s="591">
        <v>508038</v>
      </c>
    </row>
    <row r="2835" spans="34:36" ht="15" customHeight="1" x14ac:dyDescent="0.15">
      <c r="AH2835" s="591" t="s">
        <v>1547</v>
      </c>
      <c r="AI2835" s="592" t="s">
        <v>2968</v>
      </c>
      <c r="AJ2835" s="591">
        <v>508040</v>
      </c>
    </row>
    <row r="2836" spans="34:36" ht="15" customHeight="1" x14ac:dyDescent="0.15">
      <c r="AH2836" s="591" t="s">
        <v>1547</v>
      </c>
      <c r="AI2836" s="592" t="s">
        <v>2969</v>
      </c>
      <c r="AJ2836" s="591">
        <v>508041</v>
      </c>
    </row>
    <row r="2837" spans="34:36" ht="15" customHeight="1" x14ac:dyDescent="0.15">
      <c r="AH2837" s="591" t="s">
        <v>1547</v>
      </c>
      <c r="AI2837" s="592" t="s">
        <v>2970</v>
      </c>
      <c r="AJ2837" s="591">
        <v>508042</v>
      </c>
    </row>
    <row r="2838" spans="34:36" ht="15" customHeight="1" x14ac:dyDescent="0.15">
      <c r="AH2838" s="591" t="s">
        <v>1547</v>
      </c>
      <c r="AI2838" s="593" t="s">
        <v>2971</v>
      </c>
      <c r="AJ2838" s="591">
        <v>508043</v>
      </c>
    </row>
    <row r="2839" spans="34:36" ht="15" customHeight="1" x14ac:dyDescent="0.15">
      <c r="AH2839" s="591" t="s">
        <v>1547</v>
      </c>
      <c r="AI2839" s="592" t="s">
        <v>2644</v>
      </c>
      <c r="AJ2839" s="591">
        <v>508044</v>
      </c>
    </row>
    <row r="2840" spans="34:36" ht="15" customHeight="1" x14ac:dyDescent="0.15">
      <c r="AH2840" s="591" t="s">
        <v>1547</v>
      </c>
      <c r="AI2840" s="592" t="s">
        <v>2972</v>
      </c>
      <c r="AJ2840" s="591">
        <v>508045</v>
      </c>
    </row>
    <row r="2841" spans="34:36" ht="15" customHeight="1" x14ac:dyDescent="0.15">
      <c r="AH2841" s="591" t="s">
        <v>1547</v>
      </c>
      <c r="AI2841" s="592" t="s">
        <v>2973</v>
      </c>
      <c r="AJ2841" s="591">
        <v>508046</v>
      </c>
    </row>
    <row r="2842" spans="34:36" ht="15" customHeight="1" x14ac:dyDescent="0.15">
      <c r="AH2842" s="591" t="s">
        <v>1547</v>
      </c>
      <c r="AI2842" s="592" t="s">
        <v>2974</v>
      </c>
      <c r="AJ2842" s="591">
        <v>508047</v>
      </c>
    </row>
    <row r="2843" spans="34:36" ht="15" customHeight="1" x14ac:dyDescent="0.15">
      <c r="AH2843" s="591" t="s">
        <v>1547</v>
      </c>
      <c r="AI2843" s="592" t="s">
        <v>2975</v>
      </c>
      <c r="AJ2843" s="591">
        <v>508048</v>
      </c>
    </row>
    <row r="2844" spans="34:36" ht="15" customHeight="1" x14ac:dyDescent="0.15">
      <c r="AH2844" s="591" t="s">
        <v>1547</v>
      </c>
      <c r="AI2844" s="592" t="s">
        <v>2976</v>
      </c>
      <c r="AJ2844" s="591">
        <v>508049</v>
      </c>
    </row>
    <row r="2845" spans="34:36" ht="15" customHeight="1" x14ac:dyDescent="0.15">
      <c r="AH2845" s="591" t="s">
        <v>1547</v>
      </c>
      <c r="AI2845" s="592" t="s">
        <v>2977</v>
      </c>
      <c r="AJ2845" s="591">
        <v>508050</v>
      </c>
    </row>
    <row r="2846" spans="34:36" ht="15" customHeight="1" x14ac:dyDescent="0.15">
      <c r="AH2846" s="591" t="s">
        <v>1547</v>
      </c>
      <c r="AI2846" s="592" t="s">
        <v>2978</v>
      </c>
      <c r="AJ2846" s="591">
        <v>508051</v>
      </c>
    </row>
    <row r="2847" spans="34:36" ht="15" customHeight="1" x14ac:dyDescent="0.15">
      <c r="AH2847" s="591" t="s">
        <v>1547</v>
      </c>
      <c r="AI2847" s="592" t="s">
        <v>2979</v>
      </c>
      <c r="AJ2847" s="591">
        <v>508052</v>
      </c>
    </row>
    <row r="2848" spans="34:36" ht="15" customHeight="1" x14ac:dyDescent="0.15">
      <c r="AH2848" s="591" t="s">
        <v>1547</v>
      </c>
      <c r="AI2848" s="592" t="s">
        <v>2980</v>
      </c>
      <c r="AJ2848" s="591">
        <v>508053</v>
      </c>
    </row>
    <row r="2849" spans="34:36" ht="15" customHeight="1" x14ac:dyDescent="0.15">
      <c r="AH2849" s="591" t="s">
        <v>1547</v>
      </c>
      <c r="AI2849" s="592" t="s">
        <v>2793</v>
      </c>
      <c r="AJ2849" s="591">
        <v>508054</v>
      </c>
    </row>
    <row r="2850" spans="34:36" ht="15" customHeight="1" x14ac:dyDescent="0.15">
      <c r="AH2850" s="591" t="s">
        <v>1547</v>
      </c>
      <c r="AI2850" s="592" t="s">
        <v>2981</v>
      </c>
      <c r="AJ2850" s="591">
        <v>508057</v>
      </c>
    </row>
    <row r="2851" spans="34:36" ht="15" customHeight="1" x14ac:dyDescent="0.15">
      <c r="AH2851" s="591" t="s">
        <v>1547</v>
      </c>
      <c r="AI2851" s="592"/>
      <c r="AJ2851" s="591">
        <v>508058</v>
      </c>
    </row>
    <row r="2852" spans="34:36" ht="15" customHeight="1" x14ac:dyDescent="0.15">
      <c r="AH2852" s="591" t="s">
        <v>1547</v>
      </c>
      <c r="AI2852" s="592" t="s">
        <v>1296</v>
      </c>
      <c r="AJ2852" s="591">
        <v>508991</v>
      </c>
    </row>
    <row r="2853" spans="34:36" ht="15" customHeight="1" x14ac:dyDescent="0.15">
      <c r="AH2853" s="591" t="s">
        <v>1547</v>
      </c>
      <c r="AI2853" s="592"/>
      <c r="AJ2853" s="591"/>
    </row>
    <row r="2854" spans="34:36" ht="15" customHeight="1" x14ac:dyDescent="0.15">
      <c r="AH2854" s="591" t="s">
        <v>1613</v>
      </c>
      <c r="AI2854" s="592" t="s">
        <v>2982</v>
      </c>
      <c r="AJ2854" s="591">
        <v>509001</v>
      </c>
    </row>
    <row r="2855" spans="34:36" ht="15" customHeight="1" x14ac:dyDescent="0.15">
      <c r="AH2855" s="591" t="s">
        <v>1613</v>
      </c>
      <c r="AI2855" s="592" t="s">
        <v>2983</v>
      </c>
      <c r="AJ2855" s="591">
        <v>509002</v>
      </c>
    </row>
    <row r="2856" spans="34:36" ht="15" customHeight="1" x14ac:dyDescent="0.15">
      <c r="AH2856" s="591" t="s">
        <v>1613</v>
      </c>
      <c r="AI2856" s="592" t="s">
        <v>2984</v>
      </c>
      <c r="AJ2856" s="591">
        <v>509003</v>
      </c>
    </row>
    <row r="2857" spans="34:36" ht="15" customHeight="1" x14ac:dyDescent="0.15">
      <c r="AH2857" s="591" t="s">
        <v>1613</v>
      </c>
      <c r="AI2857" s="592" t="s">
        <v>2985</v>
      </c>
      <c r="AJ2857" s="591">
        <v>509004</v>
      </c>
    </row>
    <row r="2858" spans="34:36" ht="15" customHeight="1" x14ac:dyDescent="0.15">
      <c r="AH2858" s="591" t="s">
        <v>1613</v>
      </c>
      <c r="AI2858" s="592" t="s">
        <v>1619</v>
      </c>
      <c r="AJ2858" s="591">
        <v>509004</v>
      </c>
    </row>
    <row r="2859" spans="34:36" ht="15" customHeight="1" x14ac:dyDescent="0.15">
      <c r="AH2859" s="591" t="s">
        <v>1613</v>
      </c>
      <c r="AI2859" s="592" t="s">
        <v>2986</v>
      </c>
      <c r="AJ2859" s="591">
        <v>509005</v>
      </c>
    </row>
    <row r="2860" spans="34:36" ht="15" customHeight="1" x14ac:dyDescent="0.15">
      <c r="AH2860" s="591" t="s">
        <v>1613</v>
      </c>
      <c r="AI2860" s="592" t="s">
        <v>2987</v>
      </c>
      <c r="AJ2860" s="591">
        <v>509006</v>
      </c>
    </row>
    <row r="2861" spans="34:36" ht="15" customHeight="1" x14ac:dyDescent="0.15">
      <c r="AH2861" s="591" t="s">
        <v>1613</v>
      </c>
      <c r="AI2861" s="592" t="s">
        <v>2988</v>
      </c>
      <c r="AJ2861" s="591">
        <v>509007</v>
      </c>
    </row>
    <row r="2862" spans="34:36" ht="15" customHeight="1" x14ac:dyDescent="0.15">
      <c r="AH2862" s="591" t="s">
        <v>1613</v>
      </c>
      <c r="AI2862" s="592" t="s">
        <v>2989</v>
      </c>
      <c r="AJ2862" s="591">
        <v>509009</v>
      </c>
    </row>
    <row r="2863" spans="34:36" ht="15" customHeight="1" x14ac:dyDescent="0.15">
      <c r="AH2863" s="591" t="s">
        <v>1613</v>
      </c>
      <c r="AI2863" s="592" t="s">
        <v>2990</v>
      </c>
      <c r="AJ2863" s="591">
        <v>509010</v>
      </c>
    </row>
    <row r="2864" spans="34:36" ht="15" customHeight="1" x14ac:dyDescent="0.15">
      <c r="AH2864" s="591" t="s">
        <v>1613</v>
      </c>
      <c r="AI2864" s="592" t="s">
        <v>2991</v>
      </c>
      <c r="AJ2864" s="591">
        <v>509011</v>
      </c>
    </row>
    <row r="2865" spans="34:36" ht="15" customHeight="1" x14ac:dyDescent="0.15">
      <c r="AH2865" s="591" t="s">
        <v>1613</v>
      </c>
      <c r="AI2865" s="592" t="s">
        <v>2992</v>
      </c>
      <c r="AJ2865" s="591">
        <v>509012</v>
      </c>
    </row>
    <row r="2866" spans="34:36" ht="15" customHeight="1" x14ac:dyDescent="0.15">
      <c r="AH2866" s="591" t="s">
        <v>1613</v>
      </c>
      <c r="AI2866" s="592" t="s">
        <v>2993</v>
      </c>
      <c r="AJ2866" s="591">
        <v>509014</v>
      </c>
    </row>
    <row r="2867" spans="34:36" ht="15" customHeight="1" x14ac:dyDescent="0.15">
      <c r="AH2867" s="591" t="s">
        <v>1613</v>
      </c>
      <c r="AI2867" s="592" t="s">
        <v>2994</v>
      </c>
      <c r="AJ2867" s="591">
        <v>509015</v>
      </c>
    </row>
    <row r="2868" spans="34:36" ht="15" customHeight="1" x14ac:dyDescent="0.15">
      <c r="AH2868" s="591" t="s">
        <v>1613</v>
      </c>
      <c r="AI2868" s="592" t="s">
        <v>2995</v>
      </c>
      <c r="AJ2868" s="591">
        <v>509016</v>
      </c>
    </row>
    <row r="2869" spans="34:36" ht="15" customHeight="1" x14ac:dyDescent="0.15">
      <c r="AH2869" s="591" t="s">
        <v>1613</v>
      </c>
      <c r="AI2869" s="592" t="s">
        <v>2996</v>
      </c>
      <c r="AJ2869" s="591">
        <v>509017</v>
      </c>
    </row>
    <row r="2870" spans="34:36" ht="15" customHeight="1" x14ac:dyDescent="0.15">
      <c r="AH2870" s="591" t="s">
        <v>1613</v>
      </c>
      <c r="AI2870" s="592" t="s">
        <v>2997</v>
      </c>
      <c r="AJ2870" s="591">
        <v>509018</v>
      </c>
    </row>
    <row r="2871" spans="34:36" ht="15" customHeight="1" x14ac:dyDescent="0.15">
      <c r="AH2871" s="591" t="s">
        <v>1613</v>
      </c>
      <c r="AI2871" s="592" t="s">
        <v>2998</v>
      </c>
      <c r="AJ2871" s="591">
        <v>509018</v>
      </c>
    </row>
    <row r="2872" spans="34:36" ht="15" customHeight="1" x14ac:dyDescent="0.15">
      <c r="AH2872" s="591" t="s">
        <v>1613</v>
      </c>
      <c r="AI2872" s="592" t="s">
        <v>2999</v>
      </c>
      <c r="AJ2872" s="591">
        <v>509019</v>
      </c>
    </row>
    <row r="2873" spans="34:36" ht="15" customHeight="1" x14ac:dyDescent="0.15">
      <c r="AH2873" s="591" t="s">
        <v>1613</v>
      </c>
      <c r="AI2873" s="592" t="s">
        <v>1640</v>
      </c>
      <c r="AJ2873" s="591">
        <v>509990</v>
      </c>
    </row>
    <row r="2874" spans="34:36" ht="15" customHeight="1" x14ac:dyDescent="0.15">
      <c r="AH2874" s="591" t="s">
        <v>1613</v>
      </c>
      <c r="AI2874" s="592" t="s">
        <v>3000</v>
      </c>
      <c r="AJ2874" s="591">
        <v>509991</v>
      </c>
    </row>
    <row r="2875" spans="34:36" ht="15" customHeight="1" x14ac:dyDescent="0.15">
      <c r="AH2875" s="591" t="s">
        <v>509</v>
      </c>
      <c r="AI2875" s="592" t="s">
        <v>3001</v>
      </c>
      <c r="AJ2875" s="591">
        <v>601001</v>
      </c>
    </row>
    <row r="2876" spans="34:36" ht="15" customHeight="1" x14ac:dyDescent="0.15">
      <c r="AH2876" s="591" t="s">
        <v>509</v>
      </c>
      <c r="AI2876" s="592" t="s">
        <v>3002</v>
      </c>
      <c r="AJ2876" s="591">
        <v>601002</v>
      </c>
    </row>
    <row r="2877" spans="34:36" ht="15" customHeight="1" x14ac:dyDescent="0.15">
      <c r="AH2877" s="591" t="s">
        <v>509</v>
      </c>
      <c r="AI2877" s="592" t="s">
        <v>3003</v>
      </c>
      <c r="AJ2877" s="591">
        <v>601003</v>
      </c>
    </row>
    <row r="2878" spans="34:36" ht="15" customHeight="1" x14ac:dyDescent="0.15">
      <c r="AH2878" s="591" t="s">
        <v>509</v>
      </c>
      <c r="AI2878" s="592" t="s">
        <v>3004</v>
      </c>
      <c r="AJ2878" s="591">
        <v>601004</v>
      </c>
    </row>
    <row r="2879" spans="34:36" ht="15" customHeight="1" x14ac:dyDescent="0.15">
      <c r="AH2879" s="591" t="s">
        <v>509</v>
      </c>
      <c r="AI2879" s="592" t="s">
        <v>3005</v>
      </c>
      <c r="AJ2879" s="591">
        <v>601006</v>
      </c>
    </row>
    <row r="2880" spans="34:36" ht="15" customHeight="1" x14ac:dyDescent="0.15">
      <c r="AH2880" s="591" t="s">
        <v>509</v>
      </c>
      <c r="AI2880" s="592" t="s">
        <v>3006</v>
      </c>
      <c r="AJ2880" s="591">
        <v>601007</v>
      </c>
    </row>
    <row r="2881" spans="34:36" ht="15" customHeight="1" x14ac:dyDescent="0.15">
      <c r="AH2881" s="591" t="s">
        <v>509</v>
      </c>
      <c r="AI2881" s="592" t="s">
        <v>3007</v>
      </c>
      <c r="AJ2881" s="591">
        <v>601008</v>
      </c>
    </row>
    <row r="2882" spans="34:36" ht="15" customHeight="1" x14ac:dyDescent="0.15">
      <c r="AH2882" s="591" t="s">
        <v>509</v>
      </c>
      <c r="AI2882" s="592" t="s">
        <v>3008</v>
      </c>
      <c r="AJ2882" s="591">
        <v>601009</v>
      </c>
    </row>
    <row r="2883" spans="34:36" ht="15" customHeight="1" x14ac:dyDescent="0.15">
      <c r="AH2883" s="591" t="s">
        <v>509</v>
      </c>
      <c r="AI2883" s="592" t="s">
        <v>3009</v>
      </c>
      <c r="AJ2883" s="591">
        <v>601010</v>
      </c>
    </row>
    <row r="2884" spans="34:36" ht="15" customHeight="1" x14ac:dyDescent="0.15">
      <c r="AH2884" s="591" t="s">
        <v>509</v>
      </c>
      <c r="AI2884" s="592" t="s">
        <v>1649</v>
      </c>
      <c r="AJ2884" s="591">
        <v>601011</v>
      </c>
    </row>
    <row r="2885" spans="34:36" ht="15" customHeight="1" x14ac:dyDescent="0.15">
      <c r="AH2885" s="591" t="s">
        <v>509</v>
      </c>
      <c r="AI2885" s="592" t="s">
        <v>3010</v>
      </c>
      <c r="AJ2885" s="591">
        <v>601012</v>
      </c>
    </row>
    <row r="2886" spans="34:36" ht="15" customHeight="1" x14ac:dyDescent="0.15">
      <c r="AH2886" s="591" t="s">
        <v>509</v>
      </c>
      <c r="AI2886" s="592" t="s">
        <v>3011</v>
      </c>
      <c r="AJ2886" s="591">
        <v>601991</v>
      </c>
    </row>
    <row r="2887" spans="34:36" ht="15" customHeight="1" x14ac:dyDescent="0.15">
      <c r="AH2887" s="591" t="s">
        <v>1655</v>
      </c>
      <c r="AI2887" s="592" t="s">
        <v>3012</v>
      </c>
      <c r="AJ2887" s="591">
        <v>602001</v>
      </c>
    </row>
    <row r="2888" spans="34:36" ht="15" customHeight="1" x14ac:dyDescent="0.15">
      <c r="AH2888" s="591" t="s">
        <v>1655</v>
      </c>
      <c r="AI2888" s="592" t="s">
        <v>3013</v>
      </c>
      <c r="AJ2888" s="591">
        <v>602002</v>
      </c>
    </row>
    <row r="2889" spans="34:36" ht="15" customHeight="1" x14ac:dyDescent="0.15">
      <c r="AH2889" s="591" t="s">
        <v>1655</v>
      </c>
      <c r="AI2889" s="592" t="s">
        <v>3014</v>
      </c>
      <c r="AJ2889" s="591">
        <v>602003</v>
      </c>
    </row>
    <row r="2890" spans="34:36" ht="15" customHeight="1" x14ac:dyDescent="0.15">
      <c r="AH2890" s="591" t="s">
        <v>1655</v>
      </c>
      <c r="AI2890" s="592" t="s">
        <v>3015</v>
      </c>
      <c r="AJ2890" s="591">
        <v>602004</v>
      </c>
    </row>
    <row r="2891" spans="34:36" ht="15" customHeight="1" x14ac:dyDescent="0.15">
      <c r="AH2891" s="591" t="s">
        <v>1655</v>
      </c>
      <c r="AI2891" s="592" t="s">
        <v>3016</v>
      </c>
      <c r="AJ2891" s="591">
        <v>602006</v>
      </c>
    </row>
    <row r="2892" spans="34:36" ht="15" customHeight="1" x14ac:dyDescent="0.15">
      <c r="AH2892" s="591" t="s">
        <v>1655</v>
      </c>
      <c r="AI2892" s="592" t="s">
        <v>3017</v>
      </c>
      <c r="AJ2892" s="591">
        <v>602007</v>
      </c>
    </row>
    <row r="2893" spans="34:36" ht="15" customHeight="1" x14ac:dyDescent="0.15">
      <c r="AH2893" s="591" t="s">
        <v>1655</v>
      </c>
      <c r="AI2893" s="592" t="s">
        <v>3018</v>
      </c>
      <c r="AJ2893" s="591">
        <v>602008</v>
      </c>
    </row>
    <row r="2894" spans="34:36" ht="15" customHeight="1" x14ac:dyDescent="0.15">
      <c r="AH2894" s="591" t="s">
        <v>1655</v>
      </c>
      <c r="AI2894" s="592" t="s">
        <v>3019</v>
      </c>
      <c r="AJ2894" s="591">
        <v>602009</v>
      </c>
    </row>
    <row r="2895" spans="34:36" ht="15" customHeight="1" x14ac:dyDescent="0.15">
      <c r="AH2895" s="591" t="s">
        <v>1655</v>
      </c>
      <c r="AI2895" s="592" t="s">
        <v>3020</v>
      </c>
      <c r="AJ2895" s="591">
        <v>602010</v>
      </c>
    </row>
    <row r="2896" spans="34:36" ht="15" customHeight="1" x14ac:dyDescent="0.15">
      <c r="AH2896" s="591" t="s">
        <v>1655</v>
      </c>
      <c r="AI2896" s="592" t="s">
        <v>3021</v>
      </c>
      <c r="AJ2896" s="591">
        <v>602011</v>
      </c>
    </row>
    <row r="2897" spans="34:36" ht="15" customHeight="1" x14ac:dyDescent="0.15">
      <c r="AH2897" s="591" t="s">
        <v>1655</v>
      </c>
      <c r="AI2897" s="592" t="s">
        <v>3022</v>
      </c>
      <c r="AJ2897" s="591">
        <v>602012</v>
      </c>
    </row>
    <row r="2898" spans="34:36" ht="15" customHeight="1" x14ac:dyDescent="0.15">
      <c r="AH2898" s="591" t="s">
        <v>1655</v>
      </c>
      <c r="AI2898" s="592" t="s">
        <v>3023</v>
      </c>
      <c r="AJ2898" s="591">
        <v>602013</v>
      </c>
    </row>
    <row r="2899" spans="34:36" ht="15" customHeight="1" x14ac:dyDescent="0.15">
      <c r="AH2899" s="591" t="s">
        <v>1655</v>
      </c>
      <c r="AI2899" s="592" t="s">
        <v>3024</v>
      </c>
      <c r="AJ2899" s="591">
        <v>602014</v>
      </c>
    </row>
    <row r="2900" spans="34:36" ht="15" customHeight="1" x14ac:dyDescent="0.15">
      <c r="AH2900" s="591" t="s">
        <v>1655</v>
      </c>
      <c r="AI2900" s="592" t="s">
        <v>3025</v>
      </c>
      <c r="AJ2900" s="591">
        <v>602015</v>
      </c>
    </row>
    <row r="2901" spans="34:36" ht="15" customHeight="1" x14ac:dyDescent="0.15">
      <c r="AH2901" s="591" t="s">
        <v>1655</v>
      </c>
      <c r="AI2901" s="592" t="s">
        <v>3026</v>
      </c>
      <c r="AJ2901" s="591">
        <v>602016</v>
      </c>
    </row>
    <row r="2902" spans="34:36" ht="15" customHeight="1" x14ac:dyDescent="0.15">
      <c r="AH2902" s="591" t="s">
        <v>1655</v>
      </c>
      <c r="AI2902" s="592" t="s">
        <v>3027</v>
      </c>
      <c r="AJ2902" s="591">
        <v>602017</v>
      </c>
    </row>
    <row r="2903" spans="34:36" ht="15" customHeight="1" x14ac:dyDescent="0.15">
      <c r="AH2903" s="591" t="s">
        <v>1655</v>
      </c>
      <c r="AI2903" s="592" t="s">
        <v>3028</v>
      </c>
      <c r="AJ2903" s="591">
        <v>602018</v>
      </c>
    </row>
    <row r="2904" spans="34:36" ht="15" customHeight="1" x14ac:dyDescent="0.15">
      <c r="AH2904" s="591" t="s">
        <v>1655</v>
      </c>
      <c r="AI2904" s="593" t="s">
        <v>3029</v>
      </c>
      <c r="AJ2904" s="591">
        <v>602019</v>
      </c>
    </row>
    <row r="2905" spans="34:36" ht="15" customHeight="1" x14ac:dyDescent="0.15">
      <c r="AH2905" s="591" t="s">
        <v>1655</v>
      </c>
      <c r="AI2905" s="592" t="s">
        <v>3030</v>
      </c>
      <c r="AJ2905" s="591">
        <v>602020</v>
      </c>
    </row>
    <row r="2906" spans="34:36" ht="15" customHeight="1" x14ac:dyDescent="0.15">
      <c r="AH2906" s="591" t="s">
        <v>1655</v>
      </c>
      <c r="AI2906" s="592" t="s">
        <v>3031</v>
      </c>
      <c r="AJ2906" s="591">
        <v>602021</v>
      </c>
    </row>
    <row r="2907" spans="34:36" ht="15" customHeight="1" x14ac:dyDescent="0.15">
      <c r="AH2907" s="591" t="s">
        <v>1655</v>
      </c>
      <c r="AI2907" s="592" t="s">
        <v>3032</v>
      </c>
      <c r="AJ2907" s="591">
        <v>602022</v>
      </c>
    </row>
    <row r="2908" spans="34:36" ht="15" customHeight="1" x14ac:dyDescent="0.15">
      <c r="AH2908" s="591" t="s">
        <v>1655</v>
      </c>
      <c r="AI2908" s="592" t="s">
        <v>3033</v>
      </c>
      <c r="AJ2908" s="591">
        <v>602023</v>
      </c>
    </row>
    <row r="2909" spans="34:36" ht="15" customHeight="1" x14ac:dyDescent="0.15">
      <c r="AH2909" s="591" t="s">
        <v>1655</v>
      </c>
      <c r="AI2909" s="592" t="s">
        <v>3034</v>
      </c>
      <c r="AJ2909" s="591">
        <v>602024</v>
      </c>
    </row>
    <row r="2910" spans="34:36" ht="15" customHeight="1" x14ac:dyDescent="0.15">
      <c r="AH2910" s="591" t="s">
        <v>1655</v>
      </c>
      <c r="AI2910" s="592" t="s">
        <v>3035</v>
      </c>
      <c r="AJ2910" s="591">
        <v>602025</v>
      </c>
    </row>
    <row r="2911" spans="34:36" ht="15" customHeight="1" x14ac:dyDescent="0.15">
      <c r="AH2911" s="591" t="s">
        <v>1655</v>
      </c>
      <c r="AI2911" s="592" t="s">
        <v>3036</v>
      </c>
      <c r="AJ2911" s="591">
        <v>602026</v>
      </c>
    </row>
    <row r="2912" spans="34:36" ht="15" customHeight="1" x14ac:dyDescent="0.15">
      <c r="AH2912" s="591" t="s">
        <v>1655</v>
      </c>
      <c r="AI2912" s="592" t="s">
        <v>3037</v>
      </c>
      <c r="AJ2912" s="591">
        <v>602027</v>
      </c>
    </row>
    <row r="2913" spans="34:36" ht="15" customHeight="1" x14ac:dyDescent="0.15">
      <c r="AH2913" s="591" t="s">
        <v>1655</v>
      </c>
      <c r="AI2913" s="592" t="s">
        <v>3038</v>
      </c>
      <c r="AJ2913" s="591">
        <v>602028</v>
      </c>
    </row>
    <row r="2914" spans="34:36" ht="15" customHeight="1" x14ac:dyDescent="0.15">
      <c r="AH2914" s="591" t="s">
        <v>1655</v>
      </c>
      <c r="AI2914" s="592" t="s">
        <v>3039</v>
      </c>
      <c r="AJ2914" s="591">
        <v>602029</v>
      </c>
    </row>
    <row r="2915" spans="34:36" ht="15" customHeight="1" x14ac:dyDescent="0.15">
      <c r="AH2915" s="591" t="s">
        <v>1655</v>
      </c>
      <c r="AI2915" s="592" t="s">
        <v>3040</v>
      </c>
      <c r="AJ2915" s="591">
        <v>602030</v>
      </c>
    </row>
    <row r="2916" spans="34:36" ht="15" customHeight="1" x14ac:dyDescent="0.15">
      <c r="AH2916" s="591" t="s">
        <v>1655</v>
      </c>
      <c r="AI2916" s="592" t="s">
        <v>3041</v>
      </c>
      <c r="AJ2916" s="591">
        <v>602031</v>
      </c>
    </row>
    <row r="2917" spans="34:36" ht="15" customHeight="1" x14ac:dyDescent="0.15">
      <c r="AH2917" s="591" t="s">
        <v>1655</v>
      </c>
      <c r="AI2917" s="592" t="s">
        <v>3042</v>
      </c>
      <c r="AJ2917" s="591">
        <v>602032</v>
      </c>
    </row>
    <row r="2918" spans="34:36" ht="15" customHeight="1" x14ac:dyDescent="0.15">
      <c r="AH2918" s="591" t="s">
        <v>1655</v>
      </c>
      <c r="AI2918" s="592" t="s">
        <v>3043</v>
      </c>
      <c r="AJ2918" s="591">
        <v>602035</v>
      </c>
    </row>
    <row r="2919" spans="34:36" ht="15" customHeight="1" x14ac:dyDescent="0.15">
      <c r="AH2919" s="591" t="s">
        <v>1655</v>
      </c>
      <c r="AI2919" s="592" t="s">
        <v>3044</v>
      </c>
      <c r="AJ2919" s="591">
        <v>602036</v>
      </c>
    </row>
    <row r="2920" spans="34:36" ht="15" customHeight="1" x14ac:dyDescent="0.15">
      <c r="AH2920" s="591" t="s">
        <v>1655</v>
      </c>
      <c r="AI2920" s="592" t="s">
        <v>3045</v>
      </c>
      <c r="AJ2920" s="591">
        <v>602037</v>
      </c>
    </row>
    <row r="2921" spans="34:36" ht="15" customHeight="1" x14ac:dyDescent="0.15">
      <c r="AH2921" s="591" t="s">
        <v>1655</v>
      </c>
      <c r="AI2921" s="592" t="s">
        <v>3046</v>
      </c>
      <c r="AJ2921" s="591">
        <v>602038</v>
      </c>
    </row>
    <row r="2922" spans="34:36" ht="15" customHeight="1" x14ac:dyDescent="0.15">
      <c r="AH2922" s="591" t="s">
        <v>1655</v>
      </c>
      <c r="AI2922" s="592" t="s">
        <v>3047</v>
      </c>
      <c r="AJ2922" s="591">
        <v>602039</v>
      </c>
    </row>
    <row r="2923" spans="34:36" ht="15" customHeight="1" x14ac:dyDescent="0.15">
      <c r="AH2923" s="591" t="s">
        <v>1655</v>
      </c>
      <c r="AI2923" s="592" t="s">
        <v>3048</v>
      </c>
      <c r="AJ2923" s="591">
        <v>602040</v>
      </c>
    </row>
    <row r="2924" spans="34:36" ht="15" customHeight="1" x14ac:dyDescent="0.15">
      <c r="AH2924" s="591" t="s">
        <v>1655</v>
      </c>
      <c r="AI2924" s="592" t="s">
        <v>3049</v>
      </c>
      <c r="AJ2924" s="591">
        <v>602041</v>
      </c>
    </row>
    <row r="2925" spans="34:36" ht="15" customHeight="1" x14ac:dyDescent="0.15">
      <c r="AH2925" s="591" t="s">
        <v>1655</v>
      </c>
      <c r="AI2925" s="592" t="s">
        <v>3050</v>
      </c>
      <c r="AJ2925" s="591">
        <v>602042</v>
      </c>
    </row>
    <row r="2926" spans="34:36" ht="15" customHeight="1" x14ac:dyDescent="0.15">
      <c r="AH2926" s="591" t="s">
        <v>1655</v>
      </c>
      <c r="AI2926" s="592" t="s">
        <v>3051</v>
      </c>
      <c r="AJ2926" s="591">
        <v>602043</v>
      </c>
    </row>
    <row r="2927" spans="34:36" ht="15" customHeight="1" x14ac:dyDescent="0.15">
      <c r="AH2927" s="591" t="s">
        <v>1695</v>
      </c>
      <c r="AI2927" s="592" t="s">
        <v>3052</v>
      </c>
      <c r="AJ2927" s="591">
        <v>602990</v>
      </c>
    </row>
    <row r="2928" spans="34:36" ht="15" customHeight="1" x14ac:dyDescent="0.15">
      <c r="AH2928" s="591" t="s">
        <v>1695</v>
      </c>
      <c r="AI2928" s="592" t="s">
        <v>3053</v>
      </c>
      <c r="AJ2928" s="591">
        <v>602991</v>
      </c>
    </row>
    <row r="2929" spans="34:36" ht="15" customHeight="1" x14ac:dyDescent="0.15">
      <c r="AH2929" s="591" t="s">
        <v>1700</v>
      </c>
      <c r="AI2929" s="592" t="s">
        <v>3054</v>
      </c>
      <c r="AJ2929" s="591">
        <v>603001</v>
      </c>
    </row>
    <row r="2930" spans="34:36" ht="15" customHeight="1" x14ac:dyDescent="0.15">
      <c r="AH2930" s="591" t="s">
        <v>1700</v>
      </c>
      <c r="AI2930" s="592" t="s">
        <v>3055</v>
      </c>
      <c r="AJ2930" s="591">
        <v>603002</v>
      </c>
    </row>
    <row r="2931" spans="34:36" ht="15" customHeight="1" x14ac:dyDescent="0.15">
      <c r="AH2931" s="591" t="s">
        <v>1700</v>
      </c>
      <c r="AI2931" s="592" t="s">
        <v>3056</v>
      </c>
      <c r="AJ2931" s="591">
        <v>603003</v>
      </c>
    </row>
    <row r="2932" spans="34:36" ht="15" customHeight="1" x14ac:dyDescent="0.15">
      <c r="AH2932" s="591" t="s">
        <v>1700</v>
      </c>
      <c r="AI2932" s="592" t="s">
        <v>3057</v>
      </c>
      <c r="AJ2932" s="591">
        <v>603004</v>
      </c>
    </row>
    <row r="2933" spans="34:36" ht="15" customHeight="1" x14ac:dyDescent="0.15">
      <c r="AH2933" s="591" t="s">
        <v>1700</v>
      </c>
      <c r="AI2933" s="592" t="s">
        <v>3058</v>
      </c>
      <c r="AJ2933" s="591">
        <v>603005</v>
      </c>
    </row>
    <row r="2934" spans="34:36" ht="15" customHeight="1" x14ac:dyDescent="0.15">
      <c r="AH2934" s="591" t="s">
        <v>1700</v>
      </c>
      <c r="AI2934" s="592" t="s">
        <v>3059</v>
      </c>
      <c r="AJ2934" s="591">
        <v>603006</v>
      </c>
    </row>
    <row r="2935" spans="34:36" ht="15" customHeight="1" x14ac:dyDescent="0.15">
      <c r="AH2935" s="591" t="s">
        <v>1700</v>
      </c>
      <c r="AI2935" s="592" t="s">
        <v>3060</v>
      </c>
      <c r="AJ2935" s="591">
        <v>603007</v>
      </c>
    </row>
    <row r="2936" spans="34:36" ht="15" customHeight="1" x14ac:dyDescent="0.15">
      <c r="AH2936" s="591" t="s">
        <v>1700</v>
      </c>
      <c r="AI2936" s="592" t="s">
        <v>3061</v>
      </c>
      <c r="AJ2936" s="591">
        <v>603008</v>
      </c>
    </row>
    <row r="2937" spans="34:36" ht="15" customHeight="1" x14ac:dyDescent="0.15">
      <c r="AH2937" s="591" t="s">
        <v>1700</v>
      </c>
      <c r="AI2937" s="592" t="s">
        <v>3062</v>
      </c>
      <c r="AJ2937" s="591">
        <v>603009</v>
      </c>
    </row>
    <row r="2938" spans="34:36" ht="15" customHeight="1" x14ac:dyDescent="0.15">
      <c r="AH2938" s="591" t="s">
        <v>1700</v>
      </c>
      <c r="AI2938" s="592" t="s">
        <v>3063</v>
      </c>
      <c r="AJ2938" s="594">
        <v>603010</v>
      </c>
    </row>
    <row r="2939" spans="34:36" ht="15" customHeight="1" x14ac:dyDescent="0.15">
      <c r="AH2939" s="591" t="s">
        <v>1700</v>
      </c>
      <c r="AI2939" s="592" t="s">
        <v>2768</v>
      </c>
      <c r="AJ2939" s="591">
        <v>603011</v>
      </c>
    </row>
    <row r="2940" spans="34:36" ht="15" customHeight="1" x14ac:dyDescent="0.15">
      <c r="AH2940" s="591" t="s">
        <v>1700</v>
      </c>
      <c r="AI2940" s="592" t="s">
        <v>3064</v>
      </c>
      <c r="AJ2940" s="591">
        <v>603012</v>
      </c>
    </row>
    <row r="2941" spans="34:36" ht="15" customHeight="1" x14ac:dyDescent="0.15">
      <c r="AH2941" s="591" t="s">
        <v>1700</v>
      </c>
      <c r="AI2941" s="592" t="s">
        <v>3065</v>
      </c>
      <c r="AJ2941" s="591">
        <v>603013</v>
      </c>
    </row>
    <row r="2942" spans="34:36" ht="15" customHeight="1" x14ac:dyDescent="0.15">
      <c r="AH2942" s="591" t="s">
        <v>1700</v>
      </c>
      <c r="AI2942" s="592" t="s">
        <v>3066</v>
      </c>
      <c r="AJ2942" s="591">
        <v>603014</v>
      </c>
    </row>
    <row r="2943" spans="34:36" ht="15" customHeight="1" x14ac:dyDescent="0.15">
      <c r="AH2943" s="591" t="s">
        <v>1700</v>
      </c>
      <c r="AI2943" s="592" t="s">
        <v>3067</v>
      </c>
      <c r="AJ2943" s="591">
        <v>603015</v>
      </c>
    </row>
    <row r="2944" spans="34:36" ht="15" customHeight="1" x14ac:dyDescent="0.15">
      <c r="AH2944" s="591" t="s">
        <v>1700</v>
      </c>
      <c r="AI2944" s="592" t="s">
        <v>3068</v>
      </c>
      <c r="AJ2944" s="591">
        <v>603016</v>
      </c>
    </row>
    <row r="2945" spans="34:36" ht="15" customHeight="1" x14ac:dyDescent="0.15">
      <c r="AH2945" s="591" t="s">
        <v>1700</v>
      </c>
      <c r="AI2945" s="592" t="s">
        <v>3069</v>
      </c>
      <c r="AJ2945" s="591">
        <v>603017</v>
      </c>
    </row>
    <row r="2946" spans="34:36" ht="15" customHeight="1" x14ac:dyDescent="0.15">
      <c r="AH2946" s="591" t="s">
        <v>1700</v>
      </c>
      <c r="AI2946" s="592" t="s">
        <v>3070</v>
      </c>
      <c r="AJ2946" s="591">
        <v>603018</v>
      </c>
    </row>
    <row r="2947" spans="34:36" ht="15" customHeight="1" x14ac:dyDescent="0.15">
      <c r="AH2947" s="591" t="s">
        <v>1700</v>
      </c>
      <c r="AI2947" s="592" t="s">
        <v>3071</v>
      </c>
      <c r="AJ2947" s="591">
        <v>603019</v>
      </c>
    </row>
    <row r="2948" spans="34:36" ht="15" customHeight="1" x14ac:dyDescent="0.15">
      <c r="AH2948" s="591" t="s">
        <v>1700</v>
      </c>
      <c r="AI2948" s="592" t="s">
        <v>3072</v>
      </c>
      <c r="AJ2948" s="591">
        <v>603020</v>
      </c>
    </row>
    <row r="2949" spans="34:36" ht="15" customHeight="1" x14ac:dyDescent="0.15">
      <c r="AH2949" s="591" t="s">
        <v>1700</v>
      </c>
      <c r="AI2949" s="592" t="s">
        <v>3073</v>
      </c>
      <c r="AJ2949" s="591">
        <v>603021</v>
      </c>
    </row>
    <row r="2950" spans="34:36" ht="15" customHeight="1" x14ac:dyDescent="0.15">
      <c r="AH2950" s="591" t="s">
        <v>1700</v>
      </c>
      <c r="AI2950" s="592" t="s">
        <v>3074</v>
      </c>
      <c r="AJ2950" s="591">
        <v>603022</v>
      </c>
    </row>
    <row r="2951" spans="34:36" ht="15" customHeight="1" x14ac:dyDescent="0.15">
      <c r="AH2951" s="591" t="s">
        <v>1700</v>
      </c>
      <c r="AI2951" s="592" t="s">
        <v>3075</v>
      </c>
      <c r="AJ2951" s="591">
        <v>603023</v>
      </c>
    </row>
    <row r="2952" spans="34:36" ht="15" customHeight="1" x14ac:dyDescent="0.15">
      <c r="AH2952" s="591" t="s">
        <v>1700</v>
      </c>
      <c r="AI2952" s="592" t="s">
        <v>3076</v>
      </c>
      <c r="AJ2952" s="591">
        <v>603024</v>
      </c>
    </row>
    <row r="2953" spans="34:36" ht="15" customHeight="1" x14ac:dyDescent="0.15">
      <c r="AH2953" s="591" t="s">
        <v>1700</v>
      </c>
      <c r="AI2953" s="592" t="s">
        <v>3077</v>
      </c>
      <c r="AJ2953" s="591">
        <v>603025</v>
      </c>
    </row>
    <row r="2954" spans="34:36" ht="15" customHeight="1" x14ac:dyDescent="0.15">
      <c r="AH2954" s="591" t="s">
        <v>1700</v>
      </c>
      <c r="AI2954" s="592" t="s">
        <v>3078</v>
      </c>
      <c r="AJ2954" s="591">
        <v>603026</v>
      </c>
    </row>
    <row r="2955" spans="34:36" ht="15" customHeight="1" x14ac:dyDescent="0.15">
      <c r="AH2955" s="591" t="s">
        <v>1700</v>
      </c>
      <c r="AI2955" s="592" t="s">
        <v>3012</v>
      </c>
      <c r="AJ2955" s="591">
        <v>603027</v>
      </c>
    </row>
    <row r="2956" spans="34:36" ht="15" customHeight="1" x14ac:dyDescent="0.15">
      <c r="AH2956" s="591" t="s">
        <v>1700</v>
      </c>
      <c r="AI2956" s="592" t="s">
        <v>3079</v>
      </c>
      <c r="AJ2956" s="591">
        <v>603028</v>
      </c>
    </row>
    <row r="2957" spans="34:36" ht="15" customHeight="1" x14ac:dyDescent="0.15">
      <c r="AH2957" s="591" t="s">
        <v>1700</v>
      </c>
      <c r="AI2957" s="592" t="s">
        <v>3080</v>
      </c>
      <c r="AJ2957" s="591">
        <v>603029</v>
      </c>
    </row>
    <row r="2958" spans="34:36" ht="15" customHeight="1" x14ac:dyDescent="0.15">
      <c r="AH2958" s="591" t="s">
        <v>1700</v>
      </c>
      <c r="AI2958" s="592" t="s">
        <v>3081</v>
      </c>
      <c r="AJ2958" s="591">
        <v>603030</v>
      </c>
    </row>
    <row r="2959" spans="34:36" ht="15" customHeight="1" x14ac:dyDescent="0.15">
      <c r="AH2959" s="591" t="s">
        <v>1700</v>
      </c>
      <c r="AI2959" s="592" t="s">
        <v>3082</v>
      </c>
      <c r="AJ2959" s="591">
        <v>603031</v>
      </c>
    </row>
    <row r="2960" spans="34:36" ht="15" customHeight="1" x14ac:dyDescent="0.15">
      <c r="AH2960" s="591" t="s">
        <v>1700</v>
      </c>
      <c r="AI2960" s="592" t="s">
        <v>3083</v>
      </c>
      <c r="AJ2960" s="591">
        <v>603032</v>
      </c>
    </row>
    <row r="2961" spans="34:36" ht="15" customHeight="1" x14ac:dyDescent="0.15">
      <c r="AH2961" s="591" t="s">
        <v>1700</v>
      </c>
      <c r="AI2961" s="592" t="s">
        <v>3084</v>
      </c>
      <c r="AJ2961" s="591">
        <v>603033</v>
      </c>
    </row>
    <row r="2962" spans="34:36" ht="15" customHeight="1" x14ac:dyDescent="0.15">
      <c r="AH2962" s="591" t="s">
        <v>1700</v>
      </c>
      <c r="AI2962" s="592" t="s">
        <v>3085</v>
      </c>
      <c r="AJ2962" s="591">
        <v>603034</v>
      </c>
    </row>
    <row r="2963" spans="34:36" ht="15" customHeight="1" x14ac:dyDescent="0.15">
      <c r="AH2963" s="591" t="s">
        <v>1700</v>
      </c>
      <c r="AI2963" s="592" t="s">
        <v>3086</v>
      </c>
      <c r="AJ2963" s="591">
        <v>603035</v>
      </c>
    </row>
    <row r="2964" spans="34:36" ht="15" customHeight="1" x14ac:dyDescent="0.15">
      <c r="AH2964" s="591" t="s">
        <v>1700</v>
      </c>
      <c r="AI2964" s="592" t="s">
        <v>3087</v>
      </c>
      <c r="AJ2964" s="591">
        <v>603036</v>
      </c>
    </row>
    <row r="2965" spans="34:36" ht="15" customHeight="1" x14ac:dyDescent="0.15">
      <c r="AH2965" s="591" t="s">
        <v>1700</v>
      </c>
      <c r="AI2965" s="592" t="s">
        <v>3088</v>
      </c>
      <c r="AJ2965" s="591">
        <v>603037</v>
      </c>
    </row>
    <row r="2966" spans="34:36" ht="15" customHeight="1" x14ac:dyDescent="0.15">
      <c r="AH2966" s="591" t="s">
        <v>1740</v>
      </c>
      <c r="AI2966" s="592" t="s">
        <v>3089</v>
      </c>
      <c r="AJ2966" s="591">
        <v>603038</v>
      </c>
    </row>
    <row r="2967" spans="34:36" ht="15" customHeight="1" x14ac:dyDescent="0.15">
      <c r="AH2967" s="591" t="s">
        <v>1700</v>
      </c>
      <c r="AI2967" s="592" t="s">
        <v>3090</v>
      </c>
      <c r="AJ2967" s="591">
        <v>603039</v>
      </c>
    </row>
    <row r="2968" spans="34:36" ht="15" customHeight="1" x14ac:dyDescent="0.15">
      <c r="AH2968" s="591" t="s">
        <v>1700</v>
      </c>
      <c r="AI2968" s="592" t="s">
        <v>3091</v>
      </c>
      <c r="AJ2968" s="591">
        <v>603040</v>
      </c>
    </row>
    <row r="2969" spans="34:36" ht="15" customHeight="1" x14ac:dyDescent="0.15">
      <c r="AH2969" s="591" t="s">
        <v>1700</v>
      </c>
      <c r="AI2969" s="592" t="s">
        <v>3092</v>
      </c>
      <c r="AJ2969" s="591">
        <v>603041</v>
      </c>
    </row>
    <row r="2970" spans="34:36" ht="15" customHeight="1" x14ac:dyDescent="0.15">
      <c r="AH2970" s="591" t="s">
        <v>1700</v>
      </c>
      <c r="AI2970" s="592" t="s">
        <v>3093</v>
      </c>
      <c r="AJ2970" s="591">
        <v>603042</v>
      </c>
    </row>
    <row r="2971" spans="34:36" ht="15" customHeight="1" x14ac:dyDescent="0.15">
      <c r="AH2971" s="591" t="s">
        <v>1700</v>
      </c>
      <c r="AI2971" s="592" t="s">
        <v>3094</v>
      </c>
      <c r="AJ2971" s="591">
        <v>603043</v>
      </c>
    </row>
    <row r="2972" spans="34:36" ht="15" customHeight="1" x14ac:dyDescent="0.15">
      <c r="AH2972" s="591" t="s">
        <v>1700</v>
      </c>
      <c r="AI2972" s="592" t="s">
        <v>3095</v>
      </c>
      <c r="AJ2972" s="591">
        <v>603044</v>
      </c>
    </row>
    <row r="2973" spans="34:36" ht="15" customHeight="1" x14ac:dyDescent="0.15">
      <c r="AH2973" s="591" t="s">
        <v>1700</v>
      </c>
      <c r="AI2973" s="592" t="s">
        <v>3096</v>
      </c>
      <c r="AJ2973" s="591">
        <v>603045</v>
      </c>
    </row>
    <row r="2974" spans="34:36" ht="15" customHeight="1" x14ac:dyDescent="0.15">
      <c r="AH2974" s="591" t="s">
        <v>1700</v>
      </c>
      <c r="AI2974" s="592" t="s">
        <v>3097</v>
      </c>
      <c r="AJ2974" s="591">
        <v>603046</v>
      </c>
    </row>
    <row r="2975" spans="34:36" ht="15" customHeight="1" x14ac:dyDescent="0.15">
      <c r="AH2975" s="591" t="s">
        <v>1700</v>
      </c>
      <c r="AI2975" s="592" t="s">
        <v>3098</v>
      </c>
      <c r="AJ2975" s="591">
        <v>603047</v>
      </c>
    </row>
    <row r="2976" spans="34:36" ht="15" customHeight="1" x14ac:dyDescent="0.15">
      <c r="AH2976" s="591" t="s">
        <v>1700</v>
      </c>
      <c r="AI2976" s="592" t="s">
        <v>3099</v>
      </c>
      <c r="AJ2976" s="591">
        <v>603048</v>
      </c>
    </row>
    <row r="2977" spans="34:36" ht="15" customHeight="1" x14ac:dyDescent="0.15">
      <c r="AH2977" s="591" t="s">
        <v>1700</v>
      </c>
      <c r="AI2977" s="592" t="s">
        <v>3100</v>
      </c>
      <c r="AJ2977" s="591">
        <v>603049</v>
      </c>
    </row>
    <row r="2978" spans="34:36" ht="15" customHeight="1" x14ac:dyDescent="0.15">
      <c r="AH2978" s="591" t="s">
        <v>1700</v>
      </c>
      <c r="AI2978" s="592" t="s">
        <v>3101</v>
      </c>
      <c r="AJ2978" s="591">
        <v>603050</v>
      </c>
    </row>
    <row r="2979" spans="34:36" ht="15" customHeight="1" x14ac:dyDescent="0.15">
      <c r="AH2979" s="591" t="s">
        <v>1700</v>
      </c>
      <c r="AI2979" s="592" t="s">
        <v>3102</v>
      </c>
      <c r="AJ2979" s="591">
        <v>603051</v>
      </c>
    </row>
    <row r="2980" spans="34:36" ht="15" customHeight="1" x14ac:dyDescent="0.15">
      <c r="AH2980" s="591" t="s">
        <v>1700</v>
      </c>
      <c r="AI2980" s="592" t="s">
        <v>3103</v>
      </c>
      <c r="AJ2980" s="591">
        <v>603052</v>
      </c>
    </row>
    <row r="2981" spans="34:36" ht="15" customHeight="1" x14ac:dyDescent="0.15">
      <c r="AH2981" s="591" t="s">
        <v>1700</v>
      </c>
      <c r="AI2981" s="592" t="s">
        <v>3104</v>
      </c>
      <c r="AJ2981" s="591">
        <v>603053</v>
      </c>
    </row>
    <row r="2982" spans="34:36" ht="15" customHeight="1" x14ac:dyDescent="0.15">
      <c r="AH2982" s="591" t="s">
        <v>1700</v>
      </c>
      <c r="AI2982" s="592" t="s">
        <v>3105</v>
      </c>
      <c r="AJ2982" s="591">
        <v>603054</v>
      </c>
    </row>
    <row r="2983" spans="34:36" ht="15" customHeight="1" x14ac:dyDescent="0.15">
      <c r="AH2983" s="591" t="s">
        <v>1700</v>
      </c>
      <c r="AI2983" s="592" t="s">
        <v>3106</v>
      </c>
      <c r="AJ2983" s="591">
        <v>603055</v>
      </c>
    </row>
    <row r="2984" spans="34:36" ht="15" customHeight="1" x14ac:dyDescent="0.15">
      <c r="AH2984" s="591" t="s">
        <v>1700</v>
      </c>
      <c r="AI2984" s="592" t="s">
        <v>3107</v>
      </c>
      <c r="AJ2984" s="591">
        <v>603056</v>
      </c>
    </row>
    <row r="2985" spans="34:36" ht="15" customHeight="1" x14ac:dyDescent="0.15">
      <c r="AH2985" s="591" t="s">
        <v>1700</v>
      </c>
      <c r="AI2985" s="592" t="s">
        <v>3108</v>
      </c>
      <c r="AJ2985" s="591">
        <v>603057</v>
      </c>
    </row>
    <row r="2986" spans="34:36" ht="15" customHeight="1" x14ac:dyDescent="0.15">
      <c r="AH2986" s="591" t="s">
        <v>1700</v>
      </c>
      <c r="AI2986" s="592" t="s">
        <v>3109</v>
      </c>
      <c r="AJ2986" s="591">
        <v>603058</v>
      </c>
    </row>
    <row r="2987" spans="34:36" ht="15" customHeight="1" x14ac:dyDescent="0.15">
      <c r="AH2987" s="591" t="s">
        <v>1700</v>
      </c>
      <c r="AI2987" s="592" t="s">
        <v>3110</v>
      </c>
      <c r="AJ2987" s="591">
        <v>603059</v>
      </c>
    </row>
    <row r="2988" spans="34:36" ht="15" customHeight="1" x14ac:dyDescent="0.15">
      <c r="AH2988" s="591" t="s">
        <v>1700</v>
      </c>
      <c r="AI2988" s="592" t="s">
        <v>3111</v>
      </c>
      <c r="AJ2988" s="591">
        <v>603060</v>
      </c>
    </row>
    <row r="2989" spans="34:36" ht="15" customHeight="1" x14ac:dyDescent="0.15">
      <c r="AH2989" s="591" t="s">
        <v>1700</v>
      </c>
      <c r="AI2989" s="592" t="s">
        <v>3112</v>
      </c>
      <c r="AJ2989" s="591">
        <v>603061</v>
      </c>
    </row>
    <row r="2990" spans="34:36" ht="15" customHeight="1" x14ac:dyDescent="0.15">
      <c r="AH2990" s="591" t="s">
        <v>1700</v>
      </c>
      <c r="AI2990" s="592" t="s">
        <v>3113</v>
      </c>
      <c r="AJ2990" s="591">
        <v>603062</v>
      </c>
    </row>
    <row r="2991" spans="34:36" ht="15" customHeight="1" x14ac:dyDescent="0.15">
      <c r="AH2991" s="591" t="s">
        <v>1700</v>
      </c>
      <c r="AI2991" s="592" t="s">
        <v>3114</v>
      </c>
      <c r="AJ2991" s="591">
        <v>603063</v>
      </c>
    </row>
    <row r="2992" spans="34:36" ht="15" customHeight="1" x14ac:dyDescent="0.15">
      <c r="AH2992" s="591" t="s">
        <v>1700</v>
      </c>
      <c r="AI2992" s="592" t="s">
        <v>3115</v>
      </c>
      <c r="AJ2992" s="591">
        <v>603064</v>
      </c>
    </row>
    <row r="2993" spans="34:36" ht="15" customHeight="1" x14ac:dyDescent="0.15">
      <c r="AH2993" s="591" t="s">
        <v>1700</v>
      </c>
      <c r="AI2993" s="592" t="s">
        <v>3116</v>
      </c>
      <c r="AJ2993" s="591">
        <v>603065</v>
      </c>
    </row>
    <row r="2994" spans="34:36" ht="15" customHeight="1" x14ac:dyDescent="0.15">
      <c r="AH2994" s="591" t="s">
        <v>1700</v>
      </c>
      <c r="AI2994" s="592" t="s">
        <v>3117</v>
      </c>
      <c r="AJ2994" s="591">
        <v>603066</v>
      </c>
    </row>
    <row r="2995" spans="34:36" ht="15" customHeight="1" x14ac:dyDescent="0.15">
      <c r="AH2995" s="591" t="s">
        <v>1700</v>
      </c>
      <c r="AI2995" s="592" t="s">
        <v>3118</v>
      </c>
      <c r="AJ2995" s="591">
        <v>603067</v>
      </c>
    </row>
    <row r="2996" spans="34:36" ht="15" customHeight="1" x14ac:dyDescent="0.15">
      <c r="AH2996" s="591" t="s">
        <v>1700</v>
      </c>
      <c r="AI2996" s="592" t="s">
        <v>3119</v>
      </c>
      <c r="AJ2996" s="591">
        <v>603068</v>
      </c>
    </row>
    <row r="2997" spans="34:36" ht="15" customHeight="1" x14ac:dyDescent="0.15">
      <c r="AH2997" s="591" t="s">
        <v>1700</v>
      </c>
      <c r="AI2997" s="592" t="s">
        <v>3120</v>
      </c>
      <c r="AJ2997" s="591">
        <v>603069</v>
      </c>
    </row>
    <row r="2998" spans="34:36" ht="15" customHeight="1" x14ac:dyDescent="0.15">
      <c r="AH2998" s="591" t="s">
        <v>1700</v>
      </c>
      <c r="AI2998" s="592" t="s">
        <v>3121</v>
      </c>
      <c r="AJ2998" s="591">
        <v>603070</v>
      </c>
    </row>
    <row r="2999" spans="34:36" ht="15" customHeight="1" x14ac:dyDescent="0.15">
      <c r="AH2999" s="591" t="s">
        <v>1700</v>
      </c>
      <c r="AI2999" s="592" t="s">
        <v>3122</v>
      </c>
      <c r="AJ2999" s="591">
        <v>603071</v>
      </c>
    </row>
    <row r="3000" spans="34:36" ht="15" customHeight="1" x14ac:dyDescent="0.15">
      <c r="AH3000" s="591" t="s">
        <v>1700</v>
      </c>
      <c r="AI3000" s="592" t="s">
        <v>3123</v>
      </c>
      <c r="AJ3000" s="591">
        <v>603072</v>
      </c>
    </row>
    <row r="3001" spans="34:36" ht="15" customHeight="1" x14ac:dyDescent="0.15">
      <c r="AH3001" s="591" t="s">
        <v>1700</v>
      </c>
      <c r="AI3001" s="592" t="s">
        <v>3124</v>
      </c>
      <c r="AJ3001" s="591">
        <v>603073</v>
      </c>
    </row>
    <row r="3002" spans="34:36" ht="15" customHeight="1" x14ac:dyDescent="0.15">
      <c r="AH3002" s="591" t="s">
        <v>1700</v>
      </c>
      <c r="AI3002" s="592" t="s">
        <v>3125</v>
      </c>
      <c r="AJ3002" s="591">
        <v>603074</v>
      </c>
    </row>
    <row r="3003" spans="34:36" ht="15" customHeight="1" x14ac:dyDescent="0.15">
      <c r="AH3003" s="591" t="s">
        <v>1700</v>
      </c>
      <c r="AI3003" s="592" t="s">
        <v>3126</v>
      </c>
      <c r="AJ3003" s="591">
        <v>603075</v>
      </c>
    </row>
    <row r="3004" spans="34:36" ht="15" customHeight="1" x14ac:dyDescent="0.15">
      <c r="AH3004" s="591" t="s">
        <v>1700</v>
      </c>
      <c r="AI3004" s="592" t="s">
        <v>3127</v>
      </c>
      <c r="AJ3004" s="591">
        <v>603076</v>
      </c>
    </row>
    <row r="3005" spans="34:36" ht="15" customHeight="1" x14ac:dyDescent="0.15">
      <c r="AH3005" s="591" t="s">
        <v>1700</v>
      </c>
      <c r="AI3005" s="592" t="s">
        <v>3128</v>
      </c>
      <c r="AJ3005" s="591">
        <v>603077</v>
      </c>
    </row>
    <row r="3006" spans="34:36" ht="15" customHeight="1" x14ac:dyDescent="0.15">
      <c r="AH3006" s="591" t="s">
        <v>1700</v>
      </c>
      <c r="AI3006" s="592" t="s">
        <v>3129</v>
      </c>
      <c r="AJ3006" s="591">
        <v>603078</v>
      </c>
    </row>
    <row r="3007" spans="34:36" ht="15" customHeight="1" x14ac:dyDescent="0.15">
      <c r="AH3007" s="591" t="s">
        <v>1700</v>
      </c>
      <c r="AI3007" s="592" t="s">
        <v>3130</v>
      </c>
      <c r="AJ3007" s="591">
        <v>603079</v>
      </c>
    </row>
    <row r="3008" spans="34:36" ht="15" customHeight="1" x14ac:dyDescent="0.15">
      <c r="AH3008" s="591" t="s">
        <v>1700</v>
      </c>
      <c r="AI3008" s="592" t="s">
        <v>3131</v>
      </c>
      <c r="AJ3008" s="591">
        <v>603080</v>
      </c>
    </row>
    <row r="3009" spans="34:36" ht="15" customHeight="1" x14ac:dyDescent="0.15">
      <c r="AH3009" s="591" t="s">
        <v>1700</v>
      </c>
      <c r="AI3009" s="592" t="s">
        <v>3132</v>
      </c>
      <c r="AJ3009" s="591">
        <v>603081</v>
      </c>
    </row>
    <row r="3010" spans="34:36" ht="15" customHeight="1" x14ac:dyDescent="0.15">
      <c r="AH3010" s="591" t="s">
        <v>1700</v>
      </c>
      <c r="AI3010" s="592" t="s">
        <v>3133</v>
      </c>
      <c r="AJ3010" s="591">
        <v>603082</v>
      </c>
    </row>
    <row r="3011" spans="34:36" ht="15" customHeight="1" x14ac:dyDescent="0.15">
      <c r="AH3011" s="591" t="s">
        <v>1700</v>
      </c>
      <c r="AI3011" s="592" t="s">
        <v>3134</v>
      </c>
      <c r="AJ3011" s="591">
        <v>603083</v>
      </c>
    </row>
    <row r="3012" spans="34:36" ht="15" customHeight="1" x14ac:dyDescent="0.15">
      <c r="AH3012" s="591" t="s">
        <v>1700</v>
      </c>
      <c r="AI3012" s="592" t="s">
        <v>3135</v>
      </c>
      <c r="AJ3012" s="591">
        <v>603084</v>
      </c>
    </row>
    <row r="3013" spans="34:36" ht="15" customHeight="1" x14ac:dyDescent="0.15">
      <c r="AH3013" s="591" t="s">
        <v>1700</v>
      </c>
      <c r="AI3013" s="592" t="s">
        <v>3136</v>
      </c>
      <c r="AJ3013" s="591">
        <v>603085</v>
      </c>
    </row>
    <row r="3014" spans="34:36" ht="15" customHeight="1" x14ac:dyDescent="0.15">
      <c r="AH3014" s="591" t="s">
        <v>1700</v>
      </c>
      <c r="AI3014" s="592" t="s">
        <v>3137</v>
      </c>
      <c r="AJ3014" s="591">
        <v>603087</v>
      </c>
    </row>
    <row r="3015" spans="34:36" ht="15" customHeight="1" x14ac:dyDescent="0.15">
      <c r="AH3015" s="591" t="s">
        <v>1700</v>
      </c>
      <c r="AI3015" s="592" t="s">
        <v>3138</v>
      </c>
      <c r="AJ3015" s="591">
        <v>603088</v>
      </c>
    </row>
    <row r="3016" spans="34:36" ht="15" customHeight="1" x14ac:dyDescent="0.15">
      <c r="AH3016" s="591" t="s">
        <v>1700</v>
      </c>
      <c r="AI3016" s="592" t="s">
        <v>3139</v>
      </c>
      <c r="AJ3016" s="591">
        <v>603089</v>
      </c>
    </row>
    <row r="3017" spans="34:36" ht="15" customHeight="1" x14ac:dyDescent="0.15">
      <c r="AH3017" s="591" t="s">
        <v>1700</v>
      </c>
      <c r="AI3017" s="592" t="s">
        <v>3140</v>
      </c>
      <c r="AJ3017" s="591">
        <v>603090</v>
      </c>
    </row>
    <row r="3018" spans="34:36" ht="15" customHeight="1" x14ac:dyDescent="0.15">
      <c r="AH3018" s="591" t="s">
        <v>1700</v>
      </c>
      <c r="AI3018" s="592" t="s">
        <v>3141</v>
      </c>
      <c r="AJ3018" s="591">
        <v>603091</v>
      </c>
    </row>
    <row r="3019" spans="34:36" ht="15" customHeight="1" x14ac:dyDescent="0.15">
      <c r="AH3019" s="591" t="s">
        <v>1700</v>
      </c>
      <c r="AI3019" s="592" t="s">
        <v>3142</v>
      </c>
      <c r="AJ3019" s="591">
        <v>603092</v>
      </c>
    </row>
    <row r="3020" spans="34:36" ht="15" customHeight="1" x14ac:dyDescent="0.15">
      <c r="AH3020" s="591" t="s">
        <v>1700</v>
      </c>
      <c r="AI3020" s="592" t="s">
        <v>3143</v>
      </c>
      <c r="AJ3020" s="591">
        <v>603093</v>
      </c>
    </row>
    <row r="3021" spans="34:36" ht="15" customHeight="1" x14ac:dyDescent="0.15">
      <c r="AH3021" s="591" t="s">
        <v>1700</v>
      </c>
      <c r="AI3021" s="592" t="s">
        <v>1799</v>
      </c>
      <c r="AJ3021" s="591">
        <v>603094</v>
      </c>
    </row>
    <row r="3022" spans="34:36" ht="15" customHeight="1" x14ac:dyDescent="0.15">
      <c r="AH3022" s="591" t="s">
        <v>1700</v>
      </c>
      <c r="AI3022" s="592" t="s">
        <v>3144</v>
      </c>
      <c r="AJ3022" s="591">
        <v>603095</v>
      </c>
    </row>
    <row r="3023" spans="34:36" ht="15" customHeight="1" x14ac:dyDescent="0.15">
      <c r="AH3023" s="591" t="s">
        <v>1700</v>
      </c>
      <c r="AI3023" s="592" t="s">
        <v>3145</v>
      </c>
      <c r="AJ3023" s="591">
        <v>603096</v>
      </c>
    </row>
    <row r="3024" spans="34:36" ht="15" customHeight="1" x14ac:dyDescent="0.15">
      <c r="AH3024" s="591" t="s">
        <v>1700</v>
      </c>
      <c r="AI3024" s="592" t="s">
        <v>3146</v>
      </c>
      <c r="AJ3024" s="591">
        <v>603097</v>
      </c>
    </row>
    <row r="3025" spans="34:36" ht="15" customHeight="1" x14ac:dyDescent="0.15">
      <c r="AH3025" s="591" t="s">
        <v>1700</v>
      </c>
      <c r="AI3025" s="592" t="s">
        <v>3147</v>
      </c>
      <c r="AJ3025" s="591">
        <v>603098</v>
      </c>
    </row>
    <row r="3026" spans="34:36" ht="15" customHeight="1" x14ac:dyDescent="0.15">
      <c r="AH3026" s="591" t="s">
        <v>1700</v>
      </c>
      <c r="AI3026" s="592" t="s">
        <v>3148</v>
      </c>
      <c r="AJ3026" s="591">
        <v>603099</v>
      </c>
    </row>
    <row r="3027" spans="34:36" ht="15" customHeight="1" x14ac:dyDescent="0.15">
      <c r="AH3027" s="591" t="s">
        <v>1700</v>
      </c>
      <c r="AI3027" s="592" t="s">
        <v>1810</v>
      </c>
      <c r="AJ3027" s="591">
        <v>603100</v>
      </c>
    </row>
    <row r="3028" spans="34:36" ht="15" customHeight="1" x14ac:dyDescent="0.15">
      <c r="AH3028" s="591" t="s">
        <v>1700</v>
      </c>
      <c r="AI3028" s="592" t="s">
        <v>3149</v>
      </c>
      <c r="AJ3028" s="591">
        <v>603102</v>
      </c>
    </row>
    <row r="3029" spans="34:36" ht="15" customHeight="1" x14ac:dyDescent="0.15">
      <c r="AH3029" s="591" t="s">
        <v>1700</v>
      </c>
      <c r="AI3029" s="592" t="s">
        <v>1812</v>
      </c>
      <c r="AJ3029" s="591">
        <v>603103</v>
      </c>
    </row>
    <row r="3030" spans="34:36" ht="15" customHeight="1" x14ac:dyDescent="0.15">
      <c r="AH3030" s="591" t="s">
        <v>1700</v>
      </c>
      <c r="AI3030" s="592" t="s">
        <v>3150</v>
      </c>
      <c r="AJ3030" s="591">
        <v>603104</v>
      </c>
    </row>
    <row r="3031" spans="34:36" ht="15" customHeight="1" x14ac:dyDescent="0.15">
      <c r="AH3031" s="591" t="s">
        <v>1740</v>
      </c>
      <c r="AI3031" s="592" t="s">
        <v>3151</v>
      </c>
      <c r="AJ3031" s="591">
        <v>603105</v>
      </c>
    </row>
    <row r="3032" spans="34:36" ht="15" customHeight="1" x14ac:dyDescent="0.15">
      <c r="AH3032" s="591" t="s">
        <v>1700</v>
      </c>
      <c r="AI3032" s="592" t="s">
        <v>3152</v>
      </c>
      <c r="AJ3032" s="591">
        <v>603106</v>
      </c>
    </row>
    <row r="3033" spans="34:36" ht="15" customHeight="1" x14ac:dyDescent="0.15">
      <c r="AH3033" s="591" t="s">
        <v>1700</v>
      </c>
      <c r="AI3033" s="592" t="s">
        <v>3153</v>
      </c>
      <c r="AJ3033" s="591">
        <v>603107</v>
      </c>
    </row>
    <row r="3034" spans="34:36" ht="15" customHeight="1" x14ac:dyDescent="0.15">
      <c r="AH3034" s="591" t="s">
        <v>1700</v>
      </c>
      <c r="AI3034" s="592" t="s">
        <v>3154</v>
      </c>
      <c r="AJ3034" s="591">
        <v>603108</v>
      </c>
    </row>
    <row r="3035" spans="34:36" ht="15" customHeight="1" x14ac:dyDescent="0.15">
      <c r="AH3035" s="591" t="s">
        <v>1700</v>
      </c>
      <c r="AI3035" s="592" t="s">
        <v>3155</v>
      </c>
      <c r="AJ3035" s="591">
        <v>603109</v>
      </c>
    </row>
    <row r="3036" spans="34:36" ht="15" customHeight="1" x14ac:dyDescent="0.15">
      <c r="AH3036" s="591" t="s">
        <v>1700</v>
      </c>
      <c r="AI3036" s="592" t="s">
        <v>3156</v>
      </c>
      <c r="AJ3036" s="591">
        <v>603110</v>
      </c>
    </row>
    <row r="3037" spans="34:36" ht="15" customHeight="1" x14ac:dyDescent="0.15">
      <c r="AH3037" s="591" t="s">
        <v>1825</v>
      </c>
      <c r="AI3037" s="592" t="s">
        <v>3157</v>
      </c>
      <c r="AJ3037" s="591">
        <v>604001</v>
      </c>
    </row>
    <row r="3038" spans="34:36" ht="15" customHeight="1" x14ac:dyDescent="0.15">
      <c r="AH3038" s="591" t="s">
        <v>1825</v>
      </c>
      <c r="AI3038" s="592" t="s">
        <v>3158</v>
      </c>
      <c r="AJ3038" s="591">
        <v>604002</v>
      </c>
    </row>
    <row r="3039" spans="34:36" ht="15" customHeight="1" x14ac:dyDescent="0.15">
      <c r="AH3039" s="591" t="s">
        <v>1825</v>
      </c>
      <c r="AI3039" s="592" t="s">
        <v>3159</v>
      </c>
      <c r="AJ3039" s="591">
        <v>604003</v>
      </c>
    </row>
    <row r="3040" spans="34:36" ht="15" customHeight="1" x14ac:dyDescent="0.15">
      <c r="AH3040" s="591" t="s">
        <v>1825</v>
      </c>
      <c r="AI3040" s="592" t="s">
        <v>3160</v>
      </c>
      <c r="AJ3040" s="591">
        <v>604004</v>
      </c>
    </row>
    <row r="3041" spans="34:36" ht="15" customHeight="1" x14ac:dyDescent="0.15">
      <c r="AH3041" s="591" t="s">
        <v>1825</v>
      </c>
      <c r="AI3041" s="592" t="s">
        <v>3161</v>
      </c>
      <c r="AJ3041" s="591">
        <v>604005</v>
      </c>
    </row>
    <row r="3042" spans="34:36" ht="15" customHeight="1" x14ac:dyDescent="0.15">
      <c r="AH3042" s="591" t="s">
        <v>1825</v>
      </c>
      <c r="AI3042" s="592" t="s">
        <v>1456</v>
      </c>
      <c r="AJ3042" s="591">
        <v>604006</v>
      </c>
    </row>
    <row r="3043" spans="34:36" ht="15" customHeight="1" x14ac:dyDescent="0.15">
      <c r="AH3043" s="591" t="s">
        <v>1825</v>
      </c>
      <c r="AI3043" s="592" t="s">
        <v>1458</v>
      </c>
      <c r="AJ3043" s="591">
        <v>604007</v>
      </c>
    </row>
    <row r="3044" spans="34:36" ht="15" customHeight="1" x14ac:dyDescent="0.15">
      <c r="AH3044" s="591" t="s">
        <v>1825</v>
      </c>
      <c r="AI3044" s="592" t="s">
        <v>3162</v>
      </c>
      <c r="AJ3044" s="591">
        <v>604008</v>
      </c>
    </row>
    <row r="3045" spans="34:36" ht="15" customHeight="1" x14ac:dyDescent="0.15">
      <c r="AH3045" s="591" t="s">
        <v>1825</v>
      </c>
      <c r="AI3045" s="592" t="s">
        <v>3163</v>
      </c>
      <c r="AJ3045" s="591">
        <v>604009</v>
      </c>
    </row>
    <row r="3046" spans="34:36" ht="15" customHeight="1" x14ac:dyDescent="0.15">
      <c r="AH3046" s="591" t="s">
        <v>1825</v>
      </c>
      <c r="AI3046" s="592" t="s">
        <v>3164</v>
      </c>
      <c r="AJ3046" s="591">
        <v>604010</v>
      </c>
    </row>
    <row r="3047" spans="34:36" ht="15" customHeight="1" x14ac:dyDescent="0.15">
      <c r="AH3047" s="591" t="s">
        <v>1825</v>
      </c>
      <c r="AI3047" s="592" t="s">
        <v>3165</v>
      </c>
      <c r="AJ3047" s="591">
        <v>604011</v>
      </c>
    </row>
    <row r="3048" spans="34:36" ht="15" customHeight="1" x14ac:dyDescent="0.15">
      <c r="AH3048" s="591" t="s">
        <v>1825</v>
      </c>
      <c r="AI3048" s="592" t="s">
        <v>3166</v>
      </c>
      <c r="AJ3048" s="591">
        <v>604012</v>
      </c>
    </row>
    <row r="3049" spans="34:36" ht="15" customHeight="1" x14ac:dyDescent="0.15">
      <c r="AH3049" s="591" t="s">
        <v>1825</v>
      </c>
      <c r="AI3049" s="592" t="s">
        <v>3167</v>
      </c>
      <c r="AJ3049" s="591">
        <v>604013</v>
      </c>
    </row>
    <row r="3050" spans="34:36" ht="15" customHeight="1" x14ac:dyDescent="0.15">
      <c r="AH3050" s="591" t="s">
        <v>1825</v>
      </c>
      <c r="AI3050" s="592" t="s">
        <v>3168</v>
      </c>
      <c r="AJ3050" s="591">
        <v>604014</v>
      </c>
    </row>
    <row r="3051" spans="34:36" ht="15" customHeight="1" x14ac:dyDescent="0.15">
      <c r="AH3051" s="591" t="s">
        <v>1825</v>
      </c>
      <c r="AI3051" s="592" t="s">
        <v>3169</v>
      </c>
      <c r="AJ3051" s="591">
        <v>604015</v>
      </c>
    </row>
    <row r="3052" spans="34:36" ht="15" customHeight="1" x14ac:dyDescent="0.15">
      <c r="AH3052" s="591" t="s">
        <v>1825</v>
      </c>
      <c r="AI3052" s="592" t="s">
        <v>3170</v>
      </c>
      <c r="AJ3052" s="591">
        <v>604016</v>
      </c>
    </row>
    <row r="3053" spans="34:36" ht="15" customHeight="1" x14ac:dyDescent="0.15">
      <c r="AH3053" s="591" t="s">
        <v>1825</v>
      </c>
      <c r="AI3053" s="592" t="s">
        <v>3171</v>
      </c>
      <c r="AJ3053" s="591">
        <v>604017</v>
      </c>
    </row>
    <row r="3054" spans="34:36" ht="15" customHeight="1" x14ac:dyDescent="0.15">
      <c r="AH3054" s="591" t="s">
        <v>1825</v>
      </c>
      <c r="AI3054" s="592" t="s">
        <v>3172</v>
      </c>
      <c r="AJ3054" s="591">
        <v>604018</v>
      </c>
    </row>
    <row r="3055" spans="34:36" ht="15" customHeight="1" x14ac:dyDescent="0.15">
      <c r="AH3055" s="591" t="s">
        <v>1825</v>
      </c>
      <c r="AI3055" s="592" t="s">
        <v>3173</v>
      </c>
      <c r="AJ3055" s="591">
        <v>604019</v>
      </c>
    </row>
    <row r="3056" spans="34:36" ht="15" customHeight="1" x14ac:dyDescent="0.15">
      <c r="AH3056" s="591" t="s">
        <v>1825</v>
      </c>
      <c r="AI3056" s="592" t="s">
        <v>3174</v>
      </c>
      <c r="AJ3056" s="591">
        <v>604020</v>
      </c>
    </row>
    <row r="3057" spans="34:36" ht="15" customHeight="1" x14ac:dyDescent="0.15">
      <c r="AH3057" s="591" t="s">
        <v>1825</v>
      </c>
      <c r="AI3057" s="592" t="s">
        <v>3175</v>
      </c>
      <c r="AJ3057" s="591">
        <v>604021</v>
      </c>
    </row>
    <row r="3058" spans="34:36" ht="15" customHeight="1" x14ac:dyDescent="0.15">
      <c r="AH3058" s="591" t="s">
        <v>1825</v>
      </c>
      <c r="AI3058" s="592" t="s">
        <v>3176</v>
      </c>
      <c r="AJ3058" s="591">
        <v>604022</v>
      </c>
    </row>
    <row r="3059" spans="34:36" ht="15" customHeight="1" x14ac:dyDescent="0.15">
      <c r="AH3059" s="591" t="s">
        <v>1825</v>
      </c>
      <c r="AI3059" s="592" t="s">
        <v>3177</v>
      </c>
      <c r="AJ3059" s="591">
        <v>604023</v>
      </c>
    </row>
    <row r="3060" spans="34:36" ht="15" customHeight="1" x14ac:dyDescent="0.15">
      <c r="AH3060" s="591" t="s">
        <v>1825</v>
      </c>
      <c r="AI3060" s="592" t="s">
        <v>3178</v>
      </c>
      <c r="AJ3060" s="591">
        <v>604024</v>
      </c>
    </row>
    <row r="3061" spans="34:36" ht="15" customHeight="1" x14ac:dyDescent="0.15">
      <c r="AH3061" s="591" t="s">
        <v>1825</v>
      </c>
      <c r="AI3061" s="592" t="s">
        <v>3179</v>
      </c>
      <c r="AJ3061" s="591">
        <v>604025</v>
      </c>
    </row>
    <row r="3062" spans="34:36" ht="15" customHeight="1" x14ac:dyDescent="0.15">
      <c r="AH3062" s="591" t="s">
        <v>1825</v>
      </c>
      <c r="AI3062" s="592" t="s">
        <v>3180</v>
      </c>
      <c r="AJ3062" s="591">
        <v>604026</v>
      </c>
    </row>
    <row r="3063" spans="34:36" ht="15" customHeight="1" x14ac:dyDescent="0.15">
      <c r="AH3063" s="591" t="s">
        <v>1825</v>
      </c>
      <c r="AI3063" s="592" t="s">
        <v>3181</v>
      </c>
      <c r="AJ3063" s="591">
        <v>604027</v>
      </c>
    </row>
    <row r="3064" spans="34:36" ht="15" customHeight="1" x14ac:dyDescent="0.15">
      <c r="AH3064" s="591" t="s">
        <v>1825</v>
      </c>
      <c r="AI3064" s="592" t="s">
        <v>3182</v>
      </c>
      <c r="AJ3064" s="591">
        <v>604028</v>
      </c>
    </row>
    <row r="3065" spans="34:36" ht="15" customHeight="1" x14ac:dyDescent="0.15">
      <c r="AH3065" s="591" t="s">
        <v>1825</v>
      </c>
      <c r="AI3065" s="592" t="s">
        <v>3183</v>
      </c>
      <c r="AJ3065" s="591">
        <v>604029</v>
      </c>
    </row>
    <row r="3066" spans="34:36" ht="15" customHeight="1" x14ac:dyDescent="0.15">
      <c r="AH3066" s="591" t="s">
        <v>1825</v>
      </c>
      <c r="AI3066" s="592" t="s">
        <v>3184</v>
      </c>
      <c r="AJ3066" s="591">
        <v>604030</v>
      </c>
    </row>
    <row r="3067" spans="34:36" ht="15" customHeight="1" x14ac:dyDescent="0.15">
      <c r="AH3067" s="591" t="s">
        <v>1825</v>
      </c>
      <c r="AI3067" s="592" t="s">
        <v>3185</v>
      </c>
      <c r="AJ3067" s="591">
        <v>604031</v>
      </c>
    </row>
    <row r="3068" spans="34:36" ht="15" customHeight="1" x14ac:dyDescent="0.15">
      <c r="AH3068" s="591" t="s">
        <v>1825</v>
      </c>
      <c r="AI3068" s="592" t="s">
        <v>3186</v>
      </c>
      <c r="AJ3068" s="591">
        <v>604032</v>
      </c>
    </row>
    <row r="3069" spans="34:36" ht="15" customHeight="1" x14ac:dyDescent="0.15">
      <c r="AH3069" s="591" t="s">
        <v>1825</v>
      </c>
      <c r="AI3069" s="592" t="s">
        <v>3187</v>
      </c>
      <c r="AJ3069" s="591">
        <v>604033</v>
      </c>
    </row>
    <row r="3070" spans="34:36" ht="15" customHeight="1" x14ac:dyDescent="0.15">
      <c r="AH3070" s="591" t="s">
        <v>1825</v>
      </c>
      <c r="AI3070" s="592" t="s">
        <v>3188</v>
      </c>
      <c r="AJ3070" s="591">
        <v>604034</v>
      </c>
    </row>
    <row r="3071" spans="34:36" ht="15" customHeight="1" x14ac:dyDescent="0.15">
      <c r="AH3071" s="591" t="s">
        <v>1825</v>
      </c>
      <c r="AI3071" s="592" t="s">
        <v>3189</v>
      </c>
      <c r="AJ3071" s="591">
        <v>604035</v>
      </c>
    </row>
    <row r="3072" spans="34:36" ht="15" customHeight="1" x14ac:dyDescent="0.15">
      <c r="AH3072" s="591" t="s">
        <v>1825</v>
      </c>
      <c r="AI3072" s="592" t="s">
        <v>3190</v>
      </c>
      <c r="AJ3072" s="591">
        <v>604036</v>
      </c>
    </row>
    <row r="3073" spans="34:36" ht="15" customHeight="1" x14ac:dyDescent="0.15">
      <c r="AH3073" s="591" t="s">
        <v>1825</v>
      </c>
      <c r="AI3073" s="592" t="s">
        <v>3191</v>
      </c>
      <c r="AJ3073" s="591">
        <v>604037</v>
      </c>
    </row>
    <row r="3074" spans="34:36" ht="15" customHeight="1" x14ac:dyDescent="0.15">
      <c r="AH3074" s="591" t="s">
        <v>1825</v>
      </c>
      <c r="AI3074" s="592" t="s">
        <v>3192</v>
      </c>
      <c r="AJ3074" s="591">
        <v>604038</v>
      </c>
    </row>
    <row r="3075" spans="34:36" ht="15" customHeight="1" x14ac:dyDescent="0.15">
      <c r="AH3075" s="591" t="s">
        <v>1825</v>
      </c>
      <c r="AI3075" s="592" t="s">
        <v>3193</v>
      </c>
      <c r="AJ3075" s="591">
        <v>604039</v>
      </c>
    </row>
    <row r="3076" spans="34:36" ht="15" customHeight="1" x14ac:dyDescent="0.15">
      <c r="AH3076" s="591" t="s">
        <v>1825</v>
      </c>
      <c r="AI3076" s="592" t="s">
        <v>3194</v>
      </c>
      <c r="AJ3076" s="591">
        <v>604040</v>
      </c>
    </row>
    <row r="3077" spans="34:36" ht="15" customHeight="1" x14ac:dyDescent="0.15">
      <c r="AH3077" s="591" t="s">
        <v>1825</v>
      </c>
      <c r="AI3077" s="592" t="s">
        <v>3195</v>
      </c>
      <c r="AJ3077" s="591">
        <v>604041</v>
      </c>
    </row>
    <row r="3078" spans="34:36" ht="15" customHeight="1" x14ac:dyDescent="0.15">
      <c r="AH3078" s="591" t="s">
        <v>1825</v>
      </c>
      <c r="AI3078" s="592" t="s">
        <v>3196</v>
      </c>
      <c r="AJ3078" s="591">
        <v>604042</v>
      </c>
    </row>
    <row r="3079" spans="34:36" ht="15" customHeight="1" x14ac:dyDescent="0.15">
      <c r="AH3079" s="591" t="s">
        <v>1825</v>
      </c>
      <c r="AI3079" s="592" t="s">
        <v>3197</v>
      </c>
      <c r="AJ3079" s="591">
        <v>604043</v>
      </c>
    </row>
    <row r="3080" spans="34:36" ht="15" customHeight="1" x14ac:dyDescent="0.15">
      <c r="AH3080" s="591" t="s">
        <v>1825</v>
      </c>
      <c r="AI3080" s="592" t="s">
        <v>3198</v>
      </c>
      <c r="AJ3080" s="591">
        <v>604044</v>
      </c>
    </row>
    <row r="3081" spans="34:36" ht="15" customHeight="1" x14ac:dyDescent="0.15">
      <c r="AH3081" s="591" t="s">
        <v>1825</v>
      </c>
      <c r="AI3081" s="592" t="s">
        <v>3199</v>
      </c>
      <c r="AJ3081" s="591">
        <v>604045</v>
      </c>
    </row>
    <row r="3082" spans="34:36" ht="15" customHeight="1" x14ac:dyDescent="0.15">
      <c r="AH3082" s="591" t="s">
        <v>1825</v>
      </c>
      <c r="AI3082" s="592" t="s">
        <v>2450</v>
      </c>
      <c r="AJ3082" s="591">
        <v>604046</v>
      </c>
    </row>
    <row r="3083" spans="34:36" ht="15" customHeight="1" x14ac:dyDescent="0.15">
      <c r="AH3083" s="591" t="s">
        <v>1825</v>
      </c>
      <c r="AI3083" s="592" t="s">
        <v>3200</v>
      </c>
      <c r="AJ3083" s="591">
        <v>604047</v>
      </c>
    </row>
    <row r="3084" spans="34:36" ht="15" customHeight="1" x14ac:dyDescent="0.15">
      <c r="AH3084" s="591" t="s">
        <v>1825</v>
      </c>
      <c r="AI3084" s="592" t="s">
        <v>3201</v>
      </c>
      <c r="AJ3084" s="591">
        <v>604048</v>
      </c>
    </row>
    <row r="3085" spans="34:36" ht="15" customHeight="1" x14ac:dyDescent="0.15">
      <c r="AH3085" s="591" t="s">
        <v>1825</v>
      </c>
      <c r="AI3085" s="592" t="s">
        <v>3202</v>
      </c>
      <c r="AJ3085" s="591">
        <v>604990</v>
      </c>
    </row>
    <row r="3086" spans="34:36" ht="15" customHeight="1" x14ac:dyDescent="0.15">
      <c r="AH3086" s="591" t="s">
        <v>1825</v>
      </c>
      <c r="AI3086" s="592" t="s">
        <v>3203</v>
      </c>
      <c r="AJ3086" s="591">
        <v>604050</v>
      </c>
    </row>
    <row r="3087" spans="34:36" ht="15" customHeight="1" x14ac:dyDescent="0.15">
      <c r="AH3087" s="591" t="s">
        <v>1825</v>
      </c>
      <c r="AI3087" s="592" t="s">
        <v>3204</v>
      </c>
      <c r="AJ3087" s="591">
        <v>604051</v>
      </c>
    </row>
    <row r="3088" spans="34:36" ht="15" customHeight="1" x14ac:dyDescent="0.15">
      <c r="AH3088" s="591" t="s">
        <v>1825</v>
      </c>
      <c r="AI3088" s="592" t="s">
        <v>3205</v>
      </c>
      <c r="AJ3088" s="591">
        <v>604052</v>
      </c>
    </row>
    <row r="3089" spans="34:36" ht="15" customHeight="1" x14ac:dyDescent="0.15">
      <c r="AH3089" s="591" t="s">
        <v>1843</v>
      </c>
      <c r="AI3089" s="592" t="s">
        <v>3206</v>
      </c>
      <c r="AJ3089" s="591">
        <v>605001</v>
      </c>
    </row>
    <row r="3090" spans="34:36" ht="15" customHeight="1" x14ac:dyDescent="0.15">
      <c r="AH3090" s="591" t="s">
        <v>1843</v>
      </c>
      <c r="AI3090" s="592" t="s">
        <v>3207</v>
      </c>
      <c r="AJ3090" s="591">
        <v>605002</v>
      </c>
    </row>
    <row r="3091" spans="34:36" ht="15" customHeight="1" x14ac:dyDescent="0.15">
      <c r="AH3091" s="591" t="s">
        <v>1843</v>
      </c>
      <c r="AI3091" s="592" t="s">
        <v>3208</v>
      </c>
      <c r="AJ3091" s="591">
        <v>605003</v>
      </c>
    </row>
    <row r="3092" spans="34:36" ht="15" customHeight="1" x14ac:dyDescent="0.15">
      <c r="AH3092" s="591" t="s">
        <v>1843</v>
      </c>
      <c r="AI3092" s="592" t="s">
        <v>3209</v>
      </c>
      <c r="AJ3092" s="591">
        <v>605004</v>
      </c>
    </row>
    <row r="3093" spans="34:36" ht="15" customHeight="1" x14ac:dyDescent="0.15">
      <c r="AH3093" s="591" t="s">
        <v>1843</v>
      </c>
      <c r="AI3093" s="592" t="s">
        <v>3210</v>
      </c>
      <c r="AJ3093" s="591">
        <v>605005</v>
      </c>
    </row>
    <row r="3094" spans="34:36" ht="15" customHeight="1" x14ac:dyDescent="0.15">
      <c r="AH3094" s="591" t="s">
        <v>1843</v>
      </c>
      <c r="AI3094" s="592" t="s">
        <v>3211</v>
      </c>
      <c r="AJ3094" s="591">
        <v>605006</v>
      </c>
    </row>
    <row r="3095" spans="34:36" ht="15" customHeight="1" x14ac:dyDescent="0.15">
      <c r="AH3095" s="591" t="s">
        <v>1843</v>
      </c>
      <c r="AI3095" s="592" t="s">
        <v>3212</v>
      </c>
      <c r="AJ3095" s="591">
        <v>605007</v>
      </c>
    </row>
    <row r="3096" spans="34:36" ht="15" customHeight="1" x14ac:dyDescent="0.15">
      <c r="AH3096" s="591" t="s">
        <v>1843</v>
      </c>
      <c r="AI3096" s="592" t="s">
        <v>3213</v>
      </c>
      <c r="AJ3096" s="591">
        <v>605008</v>
      </c>
    </row>
    <row r="3097" spans="34:36" ht="15" customHeight="1" x14ac:dyDescent="0.15">
      <c r="AH3097" s="591" t="s">
        <v>1843</v>
      </c>
      <c r="AI3097" s="592" t="s">
        <v>3214</v>
      </c>
      <c r="AJ3097" s="591">
        <v>605009</v>
      </c>
    </row>
    <row r="3098" spans="34:36" ht="15" customHeight="1" x14ac:dyDescent="0.15">
      <c r="AH3098" s="591" t="s">
        <v>1843</v>
      </c>
      <c r="AI3098" s="592" t="s">
        <v>3215</v>
      </c>
      <c r="AJ3098" s="591">
        <v>605010</v>
      </c>
    </row>
    <row r="3099" spans="34:36" ht="15" customHeight="1" x14ac:dyDescent="0.15">
      <c r="AH3099" s="591" t="s">
        <v>1843</v>
      </c>
      <c r="AI3099" s="592" t="s">
        <v>3216</v>
      </c>
      <c r="AJ3099" s="591">
        <v>605013</v>
      </c>
    </row>
    <row r="3100" spans="34:36" ht="15" customHeight="1" x14ac:dyDescent="0.15">
      <c r="AH3100" s="591" t="s">
        <v>1843</v>
      </c>
      <c r="AI3100" s="592" t="s">
        <v>3217</v>
      </c>
      <c r="AJ3100" s="591">
        <v>605014</v>
      </c>
    </row>
    <row r="3101" spans="34:36" ht="15" customHeight="1" x14ac:dyDescent="0.15">
      <c r="AH3101" s="591" t="s">
        <v>1843</v>
      </c>
      <c r="AI3101" s="592" t="s">
        <v>3218</v>
      </c>
      <c r="AJ3101" s="591">
        <v>605015</v>
      </c>
    </row>
    <row r="3102" spans="34:36" ht="15" customHeight="1" x14ac:dyDescent="0.15">
      <c r="AH3102" s="591" t="s">
        <v>1843</v>
      </c>
      <c r="AI3102" s="592" t="s">
        <v>1849</v>
      </c>
      <c r="AJ3102" s="591">
        <v>605017</v>
      </c>
    </row>
    <row r="3103" spans="34:36" ht="15" customHeight="1" x14ac:dyDescent="0.15">
      <c r="AH3103" s="591" t="s">
        <v>1843</v>
      </c>
      <c r="AI3103" s="592" t="s">
        <v>1850</v>
      </c>
      <c r="AJ3103" s="591">
        <v>605018</v>
      </c>
    </row>
    <row r="3104" spans="34:36" ht="15" customHeight="1" x14ac:dyDescent="0.15">
      <c r="AH3104" s="591" t="s">
        <v>1843</v>
      </c>
      <c r="AI3104" s="592" t="s">
        <v>3219</v>
      </c>
      <c r="AJ3104" s="591">
        <v>605020</v>
      </c>
    </row>
    <row r="3105" spans="34:36" ht="15" customHeight="1" x14ac:dyDescent="0.15">
      <c r="AH3105" s="591" t="s">
        <v>1843</v>
      </c>
      <c r="AI3105" s="592" t="s">
        <v>3220</v>
      </c>
      <c r="AJ3105" s="591">
        <v>605990</v>
      </c>
    </row>
    <row r="3106" spans="34:36" ht="15" customHeight="1" x14ac:dyDescent="0.15">
      <c r="AH3106" s="591" t="s">
        <v>1853</v>
      </c>
      <c r="AI3106" s="592" t="s">
        <v>3221</v>
      </c>
      <c r="AJ3106" s="591">
        <v>605991</v>
      </c>
    </row>
    <row r="3107" spans="34:36" ht="15" customHeight="1" x14ac:dyDescent="0.15">
      <c r="AH3107" s="591" t="s">
        <v>1853</v>
      </c>
      <c r="AI3107" s="592" t="s">
        <v>3222</v>
      </c>
      <c r="AJ3107" s="591">
        <v>605992</v>
      </c>
    </row>
    <row r="3108" spans="34:36" ht="15" customHeight="1" x14ac:dyDescent="0.15">
      <c r="AH3108" s="591" t="s">
        <v>1856</v>
      </c>
      <c r="AI3108" s="592" t="s">
        <v>2427</v>
      </c>
      <c r="AJ3108" s="591">
        <v>606001</v>
      </c>
    </row>
    <row r="3109" spans="34:36" ht="15" customHeight="1" x14ac:dyDescent="0.15">
      <c r="AH3109" s="591" t="s">
        <v>1856</v>
      </c>
      <c r="AI3109" s="592" t="s">
        <v>3223</v>
      </c>
      <c r="AJ3109" s="591">
        <v>606002</v>
      </c>
    </row>
    <row r="3110" spans="34:36" ht="15" customHeight="1" x14ac:dyDescent="0.15">
      <c r="AH3110" s="591" t="s">
        <v>1856</v>
      </c>
      <c r="AI3110" s="592" t="s">
        <v>3224</v>
      </c>
      <c r="AJ3110" s="591">
        <v>606003</v>
      </c>
    </row>
    <row r="3111" spans="34:36" ht="15" customHeight="1" x14ac:dyDescent="0.15">
      <c r="AH3111" s="591" t="s">
        <v>1856</v>
      </c>
      <c r="AI3111" s="592" t="s">
        <v>3225</v>
      </c>
      <c r="AJ3111" s="591">
        <v>606004</v>
      </c>
    </row>
    <row r="3112" spans="34:36" ht="15" customHeight="1" x14ac:dyDescent="0.15">
      <c r="AH3112" s="591" t="s">
        <v>1856</v>
      </c>
      <c r="AI3112" s="592" t="s">
        <v>3226</v>
      </c>
      <c r="AJ3112" s="591">
        <v>606005</v>
      </c>
    </row>
    <row r="3113" spans="34:36" ht="15" customHeight="1" x14ac:dyDescent="0.15">
      <c r="AH3113" s="591" t="s">
        <v>1856</v>
      </c>
      <c r="AI3113" s="592" t="s">
        <v>3227</v>
      </c>
      <c r="AJ3113" s="591">
        <v>606006</v>
      </c>
    </row>
    <row r="3114" spans="34:36" ht="15" customHeight="1" x14ac:dyDescent="0.15">
      <c r="AH3114" s="591" t="s">
        <v>1856</v>
      </c>
      <c r="AI3114" s="592" t="s">
        <v>3228</v>
      </c>
      <c r="AJ3114" s="591">
        <v>606007</v>
      </c>
    </row>
    <row r="3115" spans="34:36" ht="15" customHeight="1" x14ac:dyDescent="0.15">
      <c r="AH3115" s="591" t="s">
        <v>1856</v>
      </c>
      <c r="AI3115" s="592" t="s">
        <v>3229</v>
      </c>
      <c r="AJ3115" s="591">
        <v>606008</v>
      </c>
    </row>
    <row r="3116" spans="34:36" ht="15" customHeight="1" x14ac:dyDescent="0.15">
      <c r="AH3116" s="591" t="s">
        <v>1856</v>
      </c>
      <c r="AI3116" s="592"/>
      <c r="AJ3116" s="591">
        <v>606009</v>
      </c>
    </row>
    <row r="3117" spans="34:36" ht="15" customHeight="1" x14ac:dyDescent="0.15">
      <c r="AH3117" s="591" t="s">
        <v>1862</v>
      </c>
      <c r="AI3117" s="592" t="s">
        <v>3230</v>
      </c>
      <c r="AJ3117" s="591">
        <v>606010</v>
      </c>
    </row>
    <row r="3118" spans="34:36" ht="15" customHeight="1" x14ac:dyDescent="0.15">
      <c r="AH3118" s="591" t="s">
        <v>1856</v>
      </c>
      <c r="AI3118" s="592" t="s">
        <v>3231</v>
      </c>
      <c r="AJ3118" s="591">
        <v>606990</v>
      </c>
    </row>
    <row r="3119" spans="34:36" ht="15" customHeight="1" x14ac:dyDescent="0.15">
      <c r="AH3119" s="591" t="s">
        <v>1865</v>
      </c>
      <c r="AI3119" s="592" t="s">
        <v>3232</v>
      </c>
      <c r="AJ3119" s="591">
        <v>701001</v>
      </c>
    </row>
    <row r="3120" spans="34:36" ht="15" customHeight="1" x14ac:dyDescent="0.15">
      <c r="AH3120" s="591" t="s">
        <v>1865</v>
      </c>
      <c r="AI3120" s="592" t="s">
        <v>3233</v>
      </c>
      <c r="AJ3120" s="591">
        <v>701002</v>
      </c>
    </row>
    <row r="3121" spans="34:36" ht="15" customHeight="1" x14ac:dyDescent="0.15">
      <c r="AH3121" s="591" t="s">
        <v>1865</v>
      </c>
      <c r="AI3121" s="592" t="s">
        <v>3234</v>
      </c>
      <c r="AJ3121" s="591">
        <v>701003</v>
      </c>
    </row>
    <row r="3122" spans="34:36" ht="15" customHeight="1" x14ac:dyDescent="0.15">
      <c r="AH3122" s="591" t="s">
        <v>1865</v>
      </c>
      <c r="AI3122" s="592" t="s">
        <v>3235</v>
      </c>
      <c r="AJ3122" s="591">
        <v>701004</v>
      </c>
    </row>
    <row r="3123" spans="34:36" ht="15" customHeight="1" x14ac:dyDescent="0.15">
      <c r="AH3123" s="591" t="s">
        <v>1865</v>
      </c>
      <c r="AI3123" s="592" t="s">
        <v>3236</v>
      </c>
      <c r="AJ3123" s="591">
        <v>701005</v>
      </c>
    </row>
    <row r="3124" spans="34:36" ht="15" customHeight="1" x14ac:dyDescent="0.15">
      <c r="AH3124" s="591" t="s">
        <v>1865</v>
      </c>
      <c r="AI3124" s="592" t="s">
        <v>3237</v>
      </c>
      <c r="AJ3124" s="591">
        <v>701006</v>
      </c>
    </row>
    <row r="3125" spans="34:36" ht="15" customHeight="1" x14ac:dyDescent="0.15">
      <c r="AH3125" s="591" t="s">
        <v>1865</v>
      </c>
      <c r="AI3125" s="592" t="s">
        <v>3238</v>
      </c>
      <c r="AJ3125" s="591">
        <v>701007</v>
      </c>
    </row>
    <row r="3126" spans="34:36" ht="15" customHeight="1" x14ac:dyDescent="0.15">
      <c r="AH3126" s="591" t="s">
        <v>1865</v>
      </c>
      <c r="AI3126" s="592" t="s">
        <v>3239</v>
      </c>
      <c r="AJ3126" s="591">
        <v>701008</v>
      </c>
    </row>
    <row r="3127" spans="34:36" ht="15" customHeight="1" x14ac:dyDescent="0.15">
      <c r="AH3127" s="591" t="s">
        <v>1869</v>
      </c>
      <c r="AI3127" s="592" t="s">
        <v>3240</v>
      </c>
      <c r="AJ3127" s="591">
        <v>702001</v>
      </c>
    </row>
    <row r="3128" spans="34:36" ht="15" customHeight="1" x14ac:dyDescent="0.15">
      <c r="AH3128" s="591" t="s">
        <v>1869</v>
      </c>
      <c r="AI3128" s="592" t="s">
        <v>3241</v>
      </c>
      <c r="AJ3128" s="591">
        <v>702002</v>
      </c>
    </row>
    <row r="3129" spans="34:36" ht="15" customHeight="1" x14ac:dyDescent="0.15">
      <c r="AH3129" s="591" t="s">
        <v>1869</v>
      </c>
      <c r="AI3129" s="592" t="s">
        <v>3242</v>
      </c>
      <c r="AJ3129" s="591">
        <v>702003</v>
      </c>
    </row>
    <row r="3130" spans="34:36" ht="15" customHeight="1" x14ac:dyDescent="0.15">
      <c r="AH3130" s="591" t="s">
        <v>1869</v>
      </c>
      <c r="AI3130" s="592" t="s">
        <v>3243</v>
      </c>
      <c r="AJ3130" s="591">
        <v>702004</v>
      </c>
    </row>
    <row r="3131" spans="34:36" ht="15" customHeight="1" x14ac:dyDescent="0.15">
      <c r="AH3131" s="591" t="s">
        <v>1869</v>
      </c>
      <c r="AI3131" s="592" t="s">
        <v>3244</v>
      </c>
      <c r="AJ3131" s="591">
        <v>702005</v>
      </c>
    </row>
    <row r="3132" spans="34:36" ht="15" customHeight="1" x14ac:dyDescent="0.15">
      <c r="AH3132" s="591" t="s">
        <v>1869</v>
      </c>
      <c r="AI3132" s="592" t="s">
        <v>3245</v>
      </c>
      <c r="AJ3132" s="591">
        <v>702007</v>
      </c>
    </row>
    <row r="3133" spans="34:36" ht="15" customHeight="1" x14ac:dyDescent="0.15">
      <c r="AH3133" s="591" t="s">
        <v>1869</v>
      </c>
      <c r="AI3133" s="592" t="s">
        <v>3246</v>
      </c>
      <c r="AJ3133" s="591">
        <v>702008</v>
      </c>
    </row>
    <row r="3134" spans="34:36" ht="15" customHeight="1" x14ac:dyDescent="0.15">
      <c r="AH3134" s="591" t="s">
        <v>1869</v>
      </c>
      <c r="AI3134" s="592" t="s">
        <v>3247</v>
      </c>
      <c r="AJ3134" s="591">
        <v>702009</v>
      </c>
    </row>
    <row r="3135" spans="34:36" ht="15" customHeight="1" x14ac:dyDescent="0.15">
      <c r="AH3135" s="591" t="s">
        <v>1869</v>
      </c>
      <c r="AI3135" s="592" t="s">
        <v>3248</v>
      </c>
      <c r="AJ3135" s="591">
        <v>702010</v>
      </c>
    </row>
    <row r="3136" spans="34:36" ht="15" customHeight="1" x14ac:dyDescent="0.15">
      <c r="AH3136" s="591" t="s">
        <v>1869</v>
      </c>
      <c r="AI3136" s="592" t="s">
        <v>3249</v>
      </c>
      <c r="AJ3136" s="591">
        <v>702011</v>
      </c>
    </row>
    <row r="3137" spans="34:36" ht="15" customHeight="1" x14ac:dyDescent="0.15">
      <c r="AH3137" s="591" t="s">
        <v>1872</v>
      </c>
      <c r="AI3137" s="592" t="s">
        <v>3250</v>
      </c>
      <c r="AJ3137" s="591">
        <v>703001</v>
      </c>
    </row>
    <row r="3138" spans="34:36" ht="15" customHeight="1" x14ac:dyDescent="0.15">
      <c r="AH3138" s="591" t="s">
        <v>1872</v>
      </c>
      <c r="AI3138" s="592" t="s">
        <v>3251</v>
      </c>
      <c r="AJ3138" s="591">
        <v>703002</v>
      </c>
    </row>
    <row r="3139" spans="34:36" ht="15" customHeight="1" x14ac:dyDescent="0.15">
      <c r="AH3139" s="591" t="s">
        <v>1872</v>
      </c>
      <c r="AI3139" s="592" t="s">
        <v>3252</v>
      </c>
      <c r="AJ3139" s="591">
        <v>703003</v>
      </c>
    </row>
    <row r="3140" spans="34:36" ht="15" customHeight="1" x14ac:dyDescent="0.15">
      <c r="AH3140" s="591" t="s">
        <v>1872</v>
      </c>
      <c r="AI3140" s="592" t="s">
        <v>2523</v>
      </c>
      <c r="AJ3140" s="591">
        <v>703004</v>
      </c>
    </row>
    <row r="3141" spans="34:36" ht="15" customHeight="1" x14ac:dyDescent="0.15">
      <c r="AH3141" s="591" t="s">
        <v>1872</v>
      </c>
      <c r="AI3141" s="592" t="s">
        <v>3253</v>
      </c>
      <c r="AJ3141" s="591">
        <v>703005</v>
      </c>
    </row>
    <row r="3142" spans="34:36" ht="15" customHeight="1" x14ac:dyDescent="0.15">
      <c r="AH3142" s="591" t="s">
        <v>1872</v>
      </c>
      <c r="AI3142" s="592" t="s">
        <v>3254</v>
      </c>
      <c r="AJ3142" s="591">
        <v>703006</v>
      </c>
    </row>
    <row r="3143" spans="34:36" ht="15" customHeight="1" x14ac:dyDescent="0.15">
      <c r="AH3143" s="591" t="s">
        <v>1872</v>
      </c>
      <c r="AI3143" s="592" t="s">
        <v>3255</v>
      </c>
      <c r="AJ3143" s="591">
        <v>703007</v>
      </c>
    </row>
    <row r="3144" spans="34:36" ht="15" customHeight="1" x14ac:dyDescent="0.15">
      <c r="AH3144" s="591" t="s">
        <v>1872</v>
      </c>
      <c r="AI3144" s="592" t="s">
        <v>3256</v>
      </c>
      <c r="AJ3144" s="591">
        <v>703008</v>
      </c>
    </row>
    <row r="3145" spans="34:36" ht="15" customHeight="1" x14ac:dyDescent="0.15">
      <c r="AH3145" s="591" t="s">
        <v>1872</v>
      </c>
      <c r="AI3145" s="592" t="s">
        <v>3257</v>
      </c>
      <c r="AJ3145" s="591">
        <v>703009</v>
      </c>
    </row>
    <row r="3146" spans="34:36" ht="15" customHeight="1" x14ac:dyDescent="0.15">
      <c r="AH3146" s="591" t="s">
        <v>1872</v>
      </c>
      <c r="AI3146" s="592" t="s">
        <v>3258</v>
      </c>
      <c r="AJ3146" s="591">
        <v>703010</v>
      </c>
    </row>
    <row r="3147" spans="34:36" ht="15" customHeight="1" x14ac:dyDescent="0.15">
      <c r="AH3147" s="591" t="s">
        <v>1872</v>
      </c>
      <c r="AI3147" s="592" t="s">
        <v>3259</v>
      </c>
      <c r="AJ3147" s="591">
        <v>703011</v>
      </c>
    </row>
    <row r="3148" spans="34:36" ht="15" customHeight="1" x14ac:dyDescent="0.15">
      <c r="AH3148" s="591" t="s">
        <v>1872</v>
      </c>
      <c r="AI3148" s="592" t="s">
        <v>3260</v>
      </c>
      <c r="AJ3148" s="591">
        <v>703012</v>
      </c>
    </row>
    <row r="3149" spans="34:36" ht="15" customHeight="1" x14ac:dyDescent="0.15">
      <c r="AH3149" s="591" t="s">
        <v>1872</v>
      </c>
      <c r="AI3149" s="592" t="s">
        <v>3261</v>
      </c>
      <c r="AJ3149" s="591">
        <v>703013</v>
      </c>
    </row>
    <row r="3150" spans="34:36" ht="15" customHeight="1" x14ac:dyDescent="0.15">
      <c r="AH3150" s="591" t="s">
        <v>1872</v>
      </c>
      <c r="AI3150" s="592" t="s">
        <v>3262</v>
      </c>
      <c r="AJ3150" s="591">
        <v>703014</v>
      </c>
    </row>
    <row r="3151" spans="34:36" ht="15" customHeight="1" x14ac:dyDescent="0.15">
      <c r="AH3151" s="591" t="s">
        <v>1872</v>
      </c>
      <c r="AI3151" s="592" t="s">
        <v>3263</v>
      </c>
      <c r="AJ3151" s="591">
        <v>703015</v>
      </c>
    </row>
    <row r="3152" spans="34:36" ht="15" customHeight="1" x14ac:dyDescent="0.15">
      <c r="AH3152" s="591" t="s">
        <v>1872</v>
      </c>
      <c r="AI3152" s="592" t="s">
        <v>3264</v>
      </c>
      <c r="AJ3152" s="591">
        <v>703016</v>
      </c>
    </row>
    <row r="3153" spans="34:36" ht="15" customHeight="1" x14ac:dyDescent="0.15">
      <c r="AH3153" s="591" t="s">
        <v>1872</v>
      </c>
      <c r="AI3153" s="592" t="s">
        <v>3265</v>
      </c>
      <c r="AJ3153" s="591">
        <v>703017</v>
      </c>
    </row>
    <row r="3154" spans="34:36" ht="15" customHeight="1" x14ac:dyDescent="0.15">
      <c r="AH3154" s="591" t="s">
        <v>1872</v>
      </c>
      <c r="AI3154" s="592" t="s">
        <v>3266</v>
      </c>
      <c r="AJ3154" s="591">
        <v>703018</v>
      </c>
    </row>
    <row r="3155" spans="34:36" ht="15" customHeight="1" x14ac:dyDescent="0.15">
      <c r="AH3155" s="591" t="s">
        <v>1872</v>
      </c>
      <c r="AI3155" s="592" t="s">
        <v>3267</v>
      </c>
      <c r="AJ3155" s="591">
        <v>703020</v>
      </c>
    </row>
    <row r="3156" spans="34:36" ht="15" customHeight="1" x14ac:dyDescent="0.15">
      <c r="AH3156" s="591" t="s">
        <v>1872</v>
      </c>
      <c r="AI3156" s="592" t="s">
        <v>3268</v>
      </c>
      <c r="AJ3156" s="591">
        <v>703021</v>
      </c>
    </row>
    <row r="3157" spans="34:36" ht="15" customHeight="1" x14ac:dyDescent="0.15">
      <c r="AH3157" s="591" t="s">
        <v>1872</v>
      </c>
      <c r="AI3157" s="592" t="s">
        <v>3269</v>
      </c>
      <c r="AJ3157" s="591">
        <v>703022</v>
      </c>
    </row>
    <row r="3158" spans="34:36" ht="15" customHeight="1" x14ac:dyDescent="0.15">
      <c r="AH3158" s="591" t="s">
        <v>1872</v>
      </c>
      <c r="AI3158" s="592" t="s">
        <v>3270</v>
      </c>
      <c r="AJ3158" s="591">
        <v>703023</v>
      </c>
    </row>
    <row r="3159" spans="34:36" ht="15" customHeight="1" x14ac:dyDescent="0.15">
      <c r="AH3159" s="591" t="s">
        <v>1872</v>
      </c>
      <c r="AI3159" s="592" t="s">
        <v>3271</v>
      </c>
      <c r="AJ3159" s="591">
        <v>703024</v>
      </c>
    </row>
    <row r="3160" spans="34:36" ht="15" customHeight="1" x14ac:dyDescent="0.15">
      <c r="AH3160" s="591" t="s">
        <v>1872</v>
      </c>
      <c r="AI3160" s="593" t="s">
        <v>1567</v>
      </c>
      <c r="AJ3160" s="591">
        <v>703025</v>
      </c>
    </row>
    <row r="3161" spans="34:36" ht="15" customHeight="1" x14ac:dyDescent="0.15">
      <c r="AH3161" s="591" t="s">
        <v>1872</v>
      </c>
      <c r="AI3161" s="592" t="s">
        <v>3272</v>
      </c>
      <c r="AJ3161" s="591">
        <v>703026</v>
      </c>
    </row>
    <row r="3162" spans="34:36" ht="15" customHeight="1" x14ac:dyDescent="0.15">
      <c r="AH3162" s="591" t="s">
        <v>1879</v>
      </c>
      <c r="AI3162" s="592" t="s">
        <v>3273</v>
      </c>
      <c r="AJ3162" s="591">
        <v>703027</v>
      </c>
    </row>
    <row r="3163" spans="34:36" ht="15" customHeight="1" x14ac:dyDescent="0.15">
      <c r="AH3163" s="591" t="s">
        <v>1872</v>
      </c>
      <c r="AI3163" s="592"/>
      <c r="AJ3163" s="591">
        <v>703990</v>
      </c>
    </row>
    <row r="3164" spans="34:36" ht="15" customHeight="1" x14ac:dyDescent="0.15">
      <c r="AH3164" s="591" t="s">
        <v>1872</v>
      </c>
      <c r="AI3164" s="592" t="s">
        <v>3274</v>
      </c>
      <c r="AJ3164" s="591">
        <v>703991</v>
      </c>
    </row>
    <row r="3165" spans="34:36" ht="15" customHeight="1" x14ac:dyDescent="0.15">
      <c r="AH3165" s="591" t="s">
        <v>1881</v>
      </c>
      <c r="AI3165" s="592" t="s">
        <v>3275</v>
      </c>
      <c r="AJ3165" s="591">
        <v>704002</v>
      </c>
    </row>
    <row r="3166" spans="34:36" ht="15" customHeight="1" x14ac:dyDescent="0.15">
      <c r="AH3166" s="591" t="s">
        <v>1881</v>
      </c>
      <c r="AI3166" s="592" t="s">
        <v>3276</v>
      </c>
      <c r="AJ3166" s="591">
        <v>704003</v>
      </c>
    </row>
    <row r="3167" spans="34:36" ht="15" customHeight="1" x14ac:dyDescent="0.15">
      <c r="AH3167" s="591" t="s">
        <v>1881</v>
      </c>
      <c r="AI3167" s="592" t="s">
        <v>3277</v>
      </c>
      <c r="AJ3167" s="591">
        <v>704004</v>
      </c>
    </row>
    <row r="3168" spans="34:36" ht="15" customHeight="1" x14ac:dyDescent="0.15">
      <c r="AH3168" s="591" t="s">
        <v>1881</v>
      </c>
      <c r="AI3168" s="592" t="s">
        <v>3278</v>
      </c>
      <c r="AJ3168" s="591">
        <v>704005</v>
      </c>
    </row>
    <row r="3169" spans="34:36" ht="15" customHeight="1" x14ac:dyDescent="0.15">
      <c r="AH3169" s="591" t="s">
        <v>1881</v>
      </c>
      <c r="AI3169" s="592" t="s">
        <v>3279</v>
      </c>
      <c r="AJ3169" s="591">
        <v>704006</v>
      </c>
    </row>
    <row r="3170" spans="34:36" ht="15" customHeight="1" x14ac:dyDescent="0.15">
      <c r="AH3170" s="591" t="s">
        <v>1881</v>
      </c>
      <c r="AI3170" s="592" t="s">
        <v>3280</v>
      </c>
      <c r="AJ3170" s="591">
        <v>704007</v>
      </c>
    </row>
    <row r="3171" spans="34:36" ht="15" customHeight="1" x14ac:dyDescent="0.15">
      <c r="AH3171" s="591" t="s">
        <v>1881</v>
      </c>
      <c r="AI3171" s="592" t="s">
        <v>3281</v>
      </c>
      <c r="AJ3171" s="591">
        <v>704008</v>
      </c>
    </row>
    <row r="3172" spans="34:36" ht="15" customHeight="1" x14ac:dyDescent="0.15">
      <c r="AH3172" s="591" t="s">
        <v>1881</v>
      </c>
      <c r="AI3172" s="592" t="s">
        <v>3282</v>
      </c>
      <c r="AJ3172" s="591">
        <v>704009</v>
      </c>
    </row>
    <row r="3173" spans="34:36" ht="15" customHeight="1" x14ac:dyDescent="0.15">
      <c r="AH3173" s="591" t="s">
        <v>1881</v>
      </c>
      <c r="AI3173" s="592" t="s">
        <v>3283</v>
      </c>
      <c r="AJ3173" s="591">
        <v>704010</v>
      </c>
    </row>
    <row r="3174" spans="34:36" ht="15" customHeight="1" x14ac:dyDescent="0.15">
      <c r="AH3174" s="591" t="s">
        <v>1881</v>
      </c>
      <c r="AI3174" s="592" t="s">
        <v>3284</v>
      </c>
      <c r="AJ3174" s="591">
        <v>704011</v>
      </c>
    </row>
    <row r="3175" spans="34:36" ht="15" customHeight="1" x14ac:dyDescent="0.15">
      <c r="AH3175" s="591" t="s">
        <v>1881</v>
      </c>
      <c r="AI3175" s="592" t="s">
        <v>3285</v>
      </c>
      <c r="AJ3175" s="591">
        <v>704012</v>
      </c>
    </row>
    <row r="3176" spans="34:36" ht="15" customHeight="1" x14ac:dyDescent="0.15">
      <c r="AH3176" s="591" t="s">
        <v>1881</v>
      </c>
      <c r="AI3176" s="592" t="s">
        <v>3286</v>
      </c>
      <c r="AJ3176" s="591">
        <v>704013</v>
      </c>
    </row>
    <row r="3177" spans="34:36" ht="15" customHeight="1" x14ac:dyDescent="0.15">
      <c r="AH3177" s="591" t="s">
        <v>1881</v>
      </c>
      <c r="AI3177" s="592" t="s">
        <v>3287</v>
      </c>
      <c r="AJ3177" s="591">
        <v>704014</v>
      </c>
    </row>
    <row r="3178" spans="34:36" ht="15" customHeight="1" x14ac:dyDescent="0.15">
      <c r="AH3178" s="591" t="s">
        <v>1881</v>
      </c>
      <c r="AI3178" s="592" t="s">
        <v>3288</v>
      </c>
      <c r="AJ3178" s="591">
        <v>704015</v>
      </c>
    </row>
    <row r="3179" spans="34:36" ht="15" customHeight="1" x14ac:dyDescent="0.15">
      <c r="AH3179" s="591" t="s">
        <v>1881</v>
      </c>
      <c r="AI3179" s="592" t="s">
        <v>3289</v>
      </c>
      <c r="AJ3179" s="591">
        <v>704016</v>
      </c>
    </row>
    <row r="3180" spans="34:36" ht="15" customHeight="1" x14ac:dyDescent="0.15">
      <c r="AH3180" s="591" t="s">
        <v>1881</v>
      </c>
      <c r="AI3180" s="592" t="s">
        <v>3290</v>
      </c>
      <c r="AJ3180" s="591">
        <v>704017</v>
      </c>
    </row>
    <row r="3181" spans="34:36" ht="15" customHeight="1" x14ac:dyDescent="0.15">
      <c r="AH3181" s="591" t="s">
        <v>1881</v>
      </c>
      <c r="AI3181" s="592" t="s">
        <v>3291</v>
      </c>
      <c r="AJ3181" s="591">
        <v>704018</v>
      </c>
    </row>
    <row r="3182" spans="34:36" ht="15" customHeight="1" x14ac:dyDescent="0.15">
      <c r="AH3182" s="591" t="s">
        <v>1881</v>
      </c>
      <c r="AI3182" s="592" t="s">
        <v>3292</v>
      </c>
      <c r="AJ3182" s="591">
        <v>704019</v>
      </c>
    </row>
    <row r="3183" spans="34:36" ht="15" customHeight="1" x14ac:dyDescent="0.15">
      <c r="AH3183" s="591" t="s">
        <v>1881</v>
      </c>
      <c r="AI3183" s="592" t="s">
        <v>3293</v>
      </c>
      <c r="AJ3183" s="591">
        <v>704020</v>
      </c>
    </row>
    <row r="3184" spans="34:36" ht="15" customHeight="1" x14ac:dyDescent="0.15">
      <c r="AH3184" s="591" t="s">
        <v>1881</v>
      </c>
      <c r="AI3184" s="592" t="s">
        <v>3294</v>
      </c>
      <c r="AJ3184" s="591">
        <v>704021</v>
      </c>
    </row>
    <row r="3185" spans="34:36" ht="15" customHeight="1" x14ac:dyDescent="0.15">
      <c r="AH3185" s="591" t="s">
        <v>1881</v>
      </c>
      <c r="AI3185" s="592" t="s">
        <v>3295</v>
      </c>
      <c r="AJ3185" s="591">
        <v>704022</v>
      </c>
    </row>
    <row r="3186" spans="34:36" ht="15" customHeight="1" x14ac:dyDescent="0.15">
      <c r="AH3186" s="591" t="s">
        <v>1881</v>
      </c>
      <c r="AI3186" s="592" t="s">
        <v>3296</v>
      </c>
      <c r="AJ3186" s="591">
        <v>704023</v>
      </c>
    </row>
    <row r="3187" spans="34:36" ht="15" customHeight="1" x14ac:dyDescent="0.15">
      <c r="AH3187" s="591" t="s">
        <v>1881</v>
      </c>
      <c r="AI3187" s="592" t="s">
        <v>3297</v>
      </c>
      <c r="AJ3187" s="591">
        <v>704024</v>
      </c>
    </row>
    <row r="3188" spans="34:36" ht="15" customHeight="1" x14ac:dyDescent="0.15">
      <c r="AH3188" s="591" t="s">
        <v>1881</v>
      </c>
      <c r="AI3188" s="592" t="s">
        <v>3298</v>
      </c>
      <c r="AJ3188" s="591">
        <v>704025</v>
      </c>
    </row>
    <row r="3189" spans="34:36" ht="15" customHeight="1" x14ac:dyDescent="0.15">
      <c r="AH3189" s="591" t="s">
        <v>1881</v>
      </c>
      <c r="AI3189" s="592" t="s">
        <v>3299</v>
      </c>
      <c r="AJ3189" s="591">
        <v>704026</v>
      </c>
    </row>
    <row r="3190" spans="34:36" ht="15" customHeight="1" x14ac:dyDescent="0.15">
      <c r="AH3190" s="591" t="s">
        <v>1881</v>
      </c>
      <c r="AI3190" s="592" t="s">
        <v>3300</v>
      </c>
      <c r="AJ3190" s="591">
        <v>704027</v>
      </c>
    </row>
    <row r="3191" spans="34:36" ht="15" customHeight="1" x14ac:dyDescent="0.15">
      <c r="AH3191" s="591" t="s">
        <v>1881</v>
      </c>
      <c r="AI3191" s="592" t="s">
        <v>1596</v>
      </c>
      <c r="AJ3191" s="591">
        <v>704028</v>
      </c>
    </row>
    <row r="3192" spans="34:36" ht="15" customHeight="1" x14ac:dyDescent="0.15">
      <c r="AH3192" s="591" t="s">
        <v>1881</v>
      </c>
      <c r="AI3192" s="592" t="s">
        <v>3301</v>
      </c>
      <c r="AJ3192" s="591">
        <v>704029</v>
      </c>
    </row>
    <row r="3193" spans="34:36" ht="15" customHeight="1" x14ac:dyDescent="0.15">
      <c r="AH3193" s="591" t="s">
        <v>1881</v>
      </c>
      <c r="AI3193" s="592" t="s">
        <v>3302</v>
      </c>
      <c r="AJ3193" s="591">
        <v>704031</v>
      </c>
    </row>
    <row r="3194" spans="34:36" ht="15" customHeight="1" x14ac:dyDescent="0.15">
      <c r="AH3194" s="591" t="s">
        <v>1881</v>
      </c>
      <c r="AI3194" s="592" t="s">
        <v>3303</v>
      </c>
      <c r="AJ3194" s="591">
        <v>704032</v>
      </c>
    </row>
    <row r="3195" spans="34:36" ht="15" customHeight="1" x14ac:dyDescent="0.15">
      <c r="AH3195" s="591" t="s">
        <v>1881</v>
      </c>
      <c r="AI3195" s="592" t="s">
        <v>3304</v>
      </c>
      <c r="AJ3195" s="591">
        <v>704033</v>
      </c>
    </row>
    <row r="3196" spans="34:36" ht="15" customHeight="1" x14ac:dyDescent="0.15">
      <c r="AH3196" s="591" t="s">
        <v>1881</v>
      </c>
      <c r="AI3196" s="592" t="s">
        <v>3305</v>
      </c>
      <c r="AJ3196" s="591">
        <v>704034</v>
      </c>
    </row>
    <row r="3197" spans="34:36" ht="15" customHeight="1" x14ac:dyDescent="0.15">
      <c r="AH3197" s="591" t="s">
        <v>1881</v>
      </c>
      <c r="AI3197" s="592" t="s">
        <v>3306</v>
      </c>
      <c r="AJ3197" s="591">
        <v>704035</v>
      </c>
    </row>
    <row r="3198" spans="34:36" ht="15" customHeight="1" x14ac:dyDescent="0.15">
      <c r="AH3198" s="591" t="s">
        <v>1881</v>
      </c>
      <c r="AI3198" s="592" t="s">
        <v>3307</v>
      </c>
      <c r="AJ3198" s="591">
        <v>704036</v>
      </c>
    </row>
    <row r="3199" spans="34:36" ht="15" customHeight="1" x14ac:dyDescent="0.15">
      <c r="AH3199" s="591" t="s">
        <v>1881</v>
      </c>
      <c r="AI3199" s="592" t="s">
        <v>3308</v>
      </c>
      <c r="AJ3199" s="591">
        <v>704038</v>
      </c>
    </row>
    <row r="3200" spans="34:36" ht="15" customHeight="1" x14ac:dyDescent="0.15">
      <c r="AH3200" s="591" t="s">
        <v>1881</v>
      </c>
      <c r="AI3200" s="592" t="s">
        <v>3309</v>
      </c>
      <c r="AJ3200" s="591">
        <v>704038</v>
      </c>
    </row>
    <row r="3201" spans="34:36" ht="15" customHeight="1" x14ac:dyDescent="0.15">
      <c r="AH3201" s="591" t="s">
        <v>1881</v>
      </c>
      <c r="AI3201" s="592" t="s">
        <v>3310</v>
      </c>
      <c r="AJ3201" s="591">
        <v>704039</v>
      </c>
    </row>
    <row r="3202" spans="34:36" ht="15" customHeight="1" x14ac:dyDescent="0.15">
      <c r="AH3202" s="591" t="s">
        <v>1881</v>
      </c>
      <c r="AI3202" s="592" t="s">
        <v>3311</v>
      </c>
      <c r="AJ3202" s="591">
        <v>704040</v>
      </c>
    </row>
    <row r="3203" spans="34:36" ht="15" customHeight="1" x14ac:dyDescent="0.15">
      <c r="AH3203" s="591" t="s">
        <v>1881</v>
      </c>
      <c r="AI3203" s="592" t="s">
        <v>3312</v>
      </c>
      <c r="AJ3203" s="591">
        <v>704041</v>
      </c>
    </row>
    <row r="3204" spans="34:36" ht="15" customHeight="1" x14ac:dyDescent="0.15">
      <c r="AH3204" s="591" t="s">
        <v>1896</v>
      </c>
      <c r="AI3204" s="592" t="s">
        <v>3313</v>
      </c>
      <c r="AJ3204" s="591">
        <v>705001</v>
      </c>
    </row>
    <row r="3205" spans="34:36" ht="15" customHeight="1" x14ac:dyDescent="0.15">
      <c r="AH3205" s="591" t="s">
        <v>1896</v>
      </c>
      <c r="AI3205" s="592" t="s">
        <v>3314</v>
      </c>
      <c r="AJ3205" s="591">
        <v>705002</v>
      </c>
    </row>
    <row r="3206" spans="34:36" ht="15" customHeight="1" x14ac:dyDescent="0.15">
      <c r="AH3206" s="591" t="s">
        <v>1896</v>
      </c>
      <c r="AI3206" s="592" t="s">
        <v>3315</v>
      </c>
      <c r="AJ3206" s="591">
        <v>705003</v>
      </c>
    </row>
    <row r="3207" spans="34:36" ht="15" customHeight="1" x14ac:dyDescent="0.15">
      <c r="AH3207" s="591" t="s">
        <v>1896</v>
      </c>
      <c r="AI3207" s="592" t="s">
        <v>3316</v>
      </c>
      <c r="AJ3207" s="591">
        <v>705004</v>
      </c>
    </row>
    <row r="3208" spans="34:36" ht="15" customHeight="1" x14ac:dyDescent="0.15">
      <c r="AH3208" s="591" t="s">
        <v>1896</v>
      </c>
      <c r="AI3208" s="592" t="s">
        <v>3317</v>
      </c>
      <c r="AJ3208" s="591">
        <v>705005</v>
      </c>
    </row>
    <row r="3209" spans="34:36" ht="15" customHeight="1" x14ac:dyDescent="0.15">
      <c r="AH3209" s="591" t="s">
        <v>1896</v>
      </c>
      <c r="AI3209" s="592" t="s">
        <v>3318</v>
      </c>
      <c r="AJ3209" s="591">
        <v>705006</v>
      </c>
    </row>
    <row r="3210" spans="34:36" ht="15" customHeight="1" x14ac:dyDescent="0.15">
      <c r="AH3210" s="591" t="s">
        <v>1896</v>
      </c>
      <c r="AI3210" s="592" t="s">
        <v>3319</v>
      </c>
      <c r="AJ3210" s="591">
        <v>705007</v>
      </c>
    </row>
    <row r="3211" spans="34:36" ht="15" customHeight="1" x14ac:dyDescent="0.15">
      <c r="AH3211" s="591" t="s">
        <v>1896</v>
      </c>
      <c r="AI3211" s="592" t="s">
        <v>3320</v>
      </c>
      <c r="AJ3211" s="591">
        <v>705008</v>
      </c>
    </row>
    <row r="3212" spans="34:36" ht="15" customHeight="1" x14ac:dyDescent="0.15">
      <c r="AH3212" s="591" t="s">
        <v>1896</v>
      </c>
      <c r="AI3212" s="592" t="s">
        <v>3321</v>
      </c>
      <c r="AJ3212" s="591">
        <v>705009</v>
      </c>
    </row>
    <row r="3213" spans="34:36" ht="15" customHeight="1" x14ac:dyDescent="0.15">
      <c r="AH3213" s="591" t="s">
        <v>1896</v>
      </c>
      <c r="AI3213" s="592" t="s">
        <v>3322</v>
      </c>
      <c r="AJ3213" s="591">
        <v>705010</v>
      </c>
    </row>
    <row r="3214" spans="34:36" ht="15" customHeight="1" x14ac:dyDescent="0.15">
      <c r="AH3214" s="591" t="s">
        <v>1896</v>
      </c>
      <c r="AI3214" s="592" t="s">
        <v>3323</v>
      </c>
      <c r="AJ3214" s="591">
        <v>705011</v>
      </c>
    </row>
    <row r="3215" spans="34:36" ht="15" customHeight="1" x14ac:dyDescent="0.15">
      <c r="AH3215" s="591" t="s">
        <v>1896</v>
      </c>
      <c r="AI3215" s="592" t="s">
        <v>3324</v>
      </c>
      <c r="AJ3215" s="591">
        <v>705012</v>
      </c>
    </row>
    <row r="3216" spans="34:36" ht="15" customHeight="1" x14ac:dyDescent="0.15">
      <c r="AH3216" s="591" t="s">
        <v>1896</v>
      </c>
      <c r="AI3216" s="592" t="s">
        <v>3325</v>
      </c>
      <c r="AJ3216" s="591">
        <v>705013</v>
      </c>
    </row>
    <row r="3217" spans="34:36" ht="15" customHeight="1" x14ac:dyDescent="0.15">
      <c r="AH3217" s="591" t="s">
        <v>1896</v>
      </c>
      <c r="AI3217" s="592" t="s">
        <v>3326</v>
      </c>
      <c r="AJ3217" s="591">
        <v>705014</v>
      </c>
    </row>
    <row r="3218" spans="34:36" ht="15" customHeight="1" x14ac:dyDescent="0.15">
      <c r="AH3218" s="591" t="s">
        <v>1896</v>
      </c>
      <c r="AI3218" s="592" t="s">
        <v>3327</v>
      </c>
      <c r="AJ3218" s="591">
        <v>705015</v>
      </c>
    </row>
    <row r="3219" spans="34:36" ht="15" customHeight="1" x14ac:dyDescent="0.15">
      <c r="AH3219" s="591" t="s">
        <v>1896</v>
      </c>
      <c r="AI3219" s="592" t="s">
        <v>3328</v>
      </c>
      <c r="AJ3219" s="591">
        <v>705016</v>
      </c>
    </row>
    <row r="3220" spans="34:36" ht="15" customHeight="1" x14ac:dyDescent="0.15">
      <c r="AH3220" s="591" t="s">
        <v>1896</v>
      </c>
      <c r="AI3220" s="592" t="s">
        <v>3329</v>
      </c>
      <c r="AJ3220" s="591">
        <v>705017</v>
      </c>
    </row>
    <row r="3221" spans="34:36" ht="15" customHeight="1" x14ac:dyDescent="0.15">
      <c r="AH3221" s="591" t="s">
        <v>1896</v>
      </c>
      <c r="AI3221" s="592" t="s">
        <v>3330</v>
      </c>
      <c r="AJ3221" s="591">
        <v>705018</v>
      </c>
    </row>
    <row r="3222" spans="34:36" ht="15" customHeight="1" x14ac:dyDescent="0.15">
      <c r="AH3222" s="591" t="s">
        <v>1896</v>
      </c>
      <c r="AI3222" s="592" t="s">
        <v>3331</v>
      </c>
      <c r="AJ3222" s="591">
        <v>705019</v>
      </c>
    </row>
    <row r="3223" spans="34:36" ht="15" customHeight="1" x14ac:dyDescent="0.15">
      <c r="AH3223" s="591" t="s">
        <v>1896</v>
      </c>
      <c r="AI3223" s="592" t="s">
        <v>3332</v>
      </c>
      <c r="AJ3223" s="591">
        <v>705020</v>
      </c>
    </row>
    <row r="3224" spans="34:36" ht="15" customHeight="1" x14ac:dyDescent="0.15">
      <c r="AH3224" s="591" t="s">
        <v>1896</v>
      </c>
      <c r="AI3224" s="592" t="s">
        <v>3333</v>
      </c>
      <c r="AJ3224" s="591">
        <v>705991</v>
      </c>
    </row>
    <row r="3225" spans="34:36" ht="15" customHeight="1" x14ac:dyDescent="0.15">
      <c r="AH3225" s="591" t="s">
        <v>1896</v>
      </c>
      <c r="AI3225" s="592" t="s">
        <v>3334</v>
      </c>
      <c r="AJ3225" s="591">
        <v>705992</v>
      </c>
    </row>
    <row r="3226" spans="34:36" ht="15" customHeight="1" x14ac:dyDescent="0.15">
      <c r="AH3226" s="591" t="s">
        <v>1901</v>
      </c>
      <c r="AI3226" s="592" t="s">
        <v>3335</v>
      </c>
      <c r="AJ3226" s="591">
        <v>801001</v>
      </c>
    </row>
    <row r="3227" spans="34:36" ht="15" customHeight="1" x14ac:dyDescent="0.15">
      <c r="AH3227" s="591" t="s">
        <v>1901</v>
      </c>
      <c r="AI3227" s="592" t="s">
        <v>3336</v>
      </c>
      <c r="AJ3227" s="591">
        <v>801003</v>
      </c>
    </row>
    <row r="3228" spans="34:36" ht="15" customHeight="1" x14ac:dyDescent="0.15">
      <c r="AH3228" s="591" t="s">
        <v>1901</v>
      </c>
      <c r="AI3228" s="592" t="s">
        <v>3337</v>
      </c>
      <c r="AJ3228" s="591">
        <v>801006</v>
      </c>
    </row>
    <row r="3229" spans="34:36" ht="15" customHeight="1" x14ac:dyDescent="0.15">
      <c r="AH3229" s="591" t="s">
        <v>1902</v>
      </c>
      <c r="AI3229" s="592" t="s">
        <v>3338</v>
      </c>
      <c r="AJ3229" s="591">
        <v>802001</v>
      </c>
    </row>
    <row r="3230" spans="34:36" ht="15" customHeight="1" x14ac:dyDescent="0.15">
      <c r="AH3230" s="591" t="s">
        <v>1902</v>
      </c>
      <c r="AI3230" s="592" t="s">
        <v>3339</v>
      </c>
      <c r="AJ3230" s="591">
        <v>802002</v>
      </c>
    </row>
    <row r="3231" spans="34:36" ht="15" customHeight="1" x14ac:dyDescent="0.15">
      <c r="AH3231" s="591" t="s">
        <v>1902</v>
      </c>
      <c r="AI3231" s="592" t="s">
        <v>3340</v>
      </c>
      <c r="AJ3231" s="591">
        <v>802003</v>
      </c>
    </row>
    <row r="3232" spans="34:36" ht="15" customHeight="1" x14ac:dyDescent="0.15">
      <c r="AH3232" s="591" t="s">
        <v>1902</v>
      </c>
      <c r="AI3232" s="592" t="s">
        <v>3341</v>
      </c>
      <c r="AJ3232" s="591">
        <v>802004</v>
      </c>
    </row>
    <row r="3233" spans="34:36" ht="15" customHeight="1" x14ac:dyDescent="0.15">
      <c r="AH3233" s="591" t="s">
        <v>1902</v>
      </c>
      <c r="AI3233" s="592" t="s">
        <v>3342</v>
      </c>
      <c r="AJ3233" s="591">
        <v>802005</v>
      </c>
    </row>
    <row r="3234" spans="34:36" ht="15" customHeight="1" x14ac:dyDescent="0.15">
      <c r="AH3234" s="591" t="s">
        <v>1902</v>
      </c>
      <c r="AI3234" s="592" t="s">
        <v>3343</v>
      </c>
      <c r="AJ3234" s="591">
        <v>802006</v>
      </c>
    </row>
    <row r="3235" spans="34:36" ht="15" customHeight="1" x14ac:dyDescent="0.15">
      <c r="AH3235" s="591" t="s">
        <v>1902</v>
      </c>
      <c r="AI3235" s="592" t="s">
        <v>3344</v>
      </c>
      <c r="AJ3235" s="591">
        <v>802007</v>
      </c>
    </row>
    <row r="3236" spans="34:36" ht="15" customHeight="1" x14ac:dyDescent="0.15">
      <c r="AH3236" s="591" t="s">
        <v>1902</v>
      </c>
      <c r="AI3236" s="592" t="s">
        <v>3345</v>
      </c>
      <c r="AJ3236" s="591">
        <v>802008</v>
      </c>
    </row>
    <row r="3237" spans="34:36" ht="15" customHeight="1" x14ac:dyDescent="0.15">
      <c r="AH3237" s="591" t="s">
        <v>1902</v>
      </c>
      <c r="AI3237" s="592" t="s">
        <v>3346</v>
      </c>
      <c r="AJ3237" s="591">
        <v>802009</v>
      </c>
    </row>
    <row r="3238" spans="34:36" ht="15" customHeight="1" x14ac:dyDescent="0.15">
      <c r="AH3238" s="591" t="s">
        <v>1902</v>
      </c>
      <c r="AI3238" s="592" t="s">
        <v>3347</v>
      </c>
      <c r="AJ3238" s="591">
        <v>802010</v>
      </c>
    </row>
    <row r="3239" spans="34:36" ht="15" customHeight="1" x14ac:dyDescent="0.15">
      <c r="AH3239" s="591" t="s">
        <v>1902</v>
      </c>
      <c r="AI3239" s="592" t="s">
        <v>3348</v>
      </c>
      <c r="AJ3239" s="591">
        <v>802990</v>
      </c>
    </row>
    <row r="3240" spans="34:36" ht="15" customHeight="1" x14ac:dyDescent="0.15">
      <c r="AH3240" s="591" t="s">
        <v>1902</v>
      </c>
      <c r="AI3240" s="592" t="s">
        <v>3349</v>
      </c>
      <c r="AJ3240" s="591">
        <v>802991</v>
      </c>
    </row>
    <row r="3241" spans="34:36" ht="15" customHeight="1" x14ac:dyDescent="0.15">
      <c r="AH3241" s="591" t="s">
        <v>1902</v>
      </c>
      <c r="AI3241" s="592" t="s">
        <v>3350</v>
      </c>
      <c r="AJ3241" s="591">
        <v>802993</v>
      </c>
    </row>
    <row r="3242" spans="34:36" ht="15" customHeight="1" x14ac:dyDescent="0.15">
      <c r="AH3242" s="591" t="s">
        <v>1909</v>
      </c>
      <c r="AI3242" s="592" t="s">
        <v>3351</v>
      </c>
      <c r="AJ3242" s="591">
        <v>803001</v>
      </c>
    </row>
    <row r="3243" spans="34:36" ht="15" customHeight="1" x14ac:dyDescent="0.15">
      <c r="AH3243" s="591" t="s">
        <v>1909</v>
      </c>
      <c r="AI3243" s="592" t="s">
        <v>2867</v>
      </c>
      <c r="AJ3243" s="591">
        <v>803002</v>
      </c>
    </row>
    <row r="3244" spans="34:36" ht="15" customHeight="1" x14ac:dyDescent="0.15">
      <c r="AH3244" s="591" t="s">
        <v>1909</v>
      </c>
      <c r="AI3244" s="592" t="s">
        <v>3352</v>
      </c>
      <c r="AJ3244" s="591">
        <v>803003</v>
      </c>
    </row>
    <row r="3245" spans="34:36" ht="15" customHeight="1" x14ac:dyDescent="0.15">
      <c r="AH3245" s="591" t="s">
        <v>1909</v>
      </c>
      <c r="AI3245" s="592" t="s">
        <v>3353</v>
      </c>
      <c r="AJ3245" s="591">
        <v>803004</v>
      </c>
    </row>
    <row r="3246" spans="34:36" ht="15" customHeight="1" x14ac:dyDescent="0.15">
      <c r="AH3246" s="591" t="s">
        <v>1909</v>
      </c>
      <c r="AI3246" s="592" t="s">
        <v>3354</v>
      </c>
      <c r="AJ3246" s="591">
        <v>803005</v>
      </c>
    </row>
    <row r="3247" spans="34:36" ht="15" customHeight="1" x14ac:dyDescent="0.15">
      <c r="AH3247" s="591" t="s">
        <v>1909</v>
      </c>
      <c r="AI3247" s="592" t="s">
        <v>3355</v>
      </c>
      <c r="AJ3247" s="591">
        <v>803006</v>
      </c>
    </row>
    <row r="3248" spans="34:36" ht="15" customHeight="1" x14ac:dyDescent="0.15">
      <c r="AH3248" s="591" t="s">
        <v>1909</v>
      </c>
      <c r="AI3248" s="592" t="s">
        <v>3356</v>
      </c>
      <c r="AJ3248" s="591">
        <v>803007</v>
      </c>
    </row>
    <row r="3249" spans="34:36" ht="15" customHeight="1" x14ac:dyDescent="0.15">
      <c r="AH3249" s="591" t="s">
        <v>1909</v>
      </c>
      <c r="AI3249" s="592" t="s">
        <v>3357</v>
      </c>
      <c r="AJ3249" s="591">
        <v>803008</v>
      </c>
    </row>
    <row r="3250" spans="34:36" ht="15" customHeight="1" x14ac:dyDescent="0.15">
      <c r="AH3250" s="591" t="s">
        <v>1909</v>
      </c>
      <c r="AI3250" s="592" t="s">
        <v>3358</v>
      </c>
      <c r="AJ3250" s="591">
        <v>803009</v>
      </c>
    </row>
    <row r="3251" spans="34:36" ht="15" customHeight="1" x14ac:dyDescent="0.15">
      <c r="AH3251" s="591" t="s">
        <v>1909</v>
      </c>
      <c r="AI3251" s="592" t="s">
        <v>3359</v>
      </c>
      <c r="AJ3251" s="591">
        <v>803011</v>
      </c>
    </row>
    <row r="3252" spans="34:36" ht="15" customHeight="1" x14ac:dyDescent="0.15">
      <c r="AH3252" s="591" t="s">
        <v>1909</v>
      </c>
      <c r="AI3252" s="592" t="s">
        <v>3360</v>
      </c>
      <c r="AJ3252" s="591">
        <v>803013</v>
      </c>
    </row>
    <row r="3253" spans="34:36" ht="15" customHeight="1" x14ac:dyDescent="0.15">
      <c r="AH3253" s="591" t="s">
        <v>1909</v>
      </c>
      <c r="AI3253" s="592" t="s">
        <v>1912</v>
      </c>
      <c r="AJ3253" s="591">
        <v>803015</v>
      </c>
    </row>
    <row r="3254" spans="34:36" ht="15" customHeight="1" x14ac:dyDescent="0.15">
      <c r="AH3254" s="591" t="s">
        <v>1909</v>
      </c>
      <c r="AI3254" s="592" t="s">
        <v>1913</v>
      </c>
      <c r="AJ3254" s="591">
        <v>803016</v>
      </c>
    </row>
    <row r="3255" spans="34:36" ht="15" customHeight="1" x14ac:dyDescent="0.15">
      <c r="AH3255" s="591" t="s">
        <v>1909</v>
      </c>
      <c r="AI3255" s="592" t="s">
        <v>3361</v>
      </c>
      <c r="AJ3255" s="591">
        <v>803018</v>
      </c>
    </row>
    <row r="3256" spans="34:36" ht="15" customHeight="1" x14ac:dyDescent="0.15">
      <c r="AH3256" s="591" t="s">
        <v>1909</v>
      </c>
      <c r="AI3256" s="592" t="s">
        <v>3362</v>
      </c>
      <c r="AJ3256" s="591">
        <v>803019</v>
      </c>
    </row>
    <row r="3257" spans="34:36" ht="15" customHeight="1" x14ac:dyDescent="0.15">
      <c r="AH3257" s="591" t="s">
        <v>1909</v>
      </c>
      <c r="AI3257" s="592" t="s">
        <v>3363</v>
      </c>
      <c r="AJ3257" s="591">
        <v>803990</v>
      </c>
    </row>
    <row r="3258" spans="34:36" ht="15" customHeight="1" x14ac:dyDescent="0.15">
      <c r="AH3258" s="591" t="s">
        <v>1917</v>
      </c>
      <c r="AI3258" s="592" t="s">
        <v>3364</v>
      </c>
      <c r="AJ3258" s="591">
        <v>804001</v>
      </c>
    </row>
    <row r="3259" spans="34:36" ht="15" customHeight="1" x14ac:dyDescent="0.15">
      <c r="AH3259" s="591" t="s">
        <v>1917</v>
      </c>
      <c r="AI3259" s="592" t="s">
        <v>3365</v>
      </c>
      <c r="AJ3259" s="591">
        <v>804002</v>
      </c>
    </row>
    <row r="3260" spans="34:36" ht="15" customHeight="1" x14ac:dyDescent="0.15">
      <c r="AH3260" s="591" t="s">
        <v>1917</v>
      </c>
      <c r="AI3260" s="592" t="s">
        <v>3366</v>
      </c>
      <c r="AJ3260" s="591">
        <v>804003</v>
      </c>
    </row>
    <row r="3261" spans="34:36" ht="15" customHeight="1" x14ac:dyDescent="0.15">
      <c r="AH3261" s="591" t="s">
        <v>1917</v>
      </c>
      <c r="AI3261" s="592" t="s">
        <v>3367</v>
      </c>
      <c r="AJ3261" s="591">
        <v>804004</v>
      </c>
    </row>
    <row r="3262" spans="34:36" ht="15" customHeight="1" x14ac:dyDescent="0.15">
      <c r="AH3262" s="591" t="s">
        <v>1917</v>
      </c>
      <c r="AI3262" s="592" t="s">
        <v>3368</v>
      </c>
      <c r="AJ3262" s="591">
        <v>804005</v>
      </c>
    </row>
    <row r="3263" spans="34:36" ht="15" customHeight="1" x14ac:dyDescent="0.15">
      <c r="AH3263" s="591" t="s">
        <v>1917</v>
      </c>
      <c r="AI3263" s="592" t="s">
        <v>3369</v>
      </c>
      <c r="AJ3263" s="591">
        <v>804006</v>
      </c>
    </row>
    <row r="3264" spans="34:36" ht="15" customHeight="1" x14ac:dyDescent="0.15">
      <c r="AH3264" s="591" t="s">
        <v>1917</v>
      </c>
      <c r="AI3264" s="592" t="s">
        <v>3370</v>
      </c>
      <c r="AJ3264" s="591">
        <v>804007</v>
      </c>
    </row>
    <row r="3265" spans="34:36" ht="15" customHeight="1" x14ac:dyDescent="0.15">
      <c r="AH3265" s="591" t="s">
        <v>1917</v>
      </c>
      <c r="AI3265" s="592" t="s">
        <v>3371</v>
      </c>
      <c r="AJ3265" s="591">
        <v>804008</v>
      </c>
    </row>
    <row r="3266" spans="34:36" ht="15" customHeight="1" x14ac:dyDescent="0.15">
      <c r="AH3266" s="591" t="s">
        <v>1917</v>
      </c>
      <c r="AI3266" s="592" t="s">
        <v>3372</v>
      </c>
      <c r="AJ3266" s="591">
        <v>804009</v>
      </c>
    </row>
    <row r="3267" spans="34:36" ht="15" customHeight="1" x14ac:dyDescent="0.15">
      <c r="AH3267" s="591" t="s">
        <v>1917</v>
      </c>
      <c r="AI3267" s="592" t="s">
        <v>1918</v>
      </c>
      <c r="AJ3267" s="591">
        <v>804991</v>
      </c>
    </row>
    <row r="3268" spans="34:36" ht="15" customHeight="1" x14ac:dyDescent="0.15">
      <c r="AH3268" s="591" t="s">
        <v>1919</v>
      </c>
      <c r="AI3268" s="592" t="s">
        <v>3373</v>
      </c>
      <c r="AJ3268" s="591">
        <v>901001</v>
      </c>
    </row>
    <row r="3269" spans="34:36" ht="15" customHeight="1" x14ac:dyDescent="0.15">
      <c r="AH3269" s="591" t="s">
        <v>1919</v>
      </c>
      <c r="AI3269" s="592" t="s">
        <v>3374</v>
      </c>
      <c r="AJ3269" s="591">
        <v>901002</v>
      </c>
    </row>
    <row r="3270" spans="34:36" ht="15" customHeight="1" x14ac:dyDescent="0.15">
      <c r="AH3270" s="591" t="s">
        <v>1919</v>
      </c>
      <c r="AI3270" s="592" t="s">
        <v>3375</v>
      </c>
      <c r="AJ3270" s="591">
        <v>901003</v>
      </c>
    </row>
    <row r="3271" spans="34:36" ht="15" customHeight="1" x14ac:dyDescent="0.15">
      <c r="AH3271" s="591" t="s">
        <v>1919</v>
      </c>
      <c r="AI3271" s="592" t="s">
        <v>3376</v>
      </c>
      <c r="AJ3271" s="591">
        <v>901004</v>
      </c>
    </row>
    <row r="3272" spans="34:36" ht="15" customHeight="1" x14ac:dyDescent="0.15">
      <c r="AH3272" s="591" t="s">
        <v>1919</v>
      </c>
      <c r="AI3272" s="592" t="s">
        <v>3377</v>
      </c>
      <c r="AJ3272" s="591">
        <v>901005</v>
      </c>
    </row>
    <row r="3273" spans="34:36" ht="15" customHeight="1" x14ac:dyDescent="0.15">
      <c r="AH3273" s="591" t="s">
        <v>1919</v>
      </c>
      <c r="AI3273" s="592" t="s">
        <v>3378</v>
      </c>
      <c r="AJ3273" s="591">
        <v>901006</v>
      </c>
    </row>
    <row r="3274" spans="34:36" ht="15" customHeight="1" x14ac:dyDescent="0.15">
      <c r="AH3274" s="591" t="s">
        <v>1919</v>
      </c>
      <c r="AI3274" s="592" t="s">
        <v>3379</v>
      </c>
      <c r="AJ3274" s="591">
        <v>901007</v>
      </c>
    </row>
    <row r="3275" spans="34:36" ht="15" customHeight="1" x14ac:dyDescent="0.15">
      <c r="AH3275" s="591" t="s">
        <v>1919</v>
      </c>
      <c r="AI3275" s="592" t="s">
        <v>3380</v>
      </c>
      <c r="AJ3275" s="591">
        <v>901008</v>
      </c>
    </row>
    <row r="3276" spans="34:36" ht="15" customHeight="1" x14ac:dyDescent="0.15">
      <c r="AH3276" s="591" t="s">
        <v>1919</v>
      </c>
      <c r="AI3276" s="592" t="s">
        <v>3381</v>
      </c>
      <c r="AJ3276" s="591">
        <v>901009</v>
      </c>
    </row>
    <row r="3277" spans="34:36" ht="15" customHeight="1" x14ac:dyDescent="0.15">
      <c r="AH3277" s="591" t="s">
        <v>1919</v>
      </c>
      <c r="AI3277" s="592" t="s">
        <v>3382</v>
      </c>
      <c r="AJ3277" s="591">
        <v>901010</v>
      </c>
    </row>
    <row r="3278" spans="34:36" ht="15" customHeight="1" x14ac:dyDescent="0.15">
      <c r="AH3278" s="591" t="s">
        <v>1919</v>
      </c>
      <c r="AI3278" s="592" t="s">
        <v>3383</v>
      </c>
      <c r="AJ3278" s="591">
        <v>901011</v>
      </c>
    </row>
    <row r="3279" spans="34:36" ht="15" customHeight="1" x14ac:dyDescent="0.15">
      <c r="AH3279" s="591" t="s">
        <v>1919</v>
      </c>
      <c r="AI3279" s="592" t="s">
        <v>3384</v>
      </c>
      <c r="AJ3279" s="591">
        <v>901012</v>
      </c>
    </row>
    <row r="3280" spans="34:36" ht="15" customHeight="1" x14ac:dyDescent="0.15">
      <c r="AH3280" s="591" t="s">
        <v>1919</v>
      </c>
      <c r="AI3280" s="592" t="s">
        <v>3385</v>
      </c>
      <c r="AJ3280" s="591">
        <v>901013</v>
      </c>
    </row>
    <row r="3281" spans="34:36" ht="15" customHeight="1" x14ac:dyDescent="0.15">
      <c r="AH3281" s="591" t="s">
        <v>1919</v>
      </c>
      <c r="AI3281" s="592" t="s">
        <v>3386</v>
      </c>
      <c r="AJ3281" s="591">
        <v>901014</v>
      </c>
    </row>
    <row r="3282" spans="34:36" ht="15" customHeight="1" x14ac:dyDescent="0.15">
      <c r="AH3282" s="591" t="s">
        <v>1919</v>
      </c>
      <c r="AI3282" s="592" t="s">
        <v>3387</v>
      </c>
      <c r="AJ3282" s="591">
        <v>901015</v>
      </c>
    </row>
    <row r="3283" spans="34:36" ht="15" customHeight="1" x14ac:dyDescent="0.15">
      <c r="AH3283" s="591" t="s">
        <v>1919</v>
      </c>
      <c r="AI3283" s="592" t="s">
        <v>3388</v>
      </c>
      <c r="AJ3283" s="591">
        <v>901016</v>
      </c>
    </row>
    <row r="3284" spans="34:36" ht="15" customHeight="1" x14ac:dyDescent="0.15">
      <c r="AH3284" s="591" t="s">
        <v>1919</v>
      </c>
      <c r="AI3284" s="592" t="s">
        <v>3389</v>
      </c>
      <c r="AJ3284" s="591">
        <v>901017</v>
      </c>
    </row>
    <row r="3285" spans="34:36" ht="15" customHeight="1" x14ac:dyDescent="0.15">
      <c r="AH3285" s="591" t="s">
        <v>1919</v>
      </c>
      <c r="AI3285" s="592" t="s">
        <v>3390</v>
      </c>
      <c r="AJ3285" s="591">
        <v>901018</v>
      </c>
    </row>
    <row r="3286" spans="34:36" ht="15" customHeight="1" x14ac:dyDescent="0.15">
      <c r="AH3286" s="591" t="s">
        <v>1919</v>
      </c>
      <c r="AI3286" s="592" t="s">
        <v>3391</v>
      </c>
      <c r="AJ3286" s="591">
        <v>901020</v>
      </c>
    </row>
    <row r="3287" spans="34:36" ht="15" customHeight="1" x14ac:dyDescent="0.15">
      <c r="AH3287" s="591" t="s">
        <v>1919</v>
      </c>
      <c r="AI3287" s="592" t="s">
        <v>3392</v>
      </c>
      <c r="AJ3287" s="591">
        <v>901022</v>
      </c>
    </row>
    <row r="3288" spans="34:36" ht="15" customHeight="1" x14ac:dyDescent="0.15">
      <c r="AH3288" s="591" t="s">
        <v>1919</v>
      </c>
      <c r="AI3288" s="592" t="s">
        <v>3393</v>
      </c>
      <c r="AJ3288" s="591">
        <v>901023</v>
      </c>
    </row>
    <row r="3289" spans="34:36" ht="15" customHeight="1" x14ac:dyDescent="0.15">
      <c r="AH3289" s="591" t="s">
        <v>1919</v>
      </c>
      <c r="AI3289" s="592" t="s">
        <v>3394</v>
      </c>
      <c r="AJ3289" s="591">
        <v>901024</v>
      </c>
    </row>
    <row r="3290" spans="34:36" ht="15" customHeight="1" x14ac:dyDescent="0.15">
      <c r="AH3290" s="591" t="s">
        <v>1919</v>
      </c>
      <c r="AI3290" s="592" t="s">
        <v>2384</v>
      </c>
      <c r="AJ3290" s="591">
        <v>901025</v>
      </c>
    </row>
    <row r="3291" spans="34:36" ht="15" customHeight="1" x14ac:dyDescent="0.15">
      <c r="AH3291" s="598" t="s">
        <v>1919</v>
      </c>
      <c r="AI3291" s="598" t="s">
        <v>3395</v>
      </c>
      <c r="AJ3291" s="594">
        <v>901026</v>
      </c>
    </row>
    <row r="3292" spans="34:36" ht="15" customHeight="1" x14ac:dyDescent="0.15">
      <c r="AH3292" s="598" t="s">
        <v>1919</v>
      </c>
      <c r="AI3292" s="598" t="s">
        <v>3396</v>
      </c>
      <c r="AJ3292" s="594">
        <v>901027</v>
      </c>
    </row>
    <row r="3293" spans="34:36" ht="15" customHeight="1" x14ac:dyDescent="0.15">
      <c r="AH3293" s="598" t="s">
        <v>1919</v>
      </c>
      <c r="AI3293" s="598" t="s">
        <v>3397</v>
      </c>
      <c r="AJ3293" s="594">
        <v>901028</v>
      </c>
    </row>
    <row r="3294" spans="34:36" ht="15" customHeight="1" x14ac:dyDescent="0.15">
      <c r="AH3294" s="598" t="s">
        <v>1919</v>
      </c>
      <c r="AI3294" s="598" t="s">
        <v>3398</v>
      </c>
      <c r="AJ3294" s="594">
        <v>901029</v>
      </c>
    </row>
    <row r="3295" spans="34:36" ht="15" customHeight="1" x14ac:dyDescent="0.15">
      <c r="AH3295" s="598" t="s">
        <v>1919</v>
      </c>
      <c r="AI3295" s="598" t="s">
        <v>3399</v>
      </c>
      <c r="AJ3295" s="594">
        <v>901030</v>
      </c>
    </row>
    <row r="3296" spans="34:36" ht="15" customHeight="1" x14ac:dyDescent="0.15">
      <c r="AH3296" s="598" t="s">
        <v>1919</v>
      </c>
      <c r="AI3296" s="598" t="s">
        <v>3400</v>
      </c>
      <c r="AJ3296" s="594">
        <v>901032</v>
      </c>
    </row>
    <row r="3297" spans="34:36" ht="15" customHeight="1" x14ac:dyDescent="0.15">
      <c r="AH3297" s="598" t="s">
        <v>1919</v>
      </c>
      <c r="AI3297" s="598" t="s">
        <v>3401</v>
      </c>
      <c r="AJ3297" s="594">
        <v>901033</v>
      </c>
    </row>
    <row r="3298" spans="34:36" ht="15" customHeight="1" x14ac:dyDescent="0.15">
      <c r="AH3298" s="598" t="s">
        <v>1919</v>
      </c>
      <c r="AI3298" s="598" t="s">
        <v>3402</v>
      </c>
      <c r="AJ3298" s="594">
        <v>901034</v>
      </c>
    </row>
    <row r="3299" spans="34:36" ht="15" customHeight="1" x14ac:dyDescent="0.15">
      <c r="AH3299" s="598" t="s">
        <v>1919</v>
      </c>
      <c r="AI3299" s="598" t="s">
        <v>3403</v>
      </c>
      <c r="AJ3299" s="594">
        <v>901035</v>
      </c>
    </row>
    <row r="3300" spans="34:36" ht="15" customHeight="1" x14ac:dyDescent="0.15">
      <c r="AH3300" s="598" t="s">
        <v>1919</v>
      </c>
      <c r="AI3300" s="598" t="s">
        <v>3404</v>
      </c>
      <c r="AJ3300" s="594">
        <v>901036</v>
      </c>
    </row>
    <row r="3301" spans="34:36" ht="15" customHeight="1" x14ac:dyDescent="0.15">
      <c r="AH3301" s="598" t="s">
        <v>1919</v>
      </c>
      <c r="AI3301" s="598" t="s">
        <v>3405</v>
      </c>
      <c r="AJ3301" s="594">
        <v>901038</v>
      </c>
    </row>
    <row r="3302" spans="34:36" ht="15" customHeight="1" x14ac:dyDescent="0.15">
      <c r="AH3302" s="598" t="s">
        <v>1919</v>
      </c>
      <c r="AI3302" s="598" t="s">
        <v>3406</v>
      </c>
      <c r="AJ3302" s="594">
        <v>901039</v>
      </c>
    </row>
    <row r="3303" spans="34:36" ht="15" customHeight="1" x14ac:dyDescent="0.15">
      <c r="AH3303" s="598" t="s">
        <v>1919</v>
      </c>
      <c r="AI3303" s="598" t="s">
        <v>3407</v>
      </c>
      <c r="AJ3303" s="594">
        <v>901040</v>
      </c>
    </row>
    <row r="3304" spans="34:36" ht="15" customHeight="1" x14ac:dyDescent="0.15">
      <c r="AH3304" s="598" t="s">
        <v>1919</v>
      </c>
      <c r="AI3304" s="598" t="s">
        <v>3408</v>
      </c>
      <c r="AJ3304" s="594">
        <v>901042</v>
      </c>
    </row>
    <row r="3305" spans="34:36" ht="15" customHeight="1" x14ac:dyDescent="0.15">
      <c r="AH3305" s="598" t="s">
        <v>1919</v>
      </c>
      <c r="AI3305" s="598"/>
      <c r="AJ3305" s="594">
        <v>901044</v>
      </c>
    </row>
    <row r="3306" spans="34:36" ht="15" customHeight="1" x14ac:dyDescent="0.15">
      <c r="AH3306" s="598" t="s">
        <v>1919</v>
      </c>
      <c r="AI3306" s="598" t="s">
        <v>3409</v>
      </c>
      <c r="AJ3306" s="594">
        <v>901045</v>
      </c>
    </row>
    <row r="3307" spans="34:36" ht="15" customHeight="1" x14ac:dyDescent="0.15">
      <c r="AH3307" s="598" t="s">
        <v>1919</v>
      </c>
      <c r="AI3307" s="598" t="s">
        <v>3410</v>
      </c>
      <c r="AJ3307" s="594">
        <v>901047</v>
      </c>
    </row>
    <row r="3308" spans="34:36" ht="15" customHeight="1" x14ac:dyDescent="0.15">
      <c r="AH3308" s="598" t="s">
        <v>1919</v>
      </c>
      <c r="AI3308" s="598" t="s">
        <v>3411</v>
      </c>
      <c r="AJ3308" s="594">
        <v>901048</v>
      </c>
    </row>
    <row r="3309" spans="34:36" ht="15" customHeight="1" x14ac:dyDescent="0.15">
      <c r="AH3309" s="598" t="s">
        <v>1919</v>
      </c>
      <c r="AI3309" s="598" t="s">
        <v>3412</v>
      </c>
      <c r="AJ3309" s="594">
        <v>901049</v>
      </c>
    </row>
    <row r="3310" spans="34:36" ht="15" customHeight="1" x14ac:dyDescent="0.15">
      <c r="AH3310" s="598" t="s">
        <v>1919</v>
      </c>
      <c r="AI3310" s="598" t="s">
        <v>3413</v>
      </c>
      <c r="AJ3310" s="594">
        <v>901050</v>
      </c>
    </row>
    <row r="3311" spans="34:36" ht="15" customHeight="1" x14ac:dyDescent="0.15">
      <c r="AH3311" s="598" t="s">
        <v>1919</v>
      </c>
      <c r="AI3311" s="598" t="s">
        <v>3414</v>
      </c>
      <c r="AJ3311" s="594">
        <v>901051</v>
      </c>
    </row>
    <row r="3312" spans="34:36" ht="15" customHeight="1" x14ac:dyDescent="0.15">
      <c r="AH3312" s="598" t="s">
        <v>1919</v>
      </c>
      <c r="AI3312" s="598" t="s">
        <v>3415</v>
      </c>
      <c r="AJ3312" s="594">
        <v>901052</v>
      </c>
    </row>
    <row r="3313" spans="34:36" ht="15" customHeight="1" x14ac:dyDescent="0.15">
      <c r="AH3313" s="598" t="s">
        <v>1919</v>
      </c>
      <c r="AI3313" s="598" t="s">
        <v>3416</v>
      </c>
      <c r="AJ3313" s="594">
        <v>901053</v>
      </c>
    </row>
    <row r="3314" spans="34:36" ht="15" customHeight="1" x14ac:dyDescent="0.15">
      <c r="AH3314" s="598" t="s">
        <v>1919</v>
      </c>
      <c r="AI3314" s="598" t="s">
        <v>3417</v>
      </c>
      <c r="AJ3314" s="594">
        <v>901054</v>
      </c>
    </row>
    <row r="3315" spans="34:36" ht="15" customHeight="1" x14ac:dyDescent="0.15">
      <c r="AH3315" s="598" t="s">
        <v>1919</v>
      </c>
      <c r="AI3315" s="598" t="s">
        <v>3418</v>
      </c>
      <c r="AJ3315" s="594">
        <v>901055</v>
      </c>
    </row>
    <row r="3316" spans="34:36" ht="15" customHeight="1" x14ac:dyDescent="0.15">
      <c r="AH3316" s="598" t="s">
        <v>1919</v>
      </c>
      <c r="AI3316" s="598" t="s">
        <v>3419</v>
      </c>
      <c r="AJ3316" s="594">
        <v>901056</v>
      </c>
    </row>
    <row r="3317" spans="34:36" ht="15" customHeight="1" x14ac:dyDescent="0.15">
      <c r="AH3317" s="598" t="s">
        <v>1919</v>
      </c>
      <c r="AI3317" s="598" t="s">
        <v>3420</v>
      </c>
      <c r="AJ3317" s="594">
        <v>901057</v>
      </c>
    </row>
    <row r="3318" spans="34:36" ht="15" customHeight="1" x14ac:dyDescent="0.15">
      <c r="AH3318" s="598" t="s">
        <v>1919</v>
      </c>
      <c r="AI3318" s="598" t="s">
        <v>3421</v>
      </c>
      <c r="AJ3318" s="594">
        <v>901058</v>
      </c>
    </row>
    <row r="3319" spans="34:36" ht="15" customHeight="1" x14ac:dyDescent="0.15">
      <c r="AH3319" s="598" t="s">
        <v>1919</v>
      </c>
      <c r="AI3319" s="598" t="s">
        <v>3422</v>
      </c>
      <c r="AJ3319" s="594">
        <v>901059</v>
      </c>
    </row>
    <row r="3320" spans="34:36" ht="15" customHeight="1" x14ac:dyDescent="0.15">
      <c r="AH3320" s="598" t="s">
        <v>1919</v>
      </c>
      <c r="AI3320" s="598" t="s">
        <v>3423</v>
      </c>
      <c r="AJ3320" s="594">
        <v>901060</v>
      </c>
    </row>
    <row r="3321" spans="34:36" ht="15" customHeight="1" x14ac:dyDescent="0.15">
      <c r="AH3321" s="598" t="s">
        <v>1919</v>
      </c>
      <c r="AI3321" s="598" t="s">
        <v>3424</v>
      </c>
      <c r="AJ3321" s="594">
        <v>901061</v>
      </c>
    </row>
    <row r="3322" spans="34:36" ht="15" customHeight="1" x14ac:dyDescent="0.15">
      <c r="AH3322" s="598" t="s">
        <v>1919</v>
      </c>
      <c r="AI3322" s="598" t="s">
        <v>3425</v>
      </c>
      <c r="AJ3322" s="594">
        <v>901062</v>
      </c>
    </row>
    <row r="3323" spans="34:36" ht="15" customHeight="1" x14ac:dyDescent="0.15">
      <c r="AH3323" s="598" t="s">
        <v>1919</v>
      </c>
      <c r="AI3323" s="598" t="s">
        <v>3426</v>
      </c>
      <c r="AJ3323" s="594">
        <v>901063</v>
      </c>
    </row>
    <row r="3324" spans="34:36" ht="15" customHeight="1" x14ac:dyDescent="0.15">
      <c r="AH3324" s="598" t="s">
        <v>1919</v>
      </c>
      <c r="AI3324" s="598" t="s">
        <v>3427</v>
      </c>
      <c r="AJ3324" s="594">
        <v>901064</v>
      </c>
    </row>
    <row r="3325" spans="34:36" ht="15" customHeight="1" x14ac:dyDescent="0.15">
      <c r="AH3325" s="598" t="s">
        <v>1919</v>
      </c>
      <c r="AI3325" s="598"/>
      <c r="AJ3325" s="594">
        <v>901065</v>
      </c>
    </row>
    <row r="3326" spans="34:36" ht="15" customHeight="1" x14ac:dyDescent="0.15">
      <c r="AH3326" s="598" t="s">
        <v>1919</v>
      </c>
      <c r="AI3326" s="598" t="s">
        <v>3428</v>
      </c>
      <c r="AJ3326" s="594">
        <v>901066</v>
      </c>
    </row>
    <row r="3327" spans="34:36" ht="15" customHeight="1" x14ac:dyDescent="0.15">
      <c r="AH3327" s="598" t="s">
        <v>1919</v>
      </c>
      <c r="AI3327" s="598" t="s">
        <v>3429</v>
      </c>
      <c r="AJ3327" s="594">
        <v>901067</v>
      </c>
    </row>
    <row r="3328" spans="34:36" ht="15" customHeight="1" x14ac:dyDescent="0.15">
      <c r="AH3328" s="598" t="s">
        <v>1919</v>
      </c>
      <c r="AI3328" s="598" t="s">
        <v>1715</v>
      </c>
      <c r="AJ3328" s="594">
        <v>901068</v>
      </c>
    </row>
    <row r="3329" spans="34:36" ht="15" customHeight="1" x14ac:dyDescent="0.15">
      <c r="AH3329" s="598" t="s">
        <v>1927</v>
      </c>
      <c r="AI3329" s="598" t="s">
        <v>3430</v>
      </c>
      <c r="AJ3329" s="594">
        <v>901070</v>
      </c>
    </row>
    <row r="3330" spans="34:36" ht="15" customHeight="1" x14ac:dyDescent="0.15">
      <c r="AH3330" s="598" t="s">
        <v>1927</v>
      </c>
      <c r="AI3330" s="598" t="s">
        <v>3431</v>
      </c>
      <c r="AJ3330" s="594">
        <v>901990</v>
      </c>
    </row>
    <row r="3331" spans="34:36" ht="15" customHeight="1" x14ac:dyDescent="0.15">
      <c r="AH3331" s="598" t="s">
        <v>1919</v>
      </c>
      <c r="AI3331" s="598"/>
      <c r="AJ3331" s="594">
        <v>901991</v>
      </c>
    </row>
    <row r="3332" spans="34:36" ht="15" customHeight="1" x14ac:dyDescent="0.15">
      <c r="AH3332" s="598" t="s">
        <v>1919</v>
      </c>
      <c r="AI3332" s="598" t="s">
        <v>3432</v>
      </c>
      <c r="AJ3332" s="594">
        <v>901992</v>
      </c>
    </row>
    <row r="3333" spans="34:36" ht="15" customHeight="1" x14ac:dyDescent="0.15">
      <c r="AH3333" s="598" t="s">
        <v>1931</v>
      </c>
      <c r="AI3333" s="598" t="s">
        <v>3433</v>
      </c>
      <c r="AJ3333" s="594">
        <v>902001</v>
      </c>
    </row>
    <row r="3334" spans="34:36" ht="15" customHeight="1" x14ac:dyDescent="0.15">
      <c r="AH3334" s="598" t="s">
        <v>1931</v>
      </c>
      <c r="AI3334" s="598" t="s">
        <v>3434</v>
      </c>
      <c r="AJ3334" s="594">
        <v>902002</v>
      </c>
    </row>
    <row r="3335" spans="34:36" ht="15" customHeight="1" x14ac:dyDescent="0.15">
      <c r="AH3335" s="598" t="s">
        <v>1931</v>
      </c>
      <c r="AI3335" s="598" t="s">
        <v>3435</v>
      </c>
      <c r="AJ3335" s="594">
        <v>902003</v>
      </c>
    </row>
    <row r="3336" spans="34:36" ht="15" customHeight="1" x14ac:dyDescent="0.15">
      <c r="AH3336" s="598" t="s">
        <v>1931</v>
      </c>
      <c r="AI3336" s="598" t="s">
        <v>3436</v>
      </c>
      <c r="AJ3336" s="594">
        <v>902004</v>
      </c>
    </row>
    <row r="3337" spans="34:36" ht="15" customHeight="1" x14ac:dyDescent="0.15">
      <c r="AH3337" s="598" t="s">
        <v>1931</v>
      </c>
      <c r="AI3337" s="598" t="s">
        <v>3437</v>
      </c>
      <c r="AJ3337" s="594">
        <v>902005</v>
      </c>
    </row>
    <row r="3338" spans="34:36" ht="15" customHeight="1" x14ac:dyDescent="0.15">
      <c r="AH3338" s="598" t="s">
        <v>1931</v>
      </c>
      <c r="AI3338" s="598" t="s">
        <v>3438</v>
      </c>
      <c r="AJ3338" s="594">
        <v>902006</v>
      </c>
    </row>
    <row r="3339" spans="34:36" ht="15" customHeight="1" x14ac:dyDescent="0.15">
      <c r="AH3339" s="598" t="s">
        <v>1931</v>
      </c>
      <c r="AI3339" s="598" t="s">
        <v>3439</v>
      </c>
      <c r="AJ3339" s="594">
        <v>902007</v>
      </c>
    </row>
    <row r="3340" spans="34:36" ht="15" customHeight="1" x14ac:dyDescent="0.15">
      <c r="AH3340" s="598" t="s">
        <v>1931</v>
      </c>
      <c r="AI3340" s="598" t="s">
        <v>3440</v>
      </c>
      <c r="AJ3340" s="594">
        <v>902008</v>
      </c>
    </row>
    <row r="3341" spans="34:36" ht="15" customHeight="1" x14ac:dyDescent="0.15">
      <c r="AH3341" s="598" t="s">
        <v>1931</v>
      </c>
      <c r="AI3341" s="598" t="s">
        <v>3441</v>
      </c>
      <c r="AJ3341" s="594">
        <v>902009</v>
      </c>
    </row>
    <row r="3342" spans="34:36" ht="15" customHeight="1" x14ac:dyDescent="0.15">
      <c r="AH3342" s="598" t="s">
        <v>1932</v>
      </c>
      <c r="AI3342" s="598" t="s">
        <v>2983</v>
      </c>
      <c r="AJ3342" s="594">
        <v>903001</v>
      </c>
    </row>
    <row r="3343" spans="34:36" ht="15" customHeight="1" x14ac:dyDescent="0.15">
      <c r="AH3343" s="598" t="s">
        <v>1932</v>
      </c>
      <c r="AI3343" s="598" t="s">
        <v>3442</v>
      </c>
      <c r="AJ3343" s="594">
        <v>903002</v>
      </c>
    </row>
    <row r="3344" spans="34:36" ht="15" customHeight="1" x14ac:dyDescent="0.15">
      <c r="AH3344" s="598" t="s">
        <v>1932</v>
      </c>
      <c r="AI3344" s="598" t="s">
        <v>3443</v>
      </c>
      <c r="AJ3344" s="594">
        <v>903003</v>
      </c>
    </row>
    <row r="3345" spans="34:36" ht="15" customHeight="1" x14ac:dyDescent="0.15">
      <c r="AH3345" s="598" t="s">
        <v>1932</v>
      </c>
      <c r="AI3345" s="598" t="s">
        <v>3444</v>
      </c>
      <c r="AJ3345" s="594">
        <v>903004</v>
      </c>
    </row>
    <row r="3346" spans="34:36" ht="15" customHeight="1" x14ac:dyDescent="0.15">
      <c r="AH3346" s="598" t="s">
        <v>1932</v>
      </c>
      <c r="AI3346" s="598" t="s">
        <v>3445</v>
      </c>
      <c r="AJ3346" s="594">
        <v>903005</v>
      </c>
    </row>
    <row r="3347" spans="34:36" ht="15" customHeight="1" x14ac:dyDescent="0.15">
      <c r="AH3347" s="598" t="s">
        <v>1932</v>
      </c>
      <c r="AI3347" s="598" t="s">
        <v>3446</v>
      </c>
      <c r="AJ3347" s="594">
        <v>903006</v>
      </c>
    </row>
    <row r="3348" spans="34:36" ht="15" customHeight="1" x14ac:dyDescent="0.15">
      <c r="AH3348" s="598" t="s">
        <v>1932</v>
      </c>
      <c r="AI3348" s="598" t="s">
        <v>3447</v>
      </c>
      <c r="AJ3348" s="594">
        <v>903007</v>
      </c>
    </row>
    <row r="3349" spans="34:36" ht="15" customHeight="1" x14ac:dyDescent="0.15">
      <c r="AH3349" s="598" t="s">
        <v>1932</v>
      </c>
      <c r="AI3349" s="598" t="s">
        <v>3448</v>
      </c>
      <c r="AJ3349" s="594">
        <v>903009</v>
      </c>
    </row>
    <row r="3350" spans="34:36" ht="15" customHeight="1" x14ac:dyDescent="0.15">
      <c r="AH3350" s="598" t="s">
        <v>1932</v>
      </c>
      <c r="AI3350" s="598" t="s">
        <v>3449</v>
      </c>
      <c r="AJ3350" s="594">
        <v>903010</v>
      </c>
    </row>
    <row r="3351" spans="34:36" ht="15" customHeight="1" x14ac:dyDescent="0.15">
      <c r="AH3351" s="598" t="s">
        <v>1932</v>
      </c>
      <c r="AI3351" s="598" t="s">
        <v>3450</v>
      </c>
      <c r="AJ3351" s="594">
        <v>903011</v>
      </c>
    </row>
    <row r="3352" spans="34:36" ht="15" customHeight="1" x14ac:dyDescent="0.15">
      <c r="AH3352" s="598" t="s">
        <v>1932</v>
      </c>
      <c r="AI3352" s="598" t="s">
        <v>3451</v>
      </c>
      <c r="AJ3352" s="594">
        <v>903012</v>
      </c>
    </row>
    <row r="3353" spans="34:36" ht="15" customHeight="1" x14ac:dyDescent="0.15">
      <c r="AH3353" s="598" t="s">
        <v>1932</v>
      </c>
      <c r="AI3353" s="598" t="s">
        <v>3452</v>
      </c>
      <c r="AJ3353" s="594">
        <v>903013</v>
      </c>
    </row>
    <row r="3354" spans="34:36" ht="15" customHeight="1" x14ac:dyDescent="0.15">
      <c r="AH3354" s="598" t="s">
        <v>1932</v>
      </c>
      <c r="AI3354" s="598" t="s">
        <v>3453</v>
      </c>
      <c r="AJ3354" s="594">
        <v>903014</v>
      </c>
    </row>
    <row r="3355" spans="34:36" ht="15" customHeight="1" x14ac:dyDescent="0.15">
      <c r="AH3355" s="598" t="s">
        <v>1932</v>
      </c>
      <c r="AI3355" s="598" t="s">
        <v>3454</v>
      </c>
      <c r="AJ3355" s="594">
        <v>903015</v>
      </c>
    </row>
    <row r="3356" spans="34:36" ht="15" customHeight="1" x14ac:dyDescent="0.15">
      <c r="AH3356" s="598" t="s">
        <v>1932</v>
      </c>
      <c r="AI3356" s="598" t="s">
        <v>3455</v>
      </c>
      <c r="AJ3356" s="594">
        <v>903016</v>
      </c>
    </row>
    <row r="3357" spans="34:36" ht="15" customHeight="1" x14ac:dyDescent="0.15">
      <c r="AH3357" s="598" t="s">
        <v>1932</v>
      </c>
      <c r="AI3357" s="598" t="s">
        <v>3456</v>
      </c>
      <c r="AJ3357" s="594">
        <v>903017</v>
      </c>
    </row>
    <row r="3358" spans="34:36" ht="15" customHeight="1" x14ac:dyDescent="0.15">
      <c r="AH3358" s="598" t="s">
        <v>1932</v>
      </c>
      <c r="AI3358" s="598" t="s">
        <v>3457</v>
      </c>
      <c r="AJ3358" s="594">
        <v>903018</v>
      </c>
    </row>
    <row r="3359" spans="34:36" ht="15" customHeight="1" x14ac:dyDescent="0.15">
      <c r="AH3359" s="598" t="s">
        <v>1932</v>
      </c>
      <c r="AI3359" s="598" t="s">
        <v>3458</v>
      </c>
      <c r="AJ3359" s="594">
        <v>903019</v>
      </c>
    </row>
    <row r="3360" spans="34:36" ht="15" customHeight="1" x14ac:dyDescent="0.15">
      <c r="AH3360" s="598" t="s">
        <v>1932</v>
      </c>
      <c r="AI3360" s="598" t="s">
        <v>3459</v>
      </c>
      <c r="AJ3360" s="594">
        <v>903020</v>
      </c>
    </row>
    <row r="3361" spans="34:36" ht="15" customHeight="1" x14ac:dyDescent="0.15">
      <c r="AH3361" s="598" t="s">
        <v>1932</v>
      </c>
      <c r="AI3361" s="598" t="s">
        <v>3460</v>
      </c>
      <c r="AJ3361" s="594">
        <v>903021</v>
      </c>
    </row>
    <row r="3362" spans="34:36" ht="15" customHeight="1" x14ac:dyDescent="0.15">
      <c r="AH3362" s="598" t="s">
        <v>1932</v>
      </c>
      <c r="AI3362" s="598" t="s">
        <v>3461</v>
      </c>
      <c r="AJ3362" s="594">
        <v>903022</v>
      </c>
    </row>
    <row r="3363" spans="34:36" ht="15" customHeight="1" x14ac:dyDescent="0.15">
      <c r="AH3363" s="598" t="s">
        <v>1932</v>
      </c>
      <c r="AI3363" s="598" t="s">
        <v>3462</v>
      </c>
      <c r="AJ3363" s="594">
        <v>903023</v>
      </c>
    </row>
    <row r="3364" spans="34:36" ht="15" customHeight="1" x14ac:dyDescent="0.15">
      <c r="AH3364" s="598" t="s">
        <v>1932</v>
      </c>
      <c r="AI3364" s="598"/>
      <c r="AJ3364" s="594">
        <v>903024</v>
      </c>
    </row>
    <row r="3365" spans="34:36" ht="15" customHeight="1" x14ac:dyDescent="0.15">
      <c r="AH3365" s="598" t="s">
        <v>1932</v>
      </c>
      <c r="AI3365" s="598" t="s">
        <v>3463</v>
      </c>
      <c r="AJ3365" s="594">
        <v>903991</v>
      </c>
    </row>
    <row r="3366" spans="34:36" ht="15" customHeight="1" x14ac:dyDescent="0.15">
      <c r="AH3366" s="598" t="s">
        <v>1932</v>
      </c>
      <c r="AI3366" s="598"/>
      <c r="AJ3366" s="594">
        <v>903990</v>
      </c>
    </row>
    <row r="3367" spans="34:36" ht="15" customHeight="1" x14ac:dyDescent="0.15">
      <c r="AH3367" s="598" t="s">
        <v>1932</v>
      </c>
      <c r="AI3367" s="598"/>
      <c r="AJ3367" s="594">
        <v>903992</v>
      </c>
    </row>
    <row r="3368" spans="34:36" ht="15" customHeight="1" x14ac:dyDescent="0.15">
      <c r="AH3368" s="598" t="s">
        <v>1934</v>
      </c>
      <c r="AI3368" s="598" t="s">
        <v>3464</v>
      </c>
      <c r="AJ3368" s="594">
        <v>904001</v>
      </c>
    </row>
    <row r="3369" spans="34:36" ht="15" customHeight="1" x14ac:dyDescent="0.15">
      <c r="AH3369" s="598" t="s">
        <v>1934</v>
      </c>
      <c r="AI3369" s="598" t="s">
        <v>3465</v>
      </c>
      <c r="AJ3369" s="594">
        <v>904002</v>
      </c>
    </row>
    <row r="3370" spans="34:36" ht="15" customHeight="1" x14ac:dyDescent="0.15">
      <c r="AH3370" s="598" t="s">
        <v>1934</v>
      </c>
      <c r="AI3370" s="598" t="s">
        <v>3466</v>
      </c>
      <c r="AJ3370" s="594">
        <v>904003</v>
      </c>
    </row>
    <row r="3371" spans="34:36" ht="15" customHeight="1" x14ac:dyDescent="0.15">
      <c r="AH3371" s="598" t="s">
        <v>1934</v>
      </c>
      <c r="AI3371" s="598" t="s">
        <v>3467</v>
      </c>
      <c r="AJ3371" s="594">
        <v>904005</v>
      </c>
    </row>
    <row r="3372" spans="34:36" ht="15" customHeight="1" x14ac:dyDescent="0.15">
      <c r="AH3372" s="598" t="s">
        <v>1934</v>
      </c>
      <c r="AI3372" s="598" t="s">
        <v>3468</v>
      </c>
      <c r="AJ3372" s="594">
        <v>904006</v>
      </c>
    </row>
    <row r="3373" spans="34:36" ht="15" customHeight="1" x14ac:dyDescent="0.15">
      <c r="AH3373" s="598" t="s">
        <v>1934</v>
      </c>
      <c r="AI3373" s="598" t="s">
        <v>3469</v>
      </c>
      <c r="AJ3373" s="594">
        <v>904007</v>
      </c>
    </row>
    <row r="3374" spans="34:36" ht="15" customHeight="1" x14ac:dyDescent="0.15">
      <c r="AH3374" s="598" t="s">
        <v>1934</v>
      </c>
      <c r="AI3374" s="598" t="s">
        <v>3470</v>
      </c>
      <c r="AJ3374" s="594">
        <v>904008</v>
      </c>
    </row>
    <row r="3375" spans="34:36" ht="15" customHeight="1" x14ac:dyDescent="0.15">
      <c r="AH3375" s="598" t="s">
        <v>1934</v>
      </c>
      <c r="AI3375" s="598" t="s">
        <v>3471</v>
      </c>
      <c r="AJ3375" s="594">
        <v>904009</v>
      </c>
    </row>
    <row r="3376" spans="34:36" ht="15" customHeight="1" x14ac:dyDescent="0.15">
      <c r="AH3376" s="598" t="s">
        <v>1934</v>
      </c>
      <c r="AI3376" s="598" t="s">
        <v>3472</v>
      </c>
      <c r="AJ3376" s="594">
        <v>904010</v>
      </c>
    </row>
    <row r="3377" spans="34:36" ht="15" customHeight="1" x14ac:dyDescent="0.15">
      <c r="AH3377" s="598" t="s">
        <v>1934</v>
      </c>
      <c r="AI3377" s="598" t="s">
        <v>3473</v>
      </c>
      <c r="AJ3377" s="594">
        <v>904011</v>
      </c>
    </row>
    <row r="3378" spans="34:36" ht="15" customHeight="1" x14ac:dyDescent="0.15">
      <c r="AH3378" s="598" t="s">
        <v>1934</v>
      </c>
      <c r="AI3378" s="598" t="s">
        <v>3474</v>
      </c>
      <c r="AJ3378" s="594">
        <v>904012</v>
      </c>
    </row>
    <row r="3379" spans="34:36" ht="15" customHeight="1" x14ac:dyDescent="0.15">
      <c r="AH3379" s="598" t="s">
        <v>1934</v>
      </c>
      <c r="AI3379" s="598" t="s">
        <v>3475</v>
      </c>
      <c r="AJ3379" s="594">
        <v>904013</v>
      </c>
    </row>
    <row r="3380" spans="34:36" ht="15" customHeight="1" x14ac:dyDescent="0.15">
      <c r="AH3380" s="598" t="s">
        <v>1934</v>
      </c>
      <c r="AI3380" s="598" t="s">
        <v>3476</v>
      </c>
      <c r="AJ3380" s="594">
        <v>904014</v>
      </c>
    </row>
    <row r="3381" spans="34:36" ht="15" customHeight="1" x14ac:dyDescent="0.15">
      <c r="AH3381" s="598" t="s">
        <v>1934</v>
      </c>
      <c r="AI3381" s="598" t="s">
        <v>3477</v>
      </c>
      <c r="AJ3381" s="594">
        <v>904015</v>
      </c>
    </row>
    <row r="3382" spans="34:36" ht="15" customHeight="1" x14ac:dyDescent="0.15">
      <c r="AH3382" s="598" t="s">
        <v>1934</v>
      </c>
      <c r="AI3382" s="598" t="s">
        <v>3478</v>
      </c>
      <c r="AJ3382" s="594">
        <v>904016</v>
      </c>
    </row>
    <row r="3383" spans="34:36" ht="15" customHeight="1" x14ac:dyDescent="0.15">
      <c r="AH3383" s="598" t="s">
        <v>1934</v>
      </c>
      <c r="AI3383" s="598" t="s">
        <v>3479</v>
      </c>
      <c r="AJ3383" s="594">
        <v>904017</v>
      </c>
    </row>
    <row r="3384" spans="34:36" ht="15" customHeight="1" x14ac:dyDescent="0.15">
      <c r="AH3384" s="598" t="s">
        <v>1934</v>
      </c>
      <c r="AI3384" s="598" t="s">
        <v>3480</v>
      </c>
      <c r="AJ3384" s="594">
        <v>904018</v>
      </c>
    </row>
    <row r="3385" spans="34:36" ht="15" customHeight="1" x14ac:dyDescent="0.15">
      <c r="AH3385" s="598" t="s">
        <v>1934</v>
      </c>
      <c r="AI3385" s="598" t="s">
        <v>3481</v>
      </c>
      <c r="AJ3385" s="594">
        <v>904019</v>
      </c>
    </row>
    <row r="3386" spans="34:36" ht="15" customHeight="1" x14ac:dyDescent="0.15">
      <c r="AH3386" s="598" t="s">
        <v>1934</v>
      </c>
      <c r="AI3386" s="598" t="s">
        <v>3482</v>
      </c>
      <c r="AJ3386" s="594">
        <v>904020</v>
      </c>
    </row>
    <row r="3387" spans="34:36" ht="15" customHeight="1" x14ac:dyDescent="0.15">
      <c r="AH3387" s="598" t="s">
        <v>1934</v>
      </c>
      <c r="AI3387" s="598" t="s">
        <v>3483</v>
      </c>
      <c r="AJ3387" s="594">
        <v>904021</v>
      </c>
    </row>
    <row r="3388" spans="34:36" ht="15" customHeight="1" x14ac:dyDescent="0.15">
      <c r="AH3388" s="598" t="s">
        <v>1934</v>
      </c>
      <c r="AI3388" s="598" t="s">
        <v>2748</v>
      </c>
      <c r="AJ3388" s="594">
        <v>904022</v>
      </c>
    </row>
    <row r="3389" spans="34:36" ht="15" customHeight="1" x14ac:dyDescent="0.15">
      <c r="AH3389" s="598" t="s">
        <v>1934</v>
      </c>
      <c r="AI3389" s="598" t="s">
        <v>3484</v>
      </c>
      <c r="AJ3389" s="594">
        <v>904990</v>
      </c>
    </row>
    <row r="3390" spans="34:36" ht="15" customHeight="1" x14ac:dyDescent="0.15">
      <c r="AH3390" s="598" t="s">
        <v>1939</v>
      </c>
      <c r="AI3390" s="598" t="s">
        <v>3485</v>
      </c>
      <c r="AJ3390" s="594">
        <v>904991</v>
      </c>
    </row>
    <row r="3391" spans="34:36" ht="15" customHeight="1" x14ac:dyDescent="0.15">
      <c r="AH3391" s="598" t="s">
        <v>1941</v>
      </c>
      <c r="AI3391" s="598" t="s">
        <v>3486</v>
      </c>
      <c r="AJ3391" s="594">
        <v>905001</v>
      </c>
    </row>
    <row r="3392" spans="34:36" ht="15" customHeight="1" x14ac:dyDescent="0.15">
      <c r="AH3392" s="598" t="s">
        <v>1941</v>
      </c>
      <c r="AI3392" s="598" t="s">
        <v>3487</v>
      </c>
      <c r="AJ3392" s="594">
        <v>905002</v>
      </c>
    </row>
    <row r="3393" spans="34:36" ht="15" customHeight="1" x14ac:dyDescent="0.15">
      <c r="AH3393" s="598" t="s">
        <v>1941</v>
      </c>
      <c r="AI3393" s="598" t="s">
        <v>3488</v>
      </c>
      <c r="AJ3393" s="594">
        <v>905003</v>
      </c>
    </row>
    <row r="3394" spans="34:36" ht="15" customHeight="1" x14ac:dyDescent="0.15">
      <c r="AH3394" s="598" t="s">
        <v>1941</v>
      </c>
      <c r="AI3394" s="598" t="s">
        <v>3489</v>
      </c>
      <c r="AJ3394" s="594">
        <v>905004</v>
      </c>
    </row>
    <row r="3395" spans="34:36" ht="15" customHeight="1" x14ac:dyDescent="0.15">
      <c r="AH3395" s="598" t="s">
        <v>1941</v>
      </c>
      <c r="AI3395" s="598" t="s">
        <v>3490</v>
      </c>
      <c r="AJ3395" s="594">
        <v>905005</v>
      </c>
    </row>
    <row r="3396" spans="34:36" ht="15" customHeight="1" x14ac:dyDescent="0.15">
      <c r="AH3396" s="598" t="s">
        <v>1941</v>
      </c>
      <c r="AI3396" s="598" t="s">
        <v>3491</v>
      </c>
      <c r="AJ3396" s="594">
        <v>905006</v>
      </c>
    </row>
    <row r="3397" spans="34:36" ht="15" customHeight="1" x14ac:dyDescent="0.15">
      <c r="AH3397" s="598" t="s">
        <v>1941</v>
      </c>
      <c r="AI3397" s="598" t="s">
        <v>3492</v>
      </c>
      <c r="AJ3397" s="594">
        <v>905009</v>
      </c>
    </row>
    <row r="3398" spans="34:36" ht="15" customHeight="1" x14ac:dyDescent="0.15">
      <c r="AH3398" s="598" t="s">
        <v>1941</v>
      </c>
      <c r="AI3398" s="598" t="s">
        <v>3493</v>
      </c>
      <c r="AJ3398" s="594">
        <v>905010</v>
      </c>
    </row>
    <row r="3399" spans="34:36" ht="15" customHeight="1" x14ac:dyDescent="0.15">
      <c r="AH3399" s="598" t="s">
        <v>1941</v>
      </c>
      <c r="AI3399" s="598" t="s">
        <v>3494</v>
      </c>
      <c r="AJ3399" s="594">
        <v>905011</v>
      </c>
    </row>
    <row r="3400" spans="34:36" ht="15" customHeight="1" x14ac:dyDescent="0.15">
      <c r="AH3400" s="598" t="s">
        <v>1941</v>
      </c>
      <c r="AI3400" s="598" t="s">
        <v>3495</v>
      </c>
      <c r="AJ3400" s="594">
        <v>905012</v>
      </c>
    </row>
    <row r="3401" spans="34:36" ht="15" customHeight="1" x14ac:dyDescent="0.15">
      <c r="AH3401" s="598" t="s">
        <v>1941</v>
      </c>
      <c r="AI3401" s="598" t="s">
        <v>3496</v>
      </c>
      <c r="AJ3401" s="594">
        <v>905013</v>
      </c>
    </row>
    <row r="3402" spans="34:36" ht="15" customHeight="1" x14ac:dyDescent="0.15">
      <c r="AH3402" s="598" t="s">
        <v>1941</v>
      </c>
      <c r="AI3402" s="598" t="s">
        <v>3497</v>
      </c>
      <c r="AJ3402" s="594">
        <v>905014</v>
      </c>
    </row>
    <row r="3403" spans="34:36" ht="15" customHeight="1" x14ac:dyDescent="0.15">
      <c r="AH3403" s="598" t="s">
        <v>1941</v>
      </c>
      <c r="AI3403" s="598" t="s">
        <v>3498</v>
      </c>
      <c r="AJ3403" s="594">
        <v>905015</v>
      </c>
    </row>
    <row r="3404" spans="34:36" ht="15" customHeight="1" x14ac:dyDescent="0.15">
      <c r="AH3404" s="598" t="s">
        <v>1941</v>
      </c>
      <c r="AI3404" s="598" t="s">
        <v>3499</v>
      </c>
      <c r="AJ3404" s="594">
        <v>905016</v>
      </c>
    </row>
    <row r="3405" spans="34:36" ht="15" customHeight="1" x14ac:dyDescent="0.15">
      <c r="AH3405" s="598" t="s">
        <v>1941</v>
      </c>
      <c r="AI3405" s="598" t="s">
        <v>3500</v>
      </c>
      <c r="AJ3405" s="594">
        <v>905990</v>
      </c>
    </row>
    <row r="3406" spans="34:36" ht="15" customHeight="1" x14ac:dyDescent="0.15">
      <c r="AH3406" s="598" t="s">
        <v>1943</v>
      </c>
      <c r="AI3406" s="598" t="s">
        <v>3501</v>
      </c>
      <c r="AJ3406" s="594">
        <v>906001</v>
      </c>
    </row>
    <row r="3407" spans="34:36" ht="15" customHeight="1" x14ac:dyDescent="0.15">
      <c r="AH3407" s="598" t="s">
        <v>1943</v>
      </c>
      <c r="AI3407" s="598" t="s">
        <v>3502</v>
      </c>
      <c r="AJ3407" s="594">
        <v>906003</v>
      </c>
    </row>
    <row r="3408" spans="34:36" ht="15" customHeight="1" x14ac:dyDescent="0.15">
      <c r="AH3408" s="598" t="s">
        <v>1943</v>
      </c>
      <c r="AI3408" s="598" t="s">
        <v>3503</v>
      </c>
      <c r="AJ3408" s="594">
        <v>906004</v>
      </c>
    </row>
    <row r="3409" spans="34:36" ht="15" customHeight="1" x14ac:dyDescent="0.15">
      <c r="AH3409" s="598" t="s">
        <v>1943</v>
      </c>
      <c r="AI3409" s="598" t="s">
        <v>3504</v>
      </c>
      <c r="AJ3409" s="594">
        <v>906005</v>
      </c>
    </row>
    <row r="3410" spans="34:36" ht="15" customHeight="1" x14ac:dyDescent="0.15">
      <c r="AH3410" s="598" t="s">
        <v>1943</v>
      </c>
      <c r="AI3410" s="598" t="s">
        <v>3505</v>
      </c>
      <c r="AJ3410" s="594">
        <v>906006</v>
      </c>
    </row>
    <row r="3411" spans="34:36" ht="15" customHeight="1" x14ac:dyDescent="0.15">
      <c r="AH3411" s="598" t="s">
        <v>1943</v>
      </c>
      <c r="AI3411" s="598" t="s">
        <v>3506</v>
      </c>
      <c r="AJ3411" s="594">
        <v>906007</v>
      </c>
    </row>
    <row r="3412" spans="34:36" ht="15" customHeight="1" x14ac:dyDescent="0.15">
      <c r="AH3412" s="598" t="s">
        <v>1943</v>
      </c>
      <c r="AI3412" s="598" t="s">
        <v>3507</v>
      </c>
      <c r="AJ3412" s="594">
        <v>906008</v>
      </c>
    </row>
    <row r="3413" spans="34:36" ht="15" customHeight="1" x14ac:dyDescent="0.15">
      <c r="AH3413" s="598" t="s">
        <v>1943</v>
      </c>
      <c r="AI3413" s="598" t="s">
        <v>3508</v>
      </c>
      <c r="AJ3413" s="594">
        <v>906009</v>
      </c>
    </row>
    <row r="3414" spans="34:36" ht="15" customHeight="1" x14ac:dyDescent="0.15">
      <c r="AH3414" s="598" t="s">
        <v>1943</v>
      </c>
      <c r="AI3414" s="598" t="s">
        <v>3509</v>
      </c>
      <c r="AJ3414" s="594">
        <v>906010</v>
      </c>
    </row>
    <row r="3415" spans="34:36" ht="15" customHeight="1" x14ac:dyDescent="0.15">
      <c r="AH3415" s="598" t="s">
        <v>1943</v>
      </c>
      <c r="AI3415" s="598" t="s">
        <v>3510</v>
      </c>
      <c r="AJ3415" s="594">
        <v>906011</v>
      </c>
    </row>
    <row r="3416" spans="34:36" ht="15" customHeight="1" x14ac:dyDescent="0.15">
      <c r="AH3416" s="598" t="s">
        <v>1943</v>
      </c>
      <c r="AI3416" s="598" t="s">
        <v>3511</v>
      </c>
      <c r="AJ3416" s="594">
        <v>906012</v>
      </c>
    </row>
    <row r="3417" spans="34:36" ht="15" customHeight="1" x14ac:dyDescent="0.15">
      <c r="AH3417" s="598" t="s">
        <v>1943</v>
      </c>
      <c r="AI3417" s="598" t="s">
        <v>3512</v>
      </c>
      <c r="AJ3417" s="594">
        <v>906013</v>
      </c>
    </row>
    <row r="3418" spans="34:36" ht="15" customHeight="1" x14ac:dyDescent="0.15">
      <c r="AH3418" s="598" t="s">
        <v>1943</v>
      </c>
      <c r="AI3418" s="598" t="s">
        <v>3513</v>
      </c>
      <c r="AJ3418" s="594">
        <v>906014</v>
      </c>
    </row>
    <row r="3419" spans="34:36" ht="15" customHeight="1" x14ac:dyDescent="0.15">
      <c r="AH3419" s="598" t="s">
        <v>1943</v>
      </c>
      <c r="AI3419" s="598" t="s">
        <v>3514</v>
      </c>
      <c r="AJ3419" s="594">
        <v>906015</v>
      </c>
    </row>
    <row r="3420" spans="34:36" ht="15" customHeight="1" x14ac:dyDescent="0.15">
      <c r="AH3420" s="598" t="s">
        <v>1943</v>
      </c>
      <c r="AI3420" s="598" t="s">
        <v>3515</v>
      </c>
      <c r="AJ3420" s="594">
        <v>906016</v>
      </c>
    </row>
    <row r="3421" spans="34:36" ht="15" customHeight="1" x14ac:dyDescent="0.15">
      <c r="AH3421" s="598" t="s">
        <v>1946</v>
      </c>
      <c r="AI3421" s="598" t="s">
        <v>3516</v>
      </c>
      <c r="AJ3421" s="594">
        <v>907001</v>
      </c>
    </row>
    <row r="3422" spans="34:36" ht="15" customHeight="1" x14ac:dyDescent="0.15">
      <c r="AH3422" s="598" t="s">
        <v>1946</v>
      </c>
      <c r="AI3422" s="598" t="s">
        <v>3517</v>
      </c>
      <c r="AJ3422" s="594">
        <v>907002</v>
      </c>
    </row>
    <row r="3423" spans="34:36" ht="15" customHeight="1" x14ac:dyDescent="0.15">
      <c r="AH3423" s="598" t="s">
        <v>1946</v>
      </c>
      <c r="AI3423" s="598" t="s">
        <v>3518</v>
      </c>
      <c r="AJ3423" s="594">
        <v>907004</v>
      </c>
    </row>
    <row r="3424" spans="34:36" ht="15" customHeight="1" x14ac:dyDescent="0.15">
      <c r="AH3424" s="598" t="s">
        <v>1946</v>
      </c>
      <c r="AI3424" s="598" t="s">
        <v>3519</v>
      </c>
      <c r="AJ3424" s="594">
        <v>907005</v>
      </c>
    </row>
    <row r="3425" spans="34:36" ht="15" customHeight="1" x14ac:dyDescent="0.15">
      <c r="AH3425" s="598" t="s">
        <v>1946</v>
      </c>
      <c r="AI3425" s="598" t="s">
        <v>3520</v>
      </c>
      <c r="AJ3425" s="594">
        <v>907006</v>
      </c>
    </row>
    <row r="3426" spans="34:36" ht="15" customHeight="1" x14ac:dyDescent="0.15">
      <c r="AH3426" s="598" t="s">
        <v>1946</v>
      </c>
      <c r="AI3426" s="598" t="s">
        <v>3521</v>
      </c>
      <c r="AJ3426" s="594">
        <v>907007</v>
      </c>
    </row>
    <row r="3427" spans="34:36" ht="15" customHeight="1" x14ac:dyDescent="0.15">
      <c r="AH3427" s="598" t="s">
        <v>1946</v>
      </c>
      <c r="AI3427" s="598" t="s">
        <v>3522</v>
      </c>
      <c r="AJ3427" s="594">
        <v>907008</v>
      </c>
    </row>
    <row r="3428" spans="34:36" ht="15" customHeight="1" x14ac:dyDescent="0.15">
      <c r="AH3428" s="598" t="s">
        <v>1946</v>
      </c>
      <c r="AI3428" s="598" t="s">
        <v>3523</v>
      </c>
      <c r="AJ3428" s="594">
        <v>907010</v>
      </c>
    </row>
    <row r="3429" spans="34:36" ht="15" customHeight="1" x14ac:dyDescent="0.15">
      <c r="AH3429" s="598" t="s">
        <v>1946</v>
      </c>
      <c r="AI3429" s="598" t="s">
        <v>3524</v>
      </c>
      <c r="AJ3429" s="594">
        <v>907011</v>
      </c>
    </row>
    <row r="3430" spans="34:36" ht="15" customHeight="1" x14ac:dyDescent="0.15">
      <c r="AH3430" s="598" t="s">
        <v>1946</v>
      </c>
      <c r="AI3430" s="598" t="s">
        <v>383</v>
      </c>
      <c r="AJ3430" s="594">
        <v>907013</v>
      </c>
    </row>
    <row r="3431" spans="34:36" ht="15" customHeight="1" x14ac:dyDescent="0.15">
      <c r="AH3431" s="598" t="s">
        <v>1946</v>
      </c>
      <c r="AI3431" s="598" t="s">
        <v>3525</v>
      </c>
      <c r="AJ3431" s="594">
        <v>907014</v>
      </c>
    </row>
    <row r="3432" spans="34:36" ht="15" customHeight="1" x14ac:dyDescent="0.15">
      <c r="AH3432" s="598" t="s">
        <v>1946</v>
      </c>
      <c r="AI3432" s="598" t="s">
        <v>3526</v>
      </c>
      <c r="AJ3432" s="594">
        <v>907015</v>
      </c>
    </row>
    <row r="3433" spans="34:36" ht="15" customHeight="1" x14ac:dyDescent="0.15">
      <c r="AH3433" s="598" t="s">
        <v>1946</v>
      </c>
      <c r="AI3433" s="598" t="s">
        <v>3527</v>
      </c>
      <c r="AJ3433" s="594">
        <v>907016</v>
      </c>
    </row>
    <row r="3434" spans="34:36" ht="15" customHeight="1" x14ac:dyDescent="0.15">
      <c r="AH3434" s="598" t="s">
        <v>1946</v>
      </c>
      <c r="AI3434" s="598" t="s">
        <v>3528</v>
      </c>
      <c r="AJ3434" s="594">
        <v>907017</v>
      </c>
    </row>
    <row r="3435" spans="34:36" ht="15" customHeight="1" x14ac:dyDescent="0.15">
      <c r="AH3435" s="598" t="s">
        <v>1946</v>
      </c>
      <c r="AI3435" s="598" t="s">
        <v>3529</v>
      </c>
      <c r="AJ3435" s="594">
        <v>907018</v>
      </c>
    </row>
    <row r="3436" spans="34:36" ht="15" customHeight="1" x14ac:dyDescent="0.15">
      <c r="AH3436" s="598" t="s">
        <v>1946</v>
      </c>
      <c r="AI3436" s="598" t="s">
        <v>3530</v>
      </c>
      <c r="AJ3436" s="594">
        <v>907019</v>
      </c>
    </row>
    <row r="3437" spans="34:36" ht="15" customHeight="1" x14ac:dyDescent="0.15">
      <c r="AH3437" s="598" t="s">
        <v>1946</v>
      </c>
      <c r="AI3437" s="598" t="s">
        <v>3531</v>
      </c>
      <c r="AJ3437" s="594">
        <v>907020</v>
      </c>
    </row>
    <row r="3438" spans="34:36" ht="15" customHeight="1" x14ac:dyDescent="0.15">
      <c r="AH3438" s="598" t="s">
        <v>1946</v>
      </c>
      <c r="AI3438" s="598" t="s">
        <v>3532</v>
      </c>
      <c r="AJ3438" s="594">
        <v>907021</v>
      </c>
    </row>
    <row r="3439" spans="34:36" ht="15" customHeight="1" x14ac:dyDescent="0.15">
      <c r="AH3439" s="598" t="s">
        <v>1946</v>
      </c>
      <c r="AI3439" s="598" t="s">
        <v>3533</v>
      </c>
      <c r="AJ3439" s="594">
        <v>907022</v>
      </c>
    </row>
    <row r="3440" spans="34:36" ht="15" customHeight="1" x14ac:dyDescent="0.15">
      <c r="AH3440" s="598" t="s">
        <v>1946</v>
      </c>
      <c r="AI3440" s="598" t="s">
        <v>1822</v>
      </c>
      <c r="AJ3440" s="594">
        <v>907023</v>
      </c>
    </row>
    <row r="3441" spans="34:36" ht="15" customHeight="1" x14ac:dyDescent="0.15">
      <c r="AH3441" s="598" t="s">
        <v>1946</v>
      </c>
      <c r="AI3441" s="598" t="s">
        <v>3534</v>
      </c>
      <c r="AJ3441" s="594">
        <v>907024</v>
      </c>
    </row>
    <row r="3442" spans="34:36" ht="15" customHeight="1" x14ac:dyDescent="0.15">
      <c r="AH3442" s="598" t="s">
        <v>1946</v>
      </c>
      <c r="AI3442" s="598" t="s">
        <v>3535</v>
      </c>
      <c r="AJ3442" s="594">
        <v>907025</v>
      </c>
    </row>
    <row r="3443" spans="34:36" ht="15" customHeight="1" x14ac:dyDescent="0.15">
      <c r="AH3443" s="598" t="s">
        <v>1951</v>
      </c>
      <c r="AI3443" s="598" t="s">
        <v>3536</v>
      </c>
      <c r="AJ3443" s="594">
        <v>908001</v>
      </c>
    </row>
    <row r="3444" spans="34:36" ht="15" customHeight="1" x14ac:dyDescent="0.15">
      <c r="AH3444" s="598" t="s">
        <v>1951</v>
      </c>
      <c r="AI3444" s="598" t="s">
        <v>3537</v>
      </c>
      <c r="AJ3444" s="594">
        <v>908002</v>
      </c>
    </row>
    <row r="3445" spans="34:36" ht="15" customHeight="1" x14ac:dyDescent="0.15">
      <c r="AH3445" s="598" t="s">
        <v>1951</v>
      </c>
      <c r="AI3445" s="598" t="s">
        <v>3538</v>
      </c>
      <c r="AJ3445" s="594">
        <v>908005</v>
      </c>
    </row>
    <row r="3446" spans="34:36" ht="15" customHeight="1" x14ac:dyDescent="0.15">
      <c r="AH3446" s="598" t="s">
        <v>1951</v>
      </c>
      <c r="AI3446" s="598"/>
      <c r="AJ3446" s="594">
        <v>908006</v>
      </c>
    </row>
    <row r="3447" spans="34:36" ht="15" customHeight="1" x14ac:dyDescent="0.15">
      <c r="AH3447" s="598" t="s">
        <v>1951</v>
      </c>
      <c r="AI3447" s="598" t="s">
        <v>3539</v>
      </c>
      <c r="AJ3447" s="594">
        <v>908007</v>
      </c>
    </row>
    <row r="3448" spans="34:36" ht="15" customHeight="1" x14ac:dyDescent="0.15">
      <c r="AH3448" s="598" t="s">
        <v>1951</v>
      </c>
      <c r="AI3448" s="598"/>
      <c r="AJ3448" s="594">
        <v>908008</v>
      </c>
    </row>
    <row r="3449" spans="34:36" ht="15" customHeight="1" x14ac:dyDescent="0.15">
      <c r="AH3449" s="598" t="s">
        <v>1951</v>
      </c>
      <c r="AI3449" s="598" t="s">
        <v>3540</v>
      </c>
      <c r="AJ3449" s="594">
        <v>908990</v>
      </c>
    </row>
    <row r="3450" spans="34:36" ht="15" customHeight="1" x14ac:dyDescent="0.15">
      <c r="AH3450" s="598" t="s">
        <v>1951</v>
      </c>
      <c r="AI3450" s="598" t="s">
        <v>3541</v>
      </c>
      <c r="AJ3450" s="594">
        <v>908991</v>
      </c>
    </row>
    <row r="3451" spans="34:36" ht="15" customHeight="1" x14ac:dyDescent="0.15">
      <c r="AH3451" s="598" t="s">
        <v>1954</v>
      </c>
      <c r="AI3451" s="598" t="s">
        <v>3542</v>
      </c>
      <c r="AJ3451" s="594">
        <v>908992</v>
      </c>
    </row>
    <row r="3452" spans="34:36" ht="15" customHeight="1" x14ac:dyDescent="0.15">
      <c r="AH3452" s="598" t="s">
        <v>1954</v>
      </c>
      <c r="AI3452" s="598" t="s">
        <v>3543</v>
      </c>
      <c r="AJ3452" s="594">
        <v>908993</v>
      </c>
    </row>
    <row r="3453" spans="34:36" ht="15" customHeight="1" x14ac:dyDescent="0.15">
      <c r="AH3453" s="598" t="s">
        <v>1954</v>
      </c>
      <c r="AI3453" s="598" t="s">
        <v>3544</v>
      </c>
      <c r="AJ3453" s="594">
        <v>908994</v>
      </c>
    </row>
    <row r="3454" spans="34:36" ht="15" customHeight="1" x14ac:dyDescent="0.15">
      <c r="AH3454" s="598" t="s">
        <v>1951</v>
      </c>
      <c r="AI3454" s="598" t="s">
        <v>3545</v>
      </c>
      <c r="AJ3454" s="594">
        <v>908995</v>
      </c>
    </row>
  </sheetData>
  <sheetProtection sheet="1" objects="1" scenarios="1"/>
  <dataConsolidate/>
  <mergeCells count="979">
    <mergeCell ref="AF10:AF12"/>
    <mergeCell ref="A11:C11"/>
    <mergeCell ref="Q11:S12"/>
    <mergeCell ref="A12:C12"/>
    <mergeCell ref="A13:C13"/>
    <mergeCell ref="D13:D14"/>
    <mergeCell ref="E13:G14"/>
    <mergeCell ref="H13:P13"/>
    <mergeCell ref="B259:P263"/>
    <mergeCell ref="A243:AE243"/>
    <mergeCell ref="B245:AE245"/>
    <mergeCell ref="B246:AE246"/>
    <mergeCell ref="Z249:AE250"/>
    <mergeCell ref="B250:I250"/>
    <mergeCell ref="J250:Q250"/>
    <mergeCell ref="R250:Y250"/>
    <mergeCell ref="M20:O21"/>
    <mergeCell ref="Y20:AE21"/>
    <mergeCell ref="AB27:AC28"/>
    <mergeCell ref="AD27:AE28"/>
    <mergeCell ref="A40:K40"/>
    <mergeCell ref="AB40:AD40"/>
    <mergeCell ref="A41:C44"/>
    <mergeCell ref="D41:S41"/>
    <mergeCell ref="AF4:AF5"/>
    <mergeCell ref="A7:B8"/>
    <mergeCell ref="A1:F1"/>
    <mergeCell ref="G1:AE1"/>
    <mergeCell ref="A2:F2"/>
    <mergeCell ref="G2:AE3"/>
    <mergeCell ref="A4:A5"/>
    <mergeCell ref="L4:O5"/>
    <mergeCell ref="P4:P5"/>
    <mergeCell ref="AB4:AB5"/>
    <mergeCell ref="Q4:AA5"/>
    <mergeCell ref="A6:J6"/>
    <mergeCell ref="M7:V8"/>
    <mergeCell ref="B4:D5"/>
    <mergeCell ref="E4:E5"/>
    <mergeCell ref="F4:F5"/>
    <mergeCell ref="T41:AD41"/>
    <mergeCell ref="D42:E44"/>
    <mergeCell ref="F42:G44"/>
    <mergeCell ref="H42:H44"/>
    <mergeCell ref="I42:K44"/>
    <mergeCell ref="C134:AE134"/>
    <mergeCell ref="C149:AE149"/>
    <mergeCell ref="A242:AE242"/>
    <mergeCell ref="X18:X21"/>
    <mergeCell ref="Y19:Z19"/>
    <mergeCell ref="AA19:AE19"/>
    <mergeCell ref="A18:C19"/>
    <mergeCell ref="D18:L18"/>
    <mergeCell ref="M18:O19"/>
    <mergeCell ref="P18:W18"/>
    <mergeCell ref="Y18:Z18"/>
    <mergeCell ref="AA18:AE18"/>
    <mergeCell ref="O47:Q47"/>
    <mergeCell ref="R47:S47"/>
    <mergeCell ref="T47:V47"/>
    <mergeCell ref="W47:X47"/>
    <mergeCell ref="Y47:Z47"/>
    <mergeCell ref="AA47:AB47"/>
    <mergeCell ref="AC47:AD47"/>
    <mergeCell ref="B251:I251"/>
    <mergeCell ref="J251:Q251"/>
    <mergeCell ref="R251:Y251"/>
    <mergeCell ref="Z251:AE251"/>
    <mergeCell ref="B252:AE252"/>
    <mergeCell ref="Z255:AE257"/>
    <mergeCell ref="B256:M256"/>
    <mergeCell ref="N256:S257"/>
    <mergeCell ref="T256:Y257"/>
    <mergeCell ref="B257:G257"/>
    <mergeCell ref="H257:M257"/>
    <mergeCell ref="H258:M258"/>
    <mergeCell ref="N258:S258"/>
    <mergeCell ref="T258:Y258"/>
    <mergeCell ref="Z258:AE258"/>
    <mergeCell ref="R260:AE260"/>
    <mergeCell ref="R261:X261"/>
    <mergeCell ref="Y261:AE261"/>
    <mergeCell ref="R262:X262"/>
    <mergeCell ref="Y262:AE262"/>
    <mergeCell ref="AQ282:AR282"/>
    <mergeCell ref="AH273:AO273"/>
    <mergeCell ref="AH272:AO272"/>
    <mergeCell ref="AH274:AO274"/>
    <mergeCell ref="AQ274:AR274"/>
    <mergeCell ref="AI279:AJ280"/>
    <mergeCell ref="AL279:AM279"/>
    <mergeCell ref="AN279:AO280"/>
    <mergeCell ref="AL280:AM280"/>
    <mergeCell ref="Q13:S14"/>
    <mergeCell ref="T13:AE14"/>
    <mergeCell ref="AF13:AF14"/>
    <mergeCell ref="A14:C16"/>
    <mergeCell ref="H14:P14"/>
    <mergeCell ref="D15:P16"/>
    <mergeCell ref="Q15:S16"/>
    <mergeCell ref="T15:AE16"/>
    <mergeCell ref="AF15:AF16"/>
    <mergeCell ref="A9:C10"/>
    <mergeCell ref="D9:P9"/>
    <mergeCell ref="Q9:S10"/>
    <mergeCell ref="T9:AE9"/>
    <mergeCell ref="D10:P12"/>
    <mergeCell ref="T10:AE12"/>
    <mergeCell ref="AH27:AK27"/>
    <mergeCell ref="AF20:AF21"/>
    <mergeCell ref="A22:C22"/>
    <mergeCell ref="D22:D23"/>
    <mergeCell ref="E22:G23"/>
    <mergeCell ref="H22:P22"/>
    <mergeCell ref="Q22:S23"/>
    <mergeCell ref="T22:AE23"/>
    <mergeCell ref="AF22:AF23"/>
    <mergeCell ref="A23:C25"/>
    <mergeCell ref="H23:P23"/>
    <mergeCell ref="D24:P25"/>
    <mergeCell ref="Q24:S25"/>
    <mergeCell ref="T24:AE25"/>
    <mergeCell ref="AF24:AF25"/>
    <mergeCell ref="A20:C21"/>
    <mergeCell ref="D19:L21"/>
    <mergeCell ref="P19:W21"/>
    <mergeCell ref="AY28:BA28"/>
    <mergeCell ref="BB28:BD28"/>
    <mergeCell ref="A29:D29"/>
    <mergeCell ref="E29:I29"/>
    <mergeCell ref="J29:O29"/>
    <mergeCell ref="P29:Q29"/>
    <mergeCell ref="AB29:AC29"/>
    <mergeCell ref="AD29:AE29"/>
    <mergeCell ref="AI29:AK29"/>
    <mergeCell ref="AY29:BA29"/>
    <mergeCell ref="BB29:BD29"/>
    <mergeCell ref="V27:Z28"/>
    <mergeCell ref="AA27:AA29"/>
    <mergeCell ref="AL27:AR27"/>
    <mergeCell ref="AS27:AW27"/>
    <mergeCell ref="AX27:AX29"/>
    <mergeCell ref="A28:D28"/>
    <mergeCell ref="E28:I28"/>
    <mergeCell ref="J28:O28"/>
    <mergeCell ref="AI28:AK28"/>
    <mergeCell ref="A27:D27"/>
    <mergeCell ref="E27:I27"/>
    <mergeCell ref="J27:O27"/>
    <mergeCell ref="P27:U27"/>
    <mergeCell ref="AI30:AK30"/>
    <mergeCell ref="AY30:BA30"/>
    <mergeCell ref="BB30:BD30"/>
    <mergeCell ref="A31:D31"/>
    <mergeCell ref="E31:I31"/>
    <mergeCell ref="J31:O31"/>
    <mergeCell ref="P31:Q31"/>
    <mergeCell ref="AB31:AC31"/>
    <mergeCell ref="AD31:AE31"/>
    <mergeCell ref="A30:D30"/>
    <mergeCell ref="E30:I30"/>
    <mergeCell ref="J30:O30"/>
    <mergeCell ref="P30:Q30"/>
    <mergeCell ref="V30:W30"/>
    <mergeCell ref="X30:Z30"/>
    <mergeCell ref="AB30:AC30"/>
    <mergeCell ref="AD30:AE30"/>
    <mergeCell ref="AF30:AF31"/>
    <mergeCell ref="BB32:BD32"/>
    <mergeCell ref="F33:I34"/>
    <mergeCell ref="K33:O34"/>
    <mergeCell ref="Y33:AB34"/>
    <mergeCell ref="AI33:AK34"/>
    <mergeCell ref="AF34:AF35"/>
    <mergeCell ref="A35:B35"/>
    <mergeCell ref="C35:R35"/>
    <mergeCell ref="C36:R36"/>
    <mergeCell ref="T36:Y37"/>
    <mergeCell ref="Z36:AE39"/>
    <mergeCell ref="C37:R38"/>
    <mergeCell ref="T38:Y39"/>
    <mergeCell ref="AF38:AF39"/>
    <mergeCell ref="B32:D34"/>
    <mergeCell ref="E32:I32"/>
    <mergeCell ref="J32:O32"/>
    <mergeCell ref="R32:U34"/>
    <mergeCell ref="V32:W32"/>
    <mergeCell ref="X32:Z32"/>
    <mergeCell ref="AI32:AK32"/>
    <mergeCell ref="AN32:AR34"/>
    <mergeCell ref="AY32:BA32"/>
    <mergeCell ref="L42:N44"/>
    <mergeCell ref="O42:Q44"/>
    <mergeCell ref="T42:V42"/>
    <mergeCell ref="W42:X42"/>
    <mergeCell ref="Y42:Z42"/>
    <mergeCell ref="AA42:AB42"/>
    <mergeCell ref="AC42:AD42"/>
    <mergeCell ref="R43:S43"/>
    <mergeCell ref="T43:V43"/>
    <mergeCell ref="W43:X43"/>
    <mergeCell ref="Y43:Z43"/>
    <mergeCell ref="AA43:AB43"/>
    <mergeCell ref="AC43:AD43"/>
    <mergeCell ref="W44:X44"/>
    <mergeCell ref="Y44:Z44"/>
    <mergeCell ref="AA44:AB44"/>
    <mergeCell ref="AC44:AD44"/>
    <mergeCell ref="AF45:AF46"/>
    <mergeCell ref="A46:C46"/>
    <mergeCell ref="I46:K46"/>
    <mergeCell ref="L46:N46"/>
    <mergeCell ref="O46:Q46"/>
    <mergeCell ref="R46:S46"/>
    <mergeCell ref="T46:V46"/>
    <mergeCell ref="W46:X46"/>
    <mergeCell ref="Y46:Z46"/>
    <mergeCell ref="AA46:AB46"/>
    <mergeCell ref="AC46:AD46"/>
    <mergeCell ref="AA45:AB45"/>
    <mergeCell ref="AC45:AD45"/>
    <mergeCell ref="D45:E47"/>
    <mergeCell ref="F45:G47"/>
    <mergeCell ref="I45:K45"/>
    <mergeCell ref="L45:N45"/>
    <mergeCell ref="O45:Q45"/>
    <mergeCell ref="R45:S45"/>
    <mergeCell ref="T45:V45"/>
    <mergeCell ref="W45:X45"/>
    <mergeCell ref="Y45:Z45"/>
    <mergeCell ref="I47:K47"/>
    <mergeCell ref="L47:N47"/>
    <mergeCell ref="A48:C49"/>
    <mergeCell ref="D48:E49"/>
    <mergeCell ref="F48:G49"/>
    <mergeCell ref="I48:K48"/>
    <mergeCell ref="L48:N48"/>
    <mergeCell ref="O48:Q48"/>
    <mergeCell ref="R48:S48"/>
    <mergeCell ref="T48:V48"/>
    <mergeCell ref="W48:X48"/>
    <mergeCell ref="Y48:Z48"/>
    <mergeCell ref="AA48:AB48"/>
    <mergeCell ref="AC48:AD48"/>
    <mergeCell ref="I49:K49"/>
    <mergeCell ref="L49:N49"/>
    <mergeCell ref="O49:Q49"/>
    <mergeCell ref="R49:S49"/>
    <mergeCell ref="T49:V49"/>
    <mergeCell ref="W49:X49"/>
    <mergeCell ref="Y49:Z49"/>
    <mergeCell ref="AA49:AB49"/>
    <mergeCell ref="AC49:AD49"/>
    <mergeCell ref="A50:C51"/>
    <mergeCell ref="D50:E51"/>
    <mergeCell ref="F50:G51"/>
    <mergeCell ref="I50:K50"/>
    <mergeCell ref="L50:N50"/>
    <mergeCell ref="O50:Q50"/>
    <mergeCell ref="R50:S50"/>
    <mergeCell ref="T50:V50"/>
    <mergeCell ref="W50:X50"/>
    <mergeCell ref="Y50:Z50"/>
    <mergeCell ref="AA50:AB50"/>
    <mergeCell ref="AC50:AD50"/>
    <mergeCell ref="I51:K51"/>
    <mergeCell ref="L51:N51"/>
    <mergeCell ref="O51:Q51"/>
    <mergeCell ref="R51:S51"/>
    <mergeCell ref="T51:V51"/>
    <mergeCell ref="W51:X51"/>
    <mergeCell ref="Y51:Z51"/>
    <mergeCell ref="AA51:AB51"/>
    <mergeCell ref="AC51:AD51"/>
    <mergeCell ref="A52:C53"/>
    <mergeCell ref="D52:E53"/>
    <mergeCell ref="F52:G53"/>
    <mergeCell ref="I52:K52"/>
    <mergeCell ref="L52:N52"/>
    <mergeCell ref="O52:Q52"/>
    <mergeCell ref="R52:S52"/>
    <mergeCell ref="T52:V52"/>
    <mergeCell ref="W52:X52"/>
    <mergeCell ref="Y52:Z52"/>
    <mergeCell ref="AA52:AB52"/>
    <mergeCell ref="AC52:AD52"/>
    <mergeCell ref="I53:K53"/>
    <mergeCell ref="L53:N53"/>
    <mergeCell ref="O53:Q53"/>
    <mergeCell ref="R53:S53"/>
    <mergeCell ref="T53:V53"/>
    <mergeCell ref="W53:X53"/>
    <mergeCell ref="Y53:Z53"/>
    <mergeCell ref="AA53:AB53"/>
    <mergeCell ref="AC53:AD53"/>
    <mergeCell ref="A54:C55"/>
    <mergeCell ref="D54:E55"/>
    <mergeCell ref="F54:G55"/>
    <mergeCell ref="I54:K54"/>
    <mergeCell ref="L54:N54"/>
    <mergeCell ref="O54:Q54"/>
    <mergeCell ref="R54:S54"/>
    <mergeCell ref="T54:V54"/>
    <mergeCell ref="W54:X54"/>
    <mergeCell ref="Y54:Z54"/>
    <mergeCell ref="AA54:AB54"/>
    <mergeCell ref="AC54:AD54"/>
    <mergeCell ref="I55:K55"/>
    <mergeCell ref="L55:N55"/>
    <mergeCell ref="O55:Q55"/>
    <mergeCell ref="R55:S55"/>
    <mergeCell ref="T55:V55"/>
    <mergeCell ref="W55:X55"/>
    <mergeCell ref="Y55:Z55"/>
    <mergeCell ref="AA55:AB55"/>
    <mergeCell ref="AC55:AD55"/>
    <mergeCell ref="A56:A59"/>
    <mergeCell ref="B56:C56"/>
    <mergeCell ref="D56:E57"/>
    <mergeCell ref="F56:G57"/>
    <mergeCell ref="I56:K56"/>
    <mergeCell ref="L56:N56"/>
    <mergeCell ref="O56:Q56"/>
    <mergeCell ref="R56:S56"/>
    <mergeCell ref="T56:V56"/>
    <mergeCell ref="B58:C58"/>
    <mergeCell ref="D58:E59"/>
    <mergeCell ref="F58:G59"/>
    <mergeCell ref="I58:K58"/>
    <mergeCell ref="L58:N58"/>
    <mergeCell ref="O58:Q58"/>
    <mergeCell ref="R58:S58"/>
    <mergeCell ref="T58:V58"/>
    <mergeCell ref="W56:X56"/>
    <mergeCell ref="Y56:Z56"/>
    <mergeCell ref="AA56:AB56"/>
    <mergeCell ref="AC56:AD56"/>
    <mergeCell ref="I57:K57"/>
    <mergeCell ref="L57:N57"/>
    <mergeCell ref="O57:Q57"/>
    <mergeCell ref="R57:S57"/>
    <mergeCell ref="T57:V57"/>
    <mergeCell ref="W57:X57"/>
    <mergeCell ref="Y57:Z57"/>
    <mergeCell ref="AA57:AB57"/>
    <mergeCell ref="AC57:AD57"/>
    <mergeCell ref="W58:X58"/>
    <mergeCell ref="Y58:Z58"/>
    <mergeCell ref="AA58:AB58"/>
    <mergeCell ref="AC58:AD58"/>
    <mergeCell ref="I59:K59"/>
    <mergeCell ref="L59:N59"/>
    <mergeCell ref="O59:Q59"/>
    <mergeCell ref="R59:S59"/>
    <mergeCell ref="T59:V59"/>
    <mergeCell ref="W59:X59"/>
    <mergeCell ref="Y59:Z59"/>
    <mergeCell ref="AA59:AB59"/>
    <mergeCell ref="AC59:AD59"/>
    <mergeCell ref="A60:B60"/>
    <mergeCell ref="C60:AE60"/>
    <mergeCell ref="C61:AE61"/>
    <mergeCell ref="A65:F65"/>
    <mergeCell ref="A66:C67"/>
    <mergeCell ref="D66:F67"/>
    <mergeCell ref="G66:J67"/>
    <mergeCell ref="K66:N67"/>
    <mergeCell ref="O66:R67"/>
    <mergeCell ref="S66:V67"/>
    <mergeCell ref="W66:AB66"/>
    <mergeCell ref="AC66:AE67"/>
    <mergeCell ref="W67:X67"/>
    <mergeCell ref="Z67:AA67"/>
    <mergeCell ref="A68:B70"/>
    <mergeCell ref="D68:E68"/>
    <mergeCell ref="G68:J68"/>
    <mergeCell ref="K68:N68"/>
    <mergeCell ref="O68:R68"/>
    <mergeCell ref="S68:V68"/>
    <mergeCell ref="W68:Y68"/>
    <mergeCell ref="Z68:AB68"/>
    <mergeCell ref="AC68:AE82"/>
    <mergeCell ref="A71:B73"/>
    <mergeCell ref="D71:E71"/>
    <mergeCell ref="G71:J71"/>
    <mergeCell ref="K71:N71"/>
    <mergeCell ref="O71:R71"/>
    <mergeCell ref="S71:V71"/>
    <mergeCell ref="W71:Y71"/>
    <mergeCell ref="Z71:AB71"/>
    <mergeCell ref="D72:E72"/>
    <mergeCell ref="G72:J72"/>
    <mergeCell ref="K72:N72"/>
    <mergeCell ref="O72:R72"/>
    <mergeCell ref="S72:V72"/>
    <mergeCell ref="W72:Y72"/>
    <mergeCell ref="Z72:AB72"/>
    <mergeCell ref="AF68:AF70"/>
    <mergeCell ref="AG68:AG70"/>
    <mergeCell ref="D69:E69"/>
    <mergeCell ref="G69:J69"/>
    <mergeCell ref="K69:N69"/>
    <mergeCell ref="O69:R69"/>
    <mergeCell ref="S69:V69"/>
    <mergeCell ref="W69:Y69"/>
    <mergeCell ref="Z69:AB69"/>
    <mergeCell ref="D70:E70"/>
    <mergeCell ref="G70:J70"/>
    <mergeCell ref="K70:N70"/>
    <mergeCell ref="O70:R70"/>
    <mergeCell ref="S70:V70"/>
    <mergeCell ref="W70:Y70"/>
    <mergeCell ref="Z70:AB70"/>
    <mergeCell ref="D73:E73"/>
    <mergeCell ref="G73:J73"/>
    <mergeCell ref="K73:N73"/>
    <mergeCell ref="O73:R73"/>
    <mergeCell ref="S73:V73"/>
    <mergeCell ref="W73:Y73"/>
    <mergeCell ref="Z73:AB73"/>
    <mergeCell ref="A74:B76"/>
    <mergeCell ref="D74:E74"/>
    <mergeCell ref="G74:J74"/>
    <mergeCell ref="K74:N74"/>
    <mergeCell ref="O74:R74"/>
    <mergeCell ref="S74:V74"/>
    <mergeCell ref="W74:Y74"/>
    <mergeCell ref="Z74:AB74"/>
    <mergeCell ref="D75:E75"/>
    <mergeCell ref="G75:J75"/>
    <mergeCell ref="K75:N75"/>
    <mergeCell ref="O75:R75"/>
    <mergeCell ref="S75:V75"/>
    <mergeCell ref="W75:Y75"/>
    <mergeCell ref="Z75:AB75"/>
    <mergeCell ref="D76:E76"/>
    <mergeCell ref="G76:J76"/>
    <mergeCell ref="K76:N76"/>
    <mergeCell ref="O76:R76"/>
    <mergeCell ref="S76:V76"/>
    <mergeCell ref="W76:Y76"/>
    <mergeCell ref="Z76:AB76"/>
    <mergeCell ref="A77:B79"/>
    <mergeCell ref="D77:E77"/>
    <mergeCell ref="G77:J77"/>
    <mergeCell ref="K77:N77"/>
    <mergeCell ref="O77:R77"/>
    <mergeCell ref="S77:V77"/>
    <mergeCell ref="W77:Y77"/>
    <mergeCell ref="Z77:AB77"/>
    <mergeCell ref="D78:E78"/>
    <mergeCell ref="G78:J78"/>
    <mergeCell ref="K78:N78"/>
    <mergeCell ref="O78:R78"/>
    <mergeCell ref="S78:V78"/>
    <mergeCell ref="W78:Y78"/>
    <mergeCell ref="Z78:AB78"/>
    <mergeCell ref="D79:E79"/>
    <mergeCell ref="G79:J79"/>
    <mergeCell ref="K79:N79"/>
    <mergeCell ref="O79:R79"/>
    <mergeCell ref="S79:V79"/>
    <mergeCell ref="W79:Y79"/>
    <mergeCell ref="Z79:AB79"/>
    <mergeCell ref="A80:B82"/>
    <mergeCell ref="D80:E80"/>
    <mergeCell ref="G80:J80"/>
    <mergeCell ref="K80:N80"/>
    <mergeCell ref="O80:R80"/>
    <mergeCell ref="S80:V80"/>
    <mergeCell ref="W80:Y80"/>
    <mergeCell ref="Z80:AB80"/>
    <mergeCell ref="D81:E81"/>
    <mergeCell ref="G81:J81"/>
    <mergeCell ref="K81:N81"/>
    <mergeCell ref="O81:R81"/>
    <mergeCell ref="S81:V81"/>
    <mergeCell ref="W81:Y81"/>
    <mergeCell ref="Z81:AB81"/>
    <mergeCell ref="D82:E82"/>
    <mergeCell ref="G82:J82"/>
    <mergeCell ref="K82:N82"/>
    <mergeCell ref="O82:R82"/>
    <mergeCell ref="S82:V82"/>
    <mergeCell ref="W82:Y82"/>
    <mergeCell ref="Z82:AB82"/>
    <mergeCell ref="B83:AE83"/>
    <mergeCell ref="A85:N85"/>
    <mergeCell ref="A86:F86"/>
    <mergeCell ref="G86:J86"/>
    <mergeCell ref="K86:N86"/>
    <mergeCell ref="O86:R86"/>
    <mergeCell ref="S86:V86"/>
    <mergeCell ref="W86:Z86"/>
    <mergeCell ref="AA86:AE86"/>
    <mergeCell ref="A87:A91"/>
    <mergeCell ref="C87:F87"/>
    <mergeCell ref="G87:I87"/>
    <mergeCell ref="K87:M87"/>
    <mergeCell ref="O87:Q87"/>
    <mergeCell ref="S87:U87"/>
    <mergeCell ref="W87:Y87"/>
    <mergeCell ref="AA87:AE87"/>
    <mergeCell ref="AF87:AF90"/>
    <mergeCell ref="C88:F88"/>
    <mergeCell ref="G88:I88"/>
    <mergeCell ref="K88:M88"/>
    <mergeCell ref="O88:Q88"/>
    <mergeCell ref="S88:U88"/>
    <mergeCell ref="W88:Y88"/>
    <mergeCell ref="AA88:AE88"/>
    <mergeCell ref="C89:F89"/>
    <mergeCell ref="G89:I89"/>
    <mergeCell ref="K89:M89"/>
    <mergeCell ref="O89:Q89"/>
    <mergeCell ref="S89:U89"/>
    <mergeCell ref="W89:Y89"/>
    <mergeCell ref="AA89:AD90"/>
    <mergeCell ref="C90:F90"/>
    <mergeCell ref="G90:I90"/>
    <mergeCell ref="K90:M90"/>
    <mergeCell ref="O90:Q90"/>
    <mergeCell ref="S90:U90"/>
    <mergeCell ref="W90:Y90"/>
    <mergeCell ref="B91:F91"/>
    <mergeCell ref="G91:I91"/>
    <mergeCell ref="K91:M91"/>
    <mergeCell ref="O91:Q91"/>
    <mergeCell ref="S91:U91"/>
    <mergeCell ref="W91:Y91"/>
    <mergeCell ref="AA91:AE93"/>
    <mergeCell ref="A92:A97"/>
    <mergeCell ref="C92:F92"/>
    <mergeCell ref="G92:I92"/>
    <mergeCell ref="K92:M92"/>
    <mergeCell ref="O92:Q92"/>
    <mergeCell ref="S92:U92"/>
    <mergeCell ref="W92:Y92"/>
    <mergeCell ref="AF92:AF96"/>
    <mergeCell ref="C93:F93"/>
    <mergeCell ref="G93:I93"/>
    <mergeCell ref="K93:M93"/>
    <mergeCell ref="O93:Q93"/>
    <mergeCell ref="S93:U93"/>
    <mergeCell ref="W93:Y93"/>
    <mergeCell ref="C94:F94"/>
    <mergeCell ref="G94:I94"/>
    <mergeCell ref="K94:M94"/>
    <mergeCell ref="O94:Q94"/>
    <mergeCell ref="S94:U94"/>
    <mergeCell ref="W94:Y94"/>
    <mergeCell ref="C95:F95"/>
    <mergeCell ref="G95:I95"/>
    <mergeCell ref="K95:M95"/>
    <mergeCell ref="O95:Q95"/>
    <mergeCell ref="S95:U95"/>
    <mergeCell ref="W95:Y95"/>
    <mergeCell ref="C96:F96"/>
    <mergeCell ref="G96:I96"/>
    <mergeCell ref="K96:M96"/>
    <mergeCell ref="O96:Q96"/>
    <mergeCell ref="S96:U96"/>
    <mergeCell ref="W96:Y96"/>
    <mergeCell ref="B97:F97"/>
    <mergeCell ref="G97:I97"/>
    <mergeCell ref="K97:M97"/>
    <mergeCell ref="O97:Q97"/>
    <mergeCell ref="S97:U97"/>
    <mergeCell ref="W97:Y97"/>
    <mergeCell ref="A98:F98"/>
    <mergeCell ref="G98:I98"/>
    <mergeCell ref="K98:M98"/>
    <mergeCell ref="O98:Q98"/>
    <mergeCell ref="S98:U98"/>
    <mergeCell ref="W98:Y98"/>
    <mergeCell ref="A99:F99"/>
    <mergeCell ref="G99:I99"/>
    <mergeCell ref="K99:M99"/>
    <mergeCell ref="O99:Q99"/>
    <mergeCell ref="S99:U99"/>
    <mergeCell ref="W99:Y99"/>
    <mergeCell ref="A100:F100"/>
    <mergeCell ref="G100:I100"/>
    <mergeCell ref="K100:M100"/>
    <mergeCell ref="O100:Q100"/>
    <mergeCell ref="S100:U100"/>
    <mergeCell ref="W100:Y100"/>
    <mergeCell ref="AG100:AG101"/>
    <mergeCell ref="A101:B101"/>
    <mergeCell ref="C101:AE101"/>
    <mergeCell ref="C102:AE102"/>
    <mergeCell ref="C103:AE103"/>
    <mergeCell ref="C104:AE104"/>
    <mergeCell ref="C105:AE105"/>
    <mergeCell ref="C106:AE106"/>
    <mergeCell ref="C108:AE108"/>
    <mergeCell ref="A110:Z110"/>
    <mergeCell ref="A111:A115"/>
    <mergeCell ref="B111:O111"/>
    <mergeCell ref="P111:AC111"/>
    <mergeCell ref="AD111:AE111"/>
    <mergeCell ref="B112:B115"/>
    <mergeCell ref="C112:C115"/>
    <mergeCell ref="D112:D115"/>
    <mergeCell ref="E112:E115"/>
    <mergeCell ref="F112:F115"/>
    <mergeCell ref="G112:G115"/>
    <mergeCell ref="H112:H115"/>
    <mergeCell ref="I112:I115"/>
    <mergeCell ref="J112:J115"/>
    <mergeCell ref="K112:K115"/>
    <mergeCell ref="L112:L115"/>
    <mergeCell ref="M112:N115"/>
    <mergeCell ref="P112:P115"/>
    <mergeCell ref="Q112:Q115"/>
    <mergeCell ref="R112:R115"/>
    <mergeCell ref="S112:S115"/>
    <mergeCell ref="T112:T115"/>
    <mergeCell ref="U112:U115"/>
    <mergeCell ref="V112:V115"/>
    <mergeCell ref="W112:W115"/>
    <mergeCell ref="X112:X115"/>
    <mergeCell ref="Y112:Y115"/>
    <mergeCell ref="Z112:Z115"/>
    <mergeCell ref="AA112:AB115"/>
    <mergeCell ref="AD112:AE117"/>
    <mergeCell ref="O114:O115"/>
    <mergeCell ref="AC114:AC115"/>
    <mergeCell ref="M116:N116"/>
    <mergeCell ref="AA116:AB116"/>
    <mergeCell ref="AF116:AF117"/>
    <mergeCell ref="M117:N117"/>
    <mergeCell ref="AA117:AB117"/>
    <mergeCell ref="A118:B118"/>
    <mergeCell ref="C118:AE118"/>
    <mergeCell ref="C120:AE120"/>
    <mergeCell ref="C121:AE121"/>
    <mergeCell ref="A123:AA123"/>
    <mergeCell ref="A124:A128"/>
    <mergeCell ref="B124:O124"/>
    <mergeCell ref="P124:AC124"/>
    <mergeCell ref="AD124:AE124"/>
    <mergeCell ref="B125:B128"/>
    <mergeCell ref="C125:C128"/>
    <mergeCell ref="D125:E128"/>
    <mergeCell ref="F125:F128"/>
    <mergeCell ref="G125:G128"/>
    <mergeCell ref="H125:I128"/>
    <mergeCell ref="J125:J128"/>
    <mergeCell ref="K125:K128"/>
    <mergeCell ref="L125:L128"/>
    <mergeCell ref="M125:M128"/>
    <mergeCell ref="N125:O128"/>
    <mergeCell ref="P125:P128"/>
    <mergeCell ref="AB125:AC128"/>
    <mergeCell ref="AD125:AE130"/>
    <mergeCell ref="D129:E129"/>
    <mergeCell ref="H129:I129"/>
    <mergeCell ref="N129:O129"/>
    <mergeCell ref="R129:S129"/>
    <mergeCell ref="V129:W129"/>
    <mergeCell ref="AB129:AC129"/>
    <mergeCell ref="AF129:AF130"/>
    <mergeCell ref="D130:E130"/>
    <mergeCell ref="H130:I130"/>
    <mergeCell ref="N130:O130"/>
    <mergeCell ref="R130:S130"/>
    <mergeCell ref="V130:W130"/>
    <mergeCell ref="AB130:AC130"/>
    <mergeCell ref="Q125:Q128"/>
    <mergeCell ref="R125:S128"/>
    <mergeCell ref="T125:T128"/>
    <mergeCell ref="U125:U128"/>
    <mergeCell ref="V125:W128"/>
    <mergeCell ref="X125:X128"/>
    <mergeCell ref="Y125:Y128"/>
    <mergeCell ref="Z125:Z128"/>
    <mergeCell ref="AA125:AA128"/>
    <mergeCell ref="A131:B131"/>
    <mergeCell ref="C131:AE131"/>
    <mergeCell ref="C132:AE132"/>
    <mergeCell ref="C133:AE133"/>
    <mergeCell ref="A136:V136"/>
    <mergeCell ref="AA136:AE136"/>
    <mergeCell ref="A137:E141"/>
    <mergeCell ref="F137:G140"/>
    <mergeCell ref="H137:K140"/>
    <mergeCell ref="L137:O140"/>
    <mergeCell ref="P137:S140"/>
    <mergeCell ref="T137:W140"/>
    <mergeCell ref="X137:AA140"/>
    <mergeCell ref="AB137:AB140"/>
    <mergeCell ref="AC137:AC140"/>
    <mergeCell ref="AD137:AE140"/>
    <mergeCell ref="F141:G141"/>
    <mergeCell ref="H141:K141"/>
    <mergeCell ref="L141:O141"/>
    <mergeCell ref="P141:S141"/>
    <mergeCell ref="T141:W141"/>
    <mergeCell ref="X141:AA141"/>
    <mergeCell ref="AB141:AC141"/>
    <mergeCell ref="AD141:AE141"/>
    <mergeCell ref="A142:E142"/>
    <mergeCell ref="H142:J142"/>
    <mergeCell ref="L142:N142"/>
    <mergeCell ref="P142:R142"/>
    <mergeCell ref="T142:V142"/>
    <mergeCell ref="X142:Z142"/>
    <mergeCell ref="A143:E143"/>
    <mergeCell ref="H143:J143"/>
    <mergeCell ref="L143:N143"/>
    <mergeCell ref="P143:R143"/>
    <mergeCell ref="T143:V143"/>
    <mergeCell ref="X143:Z143"/>
    <mergeCell ref="A144:B144"/>
    <mergeCell ref="C144:AE144"/>
    <mergeCell ref="C145:AE145"/>
    <mergeCell ref="C146:AE146"/>
    <mergeCell ref="C147:AE147"/>
    <mergeCell ref="C148:AE148"/>
    <mergeCell ref="A150:AE150"/>
    <mergeCell ref="A151:R151"/>
    <mergeCell ref="V151:Y151"/>
    <mergeCell ref="A152:B166"/>
    <mergeCell ref="C152:D158"/>
    <mergeCell ref="E152:M152"/>
    <mergeCell ref="N152:W152"/>
    <mergeCell ref="X152:Y152"/>
    <mergeCell ref="E153:M153"/>
    <mergeCell ref="N153:W153"/>
    <mergeCell ref="X153:Y153"/>
    <mergeCell ref="E154:M154"/>
    <mergeCell ref="N154:W154"/>
    <mergeCell ref="X154:Y154"/>
    <mergeCell ref="E155:M155"/>
    <mergeCell ref="N155:W155"/>
    <mergeCell ref="X155:Y155"/>
    <mergeCell ref="E156:M156"/>
    <mergeCell ref="N156:W156"/>
    <mergeCell ref="X156:Y156"/>
    <mergeCell ref="E157:M157"/>
    <mergeCell ref="N157:W157"/>
    <mergeCell ref="X157:Y157"/>
    <mergeCell ref="E158:M158"/>
    <mergeCell ref="N158:W158"/>
    <mergeCell ref="X158:Y158"/>
    <mergeCell ref="C159:D166"/>
    <mergeCell ref="E159:M159"/>
    <mergeCell ref="N159:W159"/>
    <mergeCell ref="X159:Y159"/>
    <mergeCell ref="E160:M160"/>
    <mergeCell ref="O160:W160"/>
    <mergeCell ref="X160:Y160"/>
    <mergeCell ref="E161:M161"/>
    <mergeCell ref="N161:W161"/>
    <mergeCell ref="X161:Y161"/>
    <mergeCell ref="E162:M162"/>
    <mergeCell ref="O162:W162"/>
    <mergeCell ref="X162:Y162"/>
    <mergeCell ref="E163:M163"/>
    <mergeCell ref="N163:W163"/>
    <mergeCell ref="X163:Y163"/>
    <mergeCell ref="E164:M164"/>
    <mergeCell ref="O164:W164"/>
    <mergeCell ref="X164:Y164"/>
    <mergeCell ref="E165:M165"/>
    <mergeCell ref="N165:W165"/>
    <mergeCell ref="X165:Y165"/>
    <mergeCell ref="E166:M166"/>
    <mergeCell ref="N166:W166"/>
    <mergeCell ref="X166:Y166"/>
    <mergeCell ref="C167:M167"/>
    <mergeCell ref="N167:W167"/>
    <mergeCell ref="X167:Y167"/>
    <mergeCell ref="A168:B174"/>
    <mergeCell ref="C168:D170"/>
    <mergeCell ref="E168:M168"/>
    <mergeCell ref="N168:W168"/>
    <mergeCell ref="X168:Y168"/>
    <mergeCell ref="E169:M169"/>
    <mergeCell ref="N169:W169"/>
    <mergeCell ref="X169:Y169"/>
    <mergeCell ref="E170:M170"/>
    <mergeCell ref="N170:W170"/>
    <mergeCell ref="X170:Y170"/>
    <mergeCell ref="C171:D173"/>
    <mergeCell ref="E171:M171"/>
    <mergeCell ref="N171:W171"/>
    <mergeCell ref="X171:Y171"/>
    <mergeCell ref="E172:M172"/>
    <mergeCell ref="N172:W172"/>
    <mergeCell ref="X172:Y172"/>
    <mergeCell ref="E173:M173"/>
    <mergeCell ref="N173:W173"/>
    <mergeCell ref="X173:Y173"/>
    <mergeCell ref="C174:M174"/>
    <mergeCell ref="N174:W174"/>
    <mergeCell ref="X174:Y174"/>
    <mergeCell ref="A175:B184"/>
    <mergeCell ref="C175:D180"/>
    <mergeCell ref="E175:M175"/>
    <mergeCell ref="N175:W175"/>
    <mergeCell ref="X175:Y175"/>
    <mergeCell ref="E176:M176"/>
    <mergeCell ref="N176:W176"/>
    <mergeCell ref="X176:Y176"/>
    <mergeCell ref="E177:M177"/>
    <mergeCell ref="O177:W177"/>
    <mergeCell ref="X177:Y177"/>
    <mergeCell ref="E178:M178"/>
    <mergeCell ref="O178:W178"/>
    <mergeCell ref="X178:Y178"/>
    <mergeCell ref="E179:M179"/>
    <mergeCell ref="O179:W179"/>
    <mergeCell ref="X179:Y179"/>
    <mergeCell ref="E180:M180"/>
    <mergeCell ref="N180:W180"/>
    <mergeCell ref="X180:Y180"/>
    <mergeCell ref="C181:D183"/>
    <mergeCell ref="E181:M181"/>
    <mergeCell ref="N181:W181"/>
    <mergeCell ref="X181:Y181"/>
    <mergeCell ref="E182:M182"/>
    <mergeCell ref="N182:W182"/>
    <mergeCell ref="X182:Y182"/>
    <mergeCell ref="E183:M183"/>
    <mergeCell ref="N183:W183"/>
    <mergeCell ref="X183:Y183"/>
    <mergeCell ref="C184:M184"/>
    <mergeCell ref="N184:W184"/>
    <mergeCell ref="X184:Y184"/>
    <mergeCell ref="A185:M185"/>
    <mergeCell ref="N185:W185"/>
    <mergeCell ref="X185:Y185"/>
    <mergeCell ref="A186:M186"/>
    <mergeCell ref="N186:W186"/>
    <mergeCell ref="X186:Y186"/>
    <mergeCell ref="Z186:AE188"/>
    <mergeCell ref="A187:M187"/>
    <mergeCell ref="N187:W187"/>
    <mergeCell ref="X187:Y187"/>
    <mergeCell ref="A189:M189"/>
    <mergeCell ref="N189:W189"/>
    <mergeCell ref="X189:Y189"/>
    <mergeCell ref="A190:M190"/>
    <mergeCell ref="N190:W190"/>
    <mergeCell ref="X190:Y190"/>
    <mergeCell ref="A191:B191"/>
    <mergeCell ref="C191:AE191"/>
    <mergeCell ref="C192:AE192"/>
    <mergeCell ref="C193:AE193"/>
    <mergeCell ref="A196:B197"/>
    <mergeCell ref="AF196:AF197"/>
    <mergeCell ref="A199:R199"/>
    <mergeCell ref="Y199:AD199"/>
    <mergeCell ref="A200:O200"/>
    <mergeCell ref="P200:AD200"/>
    <mergeCell ref="B201:G201"/>
    <mergeCell ref="H201:M201"/>
    <mergeCell ref="N201:O201"/>
    <mergeCell ref="Q201:V201"/>
    <mergeCell ref="W201:AB201"/>
    <mergeCell ref="AC201:AD201"/>
    <mergeCell ref="B202:G202"/>
    <mergeCell ref="H202:M202"/>
    <mergeCell ref="N202:O202"/>
    <mergeCell ref="Q202:V202"/>
    <mergeCell ref="X202:AB202"/>
    <mergeCell ref="AC202:AD202"/>
    <mergeCell ref="B203:G203"/>
    <mergeCell ref="I203:M203"/>
    <mergeCell ref="N203:O203"/>
    <mergeCell ref="Q203:V203"/>
    <mergeCell ref="W203:AB203"/>
    <mergeCell ref="AC203:AD203"/>
    <mergeCell ref="B204:G204"/>
    <mergeCell ref="H204:M204"/>
    <mergeCell ref="N204:O204"/>
    <mergeCell ref="Q204:V204"/>
    <mergeCell ref="W204:AB204"/>
    <mergeCell ref="AC204:AD204"/>
    <mergeCell ref="B205:O207"/>
    <mergeCell ref="Q205:V205"/>
    <mergeCell ref="W205:AB205"/>
    <mergeCell ref="AC205:AD205"/>
    <mergeCell ref="Q207:V207"/>
    <mergeCell ref="X207:AB207"/>
    <mergeCell ref="I209:X209"/>
    <mergeCell ref="AA209:AE209"/>
    <mergeCell ref="A211:AE211"/>
    <mergeCell ref="A212:D214"/>
    <mergeCell ref="E213:Y213"/>
    <mergeCell ref="Z213:AE214"/>
    <mergeCell ref="E214:G214"/>
    <mergeCell ref="H214:J214"/>
    <mergeCell ref="K214:M214"/>
    <mergeCell ref="N214:P214"/>
    <mergeCell ref="Q214:S214"/>
    <mergeCell ref="T214:V214"/>
    <mergeCell ref="W214:Y214"/>
    <mergeCell ref="A215:C215"/>
    <mergeCell ref="E215:F215"/>
    <mergeCell ref="H215:I215"/>
    <mergeCell ref="K215:L215"/>
    <mergeCell ref="N215:O215"/>
    <mergeCell ref="Q215:R215"/>
    <mergeCell ref="T215:U215"/>
    <mergeCell ref="W215:X215"/>
    <mergeCell ref="Z215:AD215"/>
    <mergeCell ref="A216:AE216"/>
    <mergeCell ref="A219:E221"/>
    <mergeCell ref="P219:Q219"/>
    <mergeCell ref="R219:AE222"/>
    <mergeCell ref="F220:J221"/>
    <mergeCell ref="K221:O221"/>
    <mergeCell ref="A222:E222"/>
    <mergeCell ref="F222:J222"/>
    <mergeCell ref="K222:O222"/>
    <mergeCell ref="AF222:AF223"/>
    <mergeCell ref="A224:AE224"/>
    <mergeCell ref="A226:AE226"/>
    <mergeCell ref="A227:F231"/>
    <mergeCell ref="G227:K231"/>
    <mergeCell ref="L227:AE227"/>
    <mergeCell ref="L228:Z228"/>
    <mergeCell ref="AA228:AE228"/>
    <mergeCell ref="L229:P231"/>
    <mergeCell ref="Q229:U231"/>
    <mergeCell ref="AA229:AE231"/>
    <mergeCell ref="V230:Z230"/>
    <mergeCell ref="V231:Z231"/>
    <mergeCell ref="A232:F232"/>
    <mergeCell ref="G232:J232"/>
    <mergeCell ref="L232:O232"/>
    <mergeCell ref="Q232:T232"/>
    <mergeCell ref="V232:Y232"/>
    <mergeCell ref="AA232:AD232"/>
    <mergeCell ref="A233:F233"/>
    <mergeCell ref="G233:J233"/>
    <mergeCell ref="L233:O233"/>
    <mergeCell ref="Q233:T233"/>
    <mergeCell ref="V233:Y233"/>
    <mergeCell ref="AA233:AD233"/>
    <mergeCell ref="A234:F234"/>
    <mergeCell ref="G234:J234"/>
    <mergeCell ref="L234:O234"/>
    <mergeCell ref="Q234:T234"/>
    <mergeCell ref="V234:Y234"/>
    <mergeCell ref="AA234:AD234"/>
    <mergeCell ref="A235:F235"/>
    <mergeCell ref="G235:J235"/>
    <mergeCell ref="L235:O235"/>
    <mergeCell ref="Q235:T235"/>
    <mergeCell ref="V235:Y235"/>
    <mergeCell ref="AA235:AD235"/>
    <mergeCell ref="AH395:AJ395"/>
    <mergeCell ref="AH1965:AJ1965"/>
    <mergeCell ref="A236:B236"/>
    <mergeCell ref="C236:AE236"/>
    <mergeCell ref="C237:AE237"/>
    <mergeCell ref="C238:AE238"/>
    <mergeCell ref="C239:AE239"/>
    <mergeCell ref="C240:AE240"/>
    <mergeCell ref="C241:AE241"/>
    <mergeCell ref="B268:AE268"/>
    <mergeCell ref="AI313:AJ314"/>
    <mergeCell ref="B265:G266"/>
    <mergeCell ref="H265:S265"/>
    <mergeCell ref="T265:Y266"/>
    <mergeCell ref="Z265:AE265"/>
    <mergeCell ref="H266:M266"/>
    <mergeCell ref="N266:S266"/>
    <mergeCell ref="Z266:AE266"/>
    <mergeCell ref="B267:G267"/>
    <mergeCell ref="H267:M267"/>
    <mergeCell ref="N267:S267"/>
    <mergeCell ref="T267:Y267"/>
    <mergeCell ref="Z267:AE267"/>
    <mergeCell ref="B258:G258"/>
  </mergeCells>
  <phoneticPr fontId="32"/>
  <conditionalFormatting sqref="A234:J234 L234:O234 Q234:T234 V234:Y234">
    <cfRule type="expression" dxfId="326" priority="83">
      <formula>$V$34=2</formula>
    </cfRule>
  </conditionalFormatting>
  <conditionalFormatting sqref="A244:AE258 A259:B259 Q259:AE263 A260:A263 A264:AE268">
    <cfRule type="expression" dxfId="325" priority="468">
      <formula>$AR$280="回答不要"</formula>
    </cfRule>
  </conditionalFormatting>
  <conditionalFormatting sqref="F222:O222">
    <cfRule type="expression" dxfId="324" priority="142">
      <formula>AND($A$222=0,NOT($A$222=""))</formula>
    </cfRule>
  </conditionalFormatting>
  <conditionalFormatting sqref="G71:J73">
    <cfRule type="expression" dxfId="323" priority="126">
      <formula>SUM($W$48:$X$49)=0</formula>
    </cfRule>
  </conditionalFormatting>
  <conditionalFormatting sqref="G74:J76">
    <cfRule type="expression" dxfId="322" priority="125">
      <formula>SUM($Y$48:$Z$49)=0</formula>
    </cfRule>
  </conditionalFormatting>
  <conditionalFormatting sqref="G77:J79">
    <cfRule type="expression" dxfId="321" priority="124">
      <formula>SUM($AA$48:$AB$49)=0</formula>
    </cfRule>
  </conditionalFormatting>
  <conditionalFormatting sqref="G80:J82">
    <cfRule type="expression" dxfId="320" priority="123">
      <formula>SUM($AC$48:$AD$49)=0</formula>
    </cfRule>
  </conditionalFormatting>
  <conditionalFormatting sqref="G87:J91">
    <cfRule type="expression" dxfId="319" priority="100">
      <formula>SUM($W$48:$X$49)=0</formula>
    </cfRule>
  </conditionalFormatting>
  <conditionalFormatting sqref="G92:J100">
    <cfRule type="expression" dxfId="318" priority="99">
      <formula>SUM($T$48:$V$49)=0</formula>
    </cfRule>
  </conditionalFormatting>
  <conditionalFormatting sqref="G100:Z100">
    <cfRule type="expression" dxfId="317" priority="90">
      <formula>SUM($AD$30:$AE$31)=0</formula>
    </cfRule>
  </conditionalFormatting>
  <conditionalFormatting sqref="H142:AE142">
    <cfRule type="expression" dxfId="316" priority="82">
      <formula>AND($F$142=0,NOT($F$142=""))</formula>
    </cfRule>
  </conditionalFormatting>
  <conditionalFormatting sqref="H143:AE143">
    <cfRule type="expression" dxfId="315" priority="81">
      <formula>AND($F$143=0,NOT($F$143=""))</formula>
    </cfRule>
  </conditionalFormatting>
  <conditionalFormatting sqref="I203:M203">
    <cfRule type="expression" dxfId="314" priority="144">
      <formula>AND($H$202=0,NOT($H$202=""))</formula>
    </cfRule>
  </conditionalFormatting>
  <conditionalFormatting sqref="I48:AD48 I50:AD50 I52:AD52 I54:AD54 I56:AD56 I58:AD58 G71:AB71 G73:AB74 G76:AB77 G79:AB80 G82:AB82">
    <cfRule type="expression" dxfId="313" priority="128">
      <formula>$J$34=2</formula>
    </cfRule>
  </conditionalFormatting>
  <conditionalFormatting sqref="I49:AD49 I51:AD51 I53:AD53 I55:AD55 I57:AD57 I59:AD59 G72:AB73 G75:AB76 G78:AB79 G81:AB82">
    <cfRule type="expression" dxfId="312" priority="127">
      <formula>$J$34=1</formula>
    </cfRule>
  </conditionalFormatting>
  <conditionalFormatting sqref="K71:N73">
    <cfRule type="expression" dxfId="311" priority="122">
      <formula>SUM($W$50:$X$51)=0</formula>
    </cfRule>
  </conditionalFormatting>
  <conditionalFormatting sqref="K74:N76">
    <cfRule type="expression" dxfId="310" priority="121">
      <formula>SUM($Y$50:$Z$51)=0</formula>
    </cfRule>
  </conditionalFormatting>
  <conditionalFormatting sqref="K77:N79">
    <cfRule type="expression" dxfId="309" priority="120">
      <formula>SUM($AA$50:$AB$51)=0</formula>
    </cfRule>
  </conditionalFormatting>
  <conditionalFormatting sqref="K80:N82">
    <cfRule type="expression" dxfId="308" priority="119">
      <formula>SUM($AC$50:$AD$51)=0</formula>
    </cfRule>
  </conditionalFormatting>
  <conditionalFormatting sqref="K87:N91">
    <cfRule type="expression" dxfId="307" priority="98">
      <formula>SUM($W$50:$X$51)=0</formula>
    </cfRule>
  </conditionalFormatting>
  <conditionalFormatting sqref="K92:N100">
    <cfRule type="expression" dxfId="306" priority="97">
      <formula>SUM($T$50:$V$51)=0</formula>
    </cfRule>
  </conditionalFormatting>
  <conditionalFormatting sqref="K222:O222">
    <cfRule type="expression" dxfId="305" priority="141">
      <formula>AND($F$222=0,NOT($F$222=""))</formula>
    </cfRule>
  </conditionalFormatting>
  <conditionalFormatting sqref="L232:O232 Q232:T232 V232:Y232">
    <cfRule type="expression" dxfId="304" priority="89">
      <formula>AND($G$232=0,NOT($G$232=""))</formula>
    </cfRule>
  </conditionalFormatting>
  <conditionalFormatting sqref="L233:O233 Q233:T233 V233:Y233">
    <cfRule type="expression" dxfId="303" priority="87">
      <formula>AND($G$233=0,NOT($G$233=""))</formula>
    </cfRule>
  </conditionalFormatting>
  <conditionalFormatting sqref="L234:O234 Q234:T234 V234:Y234">
    <cfRule type="expression" dxfId="302" priority="85">
      <formula>AND($G$234=0,NOT($G$234=""))</formula>
    </cfRule>
  </conditionalFormatting>
  <conditionalFormatting sqref="O71:R73">
    <cfRule type="expression" dxfId="301" priority="118">
      <formula>SUM($W$52:$X$53)=0</formula>
    </cfRule>
  </conditionalFormatting>
  <conditionalFormatting sqref="O74:R76">
    <cfRule type="expression" dxfId="300" priority="117">
      <formula>SUM($Y$52:$Z$53)=0</formula>
    </cfRule>
  </conditionalFormatting>
  <conditionalFormatting sqref="O77:R79">
    <cfRule type="expression" dxfId="299" priority="116">
      <formula>SUM($AA$52:$AB$53)=0</formula>
    </cfRule>
  </conditionalFormatting>
  <conditionalFormatting sqref="O80:R82">
    <cfRule type="expression" dxfId="298" priority="115">
      <formula>SUM($AC$52:$AD$53)=0</formula>
    </cfRule>
  </conditionalFormatting>
  <conditionalFormatting sqref="O87:R91">
    <cfRule type="expression" dxfId="297" priority="96">
      <formula>SUM($W$52:$X$53)=0</formula>
    </cfRule>
  </conditionalFormatting>
  <conditionalFormatting sqref="O92:R100">
    <cfRule type="expression" dxfId="296" priority="95">
      <formula>SUM($T$52:$V$53)=0</formula>
    </cfRule>
  </conditionalFormatting>
  <conditionalFormatting sqref="O160:W160">
    <cfRule type="expression" dxfId="295" priority="136">
      <formula>AND($N$159=0,NOT($N$159=""))</formula>
    </cfRule>
  </conditionalFormatting>
  <conditionalFormatting sqref="O162:W162">
    <cfRule type="expression" dxfId="294" priority="135">
      <formula>AND($N$161=0,NOT($N$161=""))</formula>
    </cfRule>
  </conditionalFormatting>
  <conditionalFormatting sqref="O164:W164">
    <cfRule type="expression" dxfId="293" priority="134">
      <formula>AND($N$163=0,NOT($N$163=""))</formula>
    </cfRule>
  </conditionalFormatting>
  <conditionalFormatting sqref="O177:W179">
    <cfRule type="expression" dxfId="292" priority="133">
      <formula>AND($N$176=0,NOT($N$176=""))</formula>
    </cfRule>
  </conditionalFormatting>
  <conditionalFormatting sqref="S71:V73">
    <cfRule type="expression" dxfId="291" priority="114">
      <formula>SUM($W$54:$X$55)=0</formula>
    </cfRule>
  </conditionalFormatting>
  <conditionalFormatting sqref="S74:V76">
    <cfRule type="expression" dxfId="290" priority="113">
      <formula>SUM($Y$54:$Z$55)=0</formula>
    </cfRule>
  </conditionalFormatting>
  <conditionalFormatting sqref="S77:V79">
    <cfRule type="expression" dxfId="289" priority="112">
      <formula>SUM($AA$54:$AB$55)=0</formula>
    </cfRule>
  </conditionalFormatting>
  <conditionalFormatting sqref="S80:V82">
    <cfRule type="expression" dxfId="288" priority="111">
      <formula>SUM($AC$54:$AD$55)=0</formula>
    </cfRule>
  </conditionalFormatting>
  <conditionalFormatting sqref="S87:V91">
    <cfRule type="expression" dxfId="287" priority="94">
      <formula>SUM($W$54:$X$55)=0</formula>
    </cfRule>
  </conditionalFormatting>
  <conditionalFormatting sqref="S92:V100">
    <cfRule type="expression" dxfId="286" priority="93">
      <formula>SUM($T$54:$V$55)=0</formula>
    </cfRule>
  </conditionalFormatting>
  <conditionalFormatting sqref="V232:Y232">
    <cfRule type="expression" dxfId="285" priority="88">
      <formula>AND($Q$232=0,NOT($Q$232=""))</formula>
    </cfRule>
  </conditionalFormatting>
  <conditionalFormatting sqref="V233:Y233">
    <cfRule type="expression" dxfId="284" priority="86">
      <formula>AND($Q$233=0,NOT($Q$233=""))</formula>
    </cfRule>
  </conditionalFormatting>
  <conditionalFormatting sqref="V234:Y234">
    <cfRule type="expression" dxfId="283" priority="84">
      <formula>AND($Q$234=0,NOT($Q$234=""))</formula>
    </cfRule>
  </conditionalFormatting>
  <conditionalFormatting sqref="W71:W73">
    <cfRule type="expression" dxfId="282" priority="140">
      <formula>SUM(#REF!)=0</formula>
    </cfRule>
  </conditionalFormatting>
  <conditionalFormatting sqref="W74:W76">
    <cfRule type="expression" dxfId="281" priority="139">
      <formula>SUM(#REF!)=0</formula>
    </cfRule>
  </conditionalFormatting>
  <conditionalFormatting sqref="W77:W79">
    <cfRule type="expression" dxfId="280" priority="138">
      <formula>SUM(#REF!)=0</formula>
    </cfRule>
  </conditionalFormatting>
  <conditionalFormatting sqref="W80:W82">
    <cfRule type="expression" dxfId="279" priority="137">
      <formula>SUM(#REF!)=0</formula>
    </cfRule>
  </conditionalFormatting>
  <conditionalFormatting sqref="W67:X67">
    <cfRule type="expression" dxfId="278" priority="102">
      <formula>$B$56=""</formula>
    </cfRule>
  </conditionalFormatting>
  <conditionalFormatting sqref="W71:Y73">
    <cfRule type="expression" dxfId="277" priority="110">
      <formula>SUM($W$56:$X$57)=0</formula>
    </cfRule>
  </conditionalFormatting>
  <conditionalFormatting sqref="W74:Y76">
    <cfRule type="expression" dxfId="276" priority="109">
      <formula>SUM($Y$56:$Z$57)=0</formula>
    </cfRule>
  </conditionalFormatting>
  <conditionalFormatting sqref="W77:Y79">
    <cfRule type="expression" dxfId="275" priority="108">
      <formula>SUM($AA$56:$AB$57)=0</formula>
    </cfRule>
  </conditionalFormatting>
  <conditionalFormatting sqref="W80:Y82">
    <cfRule type="expression" dxfId="274" priority="107">
      <formula>SUM($AC$56:$AD$57)=0</formula>
    </cfRule>
  </conditionalFormatting>
  <conditionalFormatting sqref="W87:Z91">
    <cfRule type="expression" dxfId="273" priority="92">
      <formula>SUM($W$56:$X$65)=0</formula>
    </cfRule>
  </conditionalFormatting>
  <conditionalFormatting sqref="W92:Z100">
    <cfRule type="expression" dxfId="272" priority="91">
      <formula>SUM($T$56:$V$65)=0</formula>
    </cfRule>
  </conditionalFormatting>
  <conditionalFormatting sqref="X34">
    <cfRule type="expression" dxfId="271" priority="145">
      <formula>$T$31=2</formula>
    </cfRule>
  </conditionalFormatting>
  <conditionalFormatting sqref="X202:AB202">
    <cfRule type="expression" dxfId="270" priority="143">
      <formula>AND($W$201=0,NOT($W$201=""))</formula>
    </cfRule>
  </conditionalFormatting>
  <conditionalFormatting sqref="Z71:Z73">
    <cfRule type="expression" dxfId="269" priority="132">
      <formula>SUM(#REF!)=0</formula>
    </cfRule>
  </conditionalFormatting>
  <conditionalFormatting sqref="Z74:Z76">
    <cfRule type="expression" dxfId="268" priority="131">
      <formula>SUM(#REF!)=0</formula>
    </cfRule>
  </conditionalFormatting>
  <conditionalFormatting sqref="Z77:Z79">
    <cfRule type="expression" dxfId="267" priority="130">
      <formula>SUM(#REF!)=0</formula>
    </cfRule>
  </conditionalFormatting>
  <conditionalFormatting sqref="Z80:Z82">
    <cfRule type="expression" dxfId="266" priority="129">
      <formula>SUM(#REF!)=0</formula>
    </cfRule>
  </conditionalFormatting>
  <conditionalFormatting sqref="Z67:AA67">
    <cfRule type="expression" dxfId="265" priority="101">
      <formula>$B$58=""</formula>
    </cfRule>
  </conditionalFormatting>
  <conditionalFormatting sqref="Z71:AB73">
    <cfRule type="expression" dxfId="264" priority="106">
      <formula>SUM($W$58:$X$59)=0</formula>
    </cfRule>
  </conditionalFormatting>
  <conditionalFormatting sqref="Z74:AB76">
    <cfRule type="expression" dxfId="263" priority="105">
      <formula>SUM($Y$58:$Z$59)=0</formula>
    </cfRule>
  </conditionalFormatting>
  <conditionalFormatting sqref="Z77:AB79">
    <cfRule type="expression" dxfId="262" priority="104">
      <formula>SUM($AA$58:$AB$59)=0</formula>
    </cfRule>
  </conditionalFormatting>
  <conditionalFormatting sqref="Z80:AB82">
    <cfRule type="expression" dxfId="261" priority="103">
      <formula>SUM($AC$58:$AD$59)=0</formula>
    </cfRule>
  </conditionalFormatting>
  <conditionalFormatting sqref="AF2">
    <cfRule type="expression" dxfId="260" priority="234">
      <formula>NOT($AF$2="")</formula>
    </cfRule>
  </conditionalFormatting>
  <conditionalFormatting sqref="AF9">
    <cfRule type="expression" dxfId="259" priority="80">
      <formula>NOT($AF$9="")</formula>
    </cfRule>
  </conditionalFormatting>
  <conditionalFormatting sqref="AF10:AF12">
    <cfRule type="expression" dxfId="258" priority="79">
      <formula>NOT($AF$10="")</formula>
    </cfRule>
  </conditionalFormatting>
  <conditionalFormatting sqref="AF13:AF14">
    <cfRule type="expression" dxfId="257" priority="78">
      <formula>NOT($AF$13="")</formula>
    </cfRule>
  </conditionalFormatting>
  <conditionalFormatting sqref="AF15:AF16">
    <cfRule type="expression" dxfId="256" priority="77">
      <formula>NOT($AF$15="")</formula>
    </cfRule>
  </conditionalFormatting>
  <conditionalFormatting sqref="AF18">
    <cfRule type="expression" dxfId="255" priority="76">
      <formula>NOT($AF$18="")</formula>
    </cfRule>
  </conditionalFormatting>
  <conditionalFormatting sqref="AF19">
    <cfRule type="expression" dxfId="254" priority="75">
      <formula>NOT($AF$19="")</formula>
    </cfRule>
  </conditionalFormatting>
  <conditionalFormatting sqref="AF20:AF21">
    <cfRule type="expression" dxfId="253" priority="74">
      <formula>NOT($AF$20="")</formula>
    </cfRule>
  </conditionalFormatting>
  <conditionalFormatting sqref="AF22:AF23">
    <cfRule type="expression" dxfId="252" priority="73">
      <formula>NOT($AF$22="")</formula>
    </cfRule>
  </conditionalFormatting>
  <conditionalFormatting sqref="AF24:AF25">
    <cfRule type="expression" dxfId="251" priority="72">
      <formula>NOT($AF$24="")</formula>
    </cfRule>
  </conditionalFormatting>
  <conditionalFormatting sqref="AF30:AF31">
    <cfRule type="expression" dxfId="250" priority="71">
      <formula>NOT($AF$30="")</formula>
    </cfRule>
  </conditionalFormatting>
  <conditionalFormatting sqref="AF34:AF35">
    <cfRule type="expression" dxfId="249" priority="70">
      <formula>NOT($AF$34="")</formula>
    </cfRule>
  </conditionalFormatting>
  <conditionalFormatting sqref="AF38:AF39">
    <cfRule type="expression" dxfId="248" priority="69">
      <formula>NOT($AF$38="")</formula>
    </cfRule>
  </conditionalFormatting>
  <conditionalFormatting sqref="AF45:AF46">
    <cfRule type="expression" dxfId="247" priority="68">
      <formula>NOT($AF$45="")</formula>
    </cfRule>
  </conditionalFormatting>
  <conditionalFormatting sqref="AF48">
    <cfRule type="expression" dxfId="246" priority="67">
      <formula>NOT($AF$48="")</formula>
    </cfRule>
  </conditionalFormatting>
  <conditionalFormatting sqref="AF49">
    <cfRule type="expression" dxfId="245" priority="66">
      <formula>NOT($AF$49="")</formula>
    </cfRule>
  </conditionalFormatting>
  <conditionalFormatting sqref="AF50">
    <cfRule type="expression" dxfId="244" priority="65">
      <formula>NOT($AF$50="")</formula>
    </cfRule>
  </conditionalFormatting>
  <conditionalFormatting sqref="AF51">
    <cfRule type="expression" dxfId="243" priority="64">
      <formula>NOT($AF$51="")</formula>
    </cfRule>
  </conditionalFormatting>
  <conditionalFormatting sqref="AF52">
    <cfRule type="expression" dxfId="242" priority="63">
      <formula>NOT($AF$52="")</formula>
    </cfRule>
  </conditionalFormatting>
  <conditionalFormatting sqref="AF53">
    <cfRule type="expression" dxfId="241" priority="62">
      <formula>NOT($AF$53="")</formula>
    </cfRule>
  </conditionalFormatting>
  <conditionalFormatting sqref="AF54">
    <cfRule type="expression" dxfId="240" priority="61">
      <formula>NOT($AF$54="")</formula>
    </cfRule>
  </conditionalFormatting>
  <conditionalFormatting sqref="AF55">
    <cfRule type="expression" dxfId="239" priority="60">
      <formula>NOT($AF$55="")</formula>
    </cfRule>
  </conditionalFormatting>
  <conditionalFormatting sqref="AF56">
    <cfRule type="expression" dxfId="238" priority="59">
      <formula>NOT($AF$56="")</formula>
    </cfRule>
  </conditionalFormatting>
  <conditionalFormatting sqref="AF57">
    <cfRule type="expression" dxfId="237" priority="58">
      <formula>NOT($AF$57="")</formula>
    </cfRule>
  </conditionalFormatting>
  <conditionalFormatting sqref="AF58">
    <cfRule type="expression" dxfId="236" priority="57">
      <formula>NOT($AF$58="")</formula>
    </cfRule>
  </conditionalFormatting>
  <conditionalFormatting sqref="AF59">
    <cfRule type="expression" dxfId="235" priority="56">
      <formula>NOT($AF$59="")</formula>
    </cfRule>
  </conditionalFormatting>
  <conditionalFormatting sqref="AF68:AF70">
    <cfRule type="expression" dxfId="234" priority="55">
      <formula>NOT($AF$68="")</formula>
    </cfRule>
  </conditionalFormatting>
  <conditionalFormatting sqref="AF71">
    <cfRule type="expression" dxfId="233" priority="54">
      <formula>NOT($AF$71="")</formula>
    </cfRule>
  </conditionalFormatting>
  <conditionalFormatting sqref="AF72">
    <cfRule type="expression" dxfId="232" priority="53">
      <formula>NOT($AF$72="")</formula>
    </cfRule>
  </conditionalFormatting>
  <conditionalFormatting sqref="AF73">
    <cfRule type="expression" dxfId="231" priority="52">
      <formula>NOT($AF$73="")</formula>
    </cfRule>
  </conditionalFormatting>
  <conditionalFormatting sqref="AF74">
    <cfRule type="expression" dxfId="230" priority="51">
      <formula>NOT($AF$74="")</formula>
    </cfRule>
  </conditionalFormatting>
  <conditionalFormatting sqref="AF75">
    <cfRule type="expression" dxfId="229" priority="50">
      <formula>NOT($AF$75="")</formula>
    </cfRule>
  </conditionalFormatting>
  <conditionalFormatting sqref="AF76">
    <cfRule type="expression" dxfId="228" priority="49">
      <formula>NOT($AF$76="")</formula>
    </cfRule>
  </conditionalFormatting>
  <conditionalFormatting sqref="AF77">
    <cfRule type="expression" dxfId="227" priority="48">
      <formula>NOT($AF$77="")</formula>
    </cfRule>
  </conditionalFormatting>
  <conditionalFormatting sqref="AF78">
    <cfRule type="expression" dxfId="226" priority="47">
      <formula>NOT($AF$78="")</formula>
    </cfRule>
  </conditionalFormatting>
  <conditionalFormatting sqref="AF79">
    <cfRule type="expression" dxfId="225" priority="46">
      <formula>NOT($AF$79="")</formula>
    </cfRule>
  </conditionalFormatting>
  <conditionalFormatting sqref="AF80">
    <cfRule type="expression" dxfId="224" priority="45">
      <formula>NOT($AF$80="")</formula>
    </cfRule>
  </conditionalFormatting>
  <conditionalFormatting sqref="AF81">
    <cfRule type="expression" dxfId="223" priority="44">
      <formula>NOT($AF$81="")</formula>
    </cfRule>
  </conditionalFormatting>
  <conditionalFormatting sqref="AF82">
    <cfRule type="expression" dxfId="222" priority="43">
      <formula>NOT($AF$82="")</formula>
    </cfRule>
  </conditionalFormatting>
  <conditionalFormatting sqref="AF87:AF90">
    <cfRule type="expression" dxfId="221" priority="42">
      <formula>NOT($AF$87="")</formula>
    </cfRule>
  </conditionalFormatting>
  <conditionalFormatting sqref="AF92:AF96">
    <cfRule type="expression" dxfId="220" priority="41">
      <formula>NOT($AF$92="")</formula>
    </cfRule>
  </conditionalFormatting>
  <conditionalFormatting sqref="AF100">
    <cfRule type="expression" dxfId="219" priority="40">
      <formula>NOT($AF$100="")</formula>
    </cfRule>
  </conditionalFormatting>
  <conditionalFormatting sqref="AF116:AF117">
    <cfRule type="expression" dxfId="218" priority="39">
      <formula>NOT($AF$116="")</formula>
    </cfRule>
  </conditionalFormatting>
  <conditionalFormatting sqref="AF129:AF130">
    <cfRule type="expression" dxfId="217" priority="38">
      <formula>NOT($AF$129="")</formula>
    </cfRule>
  </conditionalFormatting>
  <conditionalFormatting sqref="AF142">
    <cfRule type="expression" dxfId="216" priority="37">
      <formula>NOT($AF$142="")</formula>
    </cfRule>
  </conditionalFormatting>
  <conditionalFormatting sqref="AF143">
    <cfRule type="expression" dxfId="215" priority="36">
      <formula>NOT($AF$143="")</formula>
    </cfRule>
  </conditionalFormatting>
  <conditionalFormatting sqref="AF152">
    <cfRule type="expression" dxfId="214" priority="35">
      <formula>NOT($AF$152="")</formula>
    </cfRule>
  </conditionalFormatting>
  <conditionalFormatting sqref="AF153">
    <cfRule type="expression" dxfId="213" priority="34">
      <formula>NOT($AF$153="")</formula>
    </cfRule>
  </conditionalFormatting>
  <conditionalFormatting sqref="AF154">
    <cfRule type="expression" dxfId="212" priority="33">
      <formula>NOT($AF$154="")</formula>
    </cfRule>
  </conditionalFormatting>
  <conditionalFormatting sqref="AF155">
    <cfRule type="expression" dxfId="211" priority="32">
      <formula>NOT($AF$155="")</formula>
    </cfRule>
  </conditionalFormatting>
  <conditionalFormatting sqref="AF156">
    <cfRule type="expression" dxfId="210" priority="31">
      <formula>NOT($AF$156="")</formula>
    </cfRule>
  </conditionalFormatting>
  <conditionalFormatting sqref="AF157">
    <cfRule type="expression" dxfId="209" priority="30">
      <formula>NOT($AF$157="")</formula>
    </cfRule>
  </conditionalFormatting>
  <conditionalFormatting sqref="AF159">
    <cfRule type="expression" dxfId="208" priority="29">
      <formula>NOT($AF$159="")</formula>
    </cfRule>
  </conditionalFormatting>
  <conditionalFormatting sqref="AF160">
    <cfRule type="expression" dxfId="207" priority="28">
      <formula>NOT($AF$160="")</formula>
    </cfRule>
  </conditionalFormatting>
  <conditionalFormatting sqref="AF161">
    <cfRule type="expression" dxfId="206" priority="27">
      <formula>NOT($AF$161="")</formula>
    </cfRule>
  </conditionalFormatting>
  <conditionalFormatting sqref="AF162">
    <cfRule type="expression" dxfId="205" priority="26">
      <formula>NOT($AF$162="")</formula>
    </cfRule>
  </conditionalFormatting>
  <conditionalFormatting sqref="AF163">
    <cfRule type="expression" dxfId="204" priority="25">
      <formula>NOT($AF$163="")</formula>
    </cfRule>
  </conditionalFormatting>
  <conditionalFormatting sqref="AF164">
    <cfRule type="expression" dxfId="203" priority="24">
      <formula>NOT($AF$164="")</formula>
    </cfRule>
  </conditionalFormatting>
  <conditionalFormatting sqref="AF165">
    <cfRule type="expression" dxfId="202" priority="23">
      <formula>NOT($AF$165="")</formula>
    </cfRule>
  </conditionalFormatting>
  <conditionalFormatting sqref="AF168">
    <cfRule type="expression" dxfId="201" priority="22">
      <formula>NOT($AF$168="")</formula>
    </cfRule>
  </conditionalFormatting>
  <conditionalFormatting sqref="AF169">
    <cfRule type="expression" dxfId="200" priority="21">
      <formula>NOT($AF$169="")</formula>
    </cfRule>
  </conditionalFormatting>
  <conditionalFormatting sqref="AF171">
    <cfRule type="expression" dxfId="199" priority="20">
      <formula>NOT($AF$171="")</formula>
    </cfRule>
  </conditionalFormatting>
  <conditionalFormatting sqref="AF172">
    <cfRule type="expression" dxfId="198" priority="19">
      <formula>NOT($AF$172="")</formula>
    </cfRule>
  </conditionalFormatting>
  <conditionalFormatting sqref="AF175">
    <cfRule type="expression" dxfId="197" priority="18">
      <formula>NOT($AF$175="")</formula>
    </cfRule>
  </conditionalFormatting>
  <conditionalFormatting sqref="AF176">
    <cfRule type="expression" dxfId="196" priority="17">
      <formula>NOT($AF$176="")</formula>
    </cfRule>
  </conditionalFormatting>
  <conditionalFormatting sqref="AF177">
    <cfRule type="expression" dxfId="195" priority="16">
      <formula>NOT($AF$177="")</formula>
    </cfRule>
  </conditionalFormatting>
  <conditionalFormatting sqref="AF178">
    <cfRule type="expression" dxfId="194" priority="15">
      <formula>NOT($AF$178="")</formula>
    </cfRule>
  </conditionalFormatting>
  <conditionalFormatting sqref="AF179">
    <cfRule type="expression" dxfId="193" priority="14">
      <formula>NOT($AF$179="")</formula>
    </cfRule>
  </conditionalFormatting>
  <conditionalFormatting sqref="AF181">
    <cfRule type="expression" dxfId="192" priority="13">
      <formula>NOT($AF$181="")</formula>
    </cfRule>
  </conditionalFormatting>
  <conditionalFormatting sqref="AF182">
    <cfRule type="expression" dxfId="191" priority="12">
      <formula>NOT($AF$182="")</formula>
    </cfRule>
  </conditionalFormatting>
  <conditionalFormatting sqref="AF186">
    <cfRule type="expression" dxfId="190" priority="11">
      <formula>NOT($AF$186="")</formula>
    </cfRule>
  </conditionalFormatting>
  <conditionalFormatting sqref="AF196:AF197">
    <cfRule type="expression" dxfId="189" priority="10">
      <formula>NOT($AF$196="")</formula>
    </cfRule>
  </conditionalFormatting>
  <conditionalFormatting sqref="AF201">
    <cfRule type="expression" dxfId="188" priority="9">
      <formula>NOT($AF$201="")</formula>
    </cfRule>
  </conditionalFormatting>
  <conditionalFormatting sqref="AF202">
    <cfRule type="expression" dxfId="187" priority="8">
      <formula>NOT($AF$202="")</formula>
    </cfRule>
  </conditionalFormatting>
  <conditionalFormatting sqref="AF203">
    <cfRule type="expression" dxfId="186" priority="7">
      <formula>NOT($AF$203="")</formula>
    </cfRule>
  </conditionalFormatting>
  <conditionalFormatting sqref="AF204">
    <cfRule type="expression" dxfId="185" priority="6">
      <formula>NOT($AF$204="")</formula>
    </cfRule>
  </conditionalFormatting>
  <conditionalFormatting sqref="AF215">
    <cfRule type="expression" dxfId="184" priority="5">
      <formula>NOT($AF$215="")</formula>
    </cfRule>
  </conditionalFormatting>
  <conditionalFormatting sqref="AF222:AF223">
    <cfRule type="expression" dxfId="183" priority="4">
      <formula>NOT($AF$222="")</formula>
    </cfRule>
  </conditionalFormatting>
  <conditionalFormatting sqref="AF232">
    <cfRule type="expression" dxfId="182" priority="3">
      <formula>NOT($AF$232="")</formula>
    </cfRule>
  </conditionalFormatting>
  <conditionalFormatting sqref="AF233">
    <cfRule type="expression" dxfId="181" priority="2">
      <formula>NOT($AF$233="")</formula>
    </cfRule>
  </conditionalFormatting>
  <conditionalFormatting sqref="AF234">
    <cfRule type="expression" dxfId="180" priority="1">
      <formula>NOT($AF$234="")</formula>
    </cfRule>
  </conditionalFormatting>
  <conditionalFormatting sqref="AF251">
    <cfRule type="expression" dxfId="179" priority="151">
      <formula>NOT($AF$251="")</formula>
    </cfRule>
  </conditionalFormatting>
  <conditionalFormatting sqref="AF258">
    <cfRule type="expression" dxfId="178" priority="150">
      <formula>NOT($AF$258="")</formula>
    </cfRule>
  </conditionalFormatting>
  <conditionalFormatting sqref="AF262">
    <cfRule type="expression" dxfId="177" priority="149">
      <formula>NOT($AF$262="")</formula>
    </cfRule>
  </conditionalFormatting>
  <conditionalFormatting sqref="AF267">
    <cfRule type="expression" dxfId="176" priority="148">
      <formula>NOT($AF$267="")</formula>
    </cfRule>
  </conditionalFormatting>
  <dataValidations count="7">
    <dataValidation type="list" allowBlank="1" showInputMessage="1" showErrorMessage="1" sqref="X34" xr:uid="{00000000-0002-0000-0000-000000000000}">
      <formula1>"　,3,4"</formula1>
    </dataValidation>
    <dataValidation type="list" allowBlank="1" showInputMessage="1" showErrorMessage="1" sqref="P34" xr:uid="{00000000-0002-0000-0000-000001000000}">
      <formula1>"　,4"</formula1>
    </dataValidation>
    <dataValidation type="list" allowBlank="1" showInputMessage="1" showErrorMessage="1" sqref="J34 E34" xr:uid="{00000000-0002-0000-0000-000002000000}">
      <formula1>"　,1,2,3,4"</formula1>
    </dataValidation>
    <dataValidation type="list" allowBlank="1" showInputMessage="1" showErrorMessage="1" sqref="A196:B197 V34 A34" xr:uid="{00000000-0002-0000-0000-000003000000}">
      <formula1>"　,1,2"</formula1>
    </dataValidation>
    <dataValidation type="list" allowBlank="1" showInputMessage="1" showErrorMessage="1" sqref="A2:F2" xr:uid="{00000000-0002-0000-0000-000004000000}">
      <formula1>"選択して下さい↓,北海道,青森県,岩手県,宮城県,秋田県,山形県,福島県,新潟県,茨城県,栃木県,群馬県,埼玉県,千葉県,神奈川県,東京都,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allowBlank="1" showInputMessage="1" showErrorMessage="1" error="他県からの生徒数の【数値】（×文字列）を入力してください。" sqref="T38" xr:uid="{00000000-0002-0000-0000-000005000000}">
      <formula1>0</formula1>
      <formula2>9999999</formula2>
    </dataValidation>
    <dataValidation type="custom" allowBlank="1" showInputMessage="1" showErrorMessage="1" errorTitle="スペース・改行の入力禁止" error="セル内に【スペース（空白）】または【改行】が含まれています。_x000a_スペース・改行を削除してください。" sqref="D19:L21" xr:uid="{322C4505-73E3-4E4E-B6F1-8A61316911FB}">
      <formula1>AND(ISERROR(FIND(" ",D19)),ISERROR(FIND("　",D19)),COUNTIF(INDIRECT("RC",0),"*"&amp;CHAR(10)&amp;"*")=0)</formula1>
    </dataValidation>
  </dataValidations>
  <printOptions horizontalCentered="1"/>
  <pageMargins left="0.39370078740157483" right="0.39370078740157483" top="0.19685039370078741" bottom="0" header="0.39370078740157483" footer="0.11811023622047245"/>
  <pageSetup paperSize="9" scale="98" fitToWidth="0" fitToHeight="0" orientation="portrait" useFirstPageNumber="1" r:id="rId1"/>
  <headerFooter>
    <oddFooter>&amp;C&amp;"ＭＳ Ｐゴシック,標準"&amp;10&amp;P&amp;R&amp;F</oddFooter>
  </headerFooter>
  <rowBreaks count="5" manualBreakCount="5">
    <brk id="64" max="30" man="1"/>
    <brk id="109" max="30" man="1"/>
    <brk id="150" max="30" man="1"/>
    <brk id="207" max="30" man="1"/>
    <brk id="242"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7"/>
  </sheetPr>
  <dimension ref="A1:BE3467"/>
  <sheetViews>
    <sheetView showGridLines="0" tabSelected="1" zoomScaleNormal="100" zoomScaleSheetLayoutView="100" workbookViewId="0">
      <selection sqref="A1:F1"/>
    </sheetView>
  </sheetViews>
  <sheetFormatPr defaultColWidth="4.33203125" defaultRowHeight="15" customHeight="1" x14ac:dyDescent="0.15"/>
  <cols>
    <col min="1" max="26" width="4.1640625" style="8" customWidth="1"/>
    <col min="27" max="30" width="4.33203125" style="8" customWidth="1"/>
    <col min="31" max="31" width="5.6640625" style="8" customWidth="1"/>
    <col min="32" max="32" width="115" style="406" customWidth="1"/>
    <col min="33" max="33" width="29.1640625" style="181" customWidth="1"/>
    <col min="34" max="34" width="23" style="181" hidden="1" customWidth="1"/>
    <col min="35" max="35" width="20.1640625" style="9" hidden="1" customWidth="1"/>
    <col min="36" max="36" width="33.83203125" style="9" hidden="1" customWidth="1"/>
    <col min="37" max="43" width="20.1640625" style="9" hidden="1" customWidth="1"/>
    <col min="44" max="44" width="56" style="647" hidden="1" customWidth="1"/>
    <col min="45" max="45" width="51.1640625" style="647" customWidth="1"/>
    <col min="46" max="46" width="18.33203125" style="9" customWidth="1"/>
    <col min="47" max="47" width="29.1640625" style="9" customWidth="1"/>
    <col min="48" max="16384" width="4.33203125" style="9"/>
  </cols>
  <sheetData>
    <row r="1" spans="1:45" ht="27" customHeight="1" x14ac:dyDescent="0.15">
      <c r="A1" s="1821" t="s">
        <v>453</v>
      </c>
      <c r="B1" s="1822"/>
      <c r="C1" s="1822"/>
      <c r="D1" s="1822"/>
      <c r="E1" s="1822"/>
      <c r="F1" s="1823"/>
      <c r="G1" s="1812" t="s">
        <v>8</v>
      </c>
      <c r="H1" s="1813"/>
      <c r="I1" s="1813"/>
      <c r="J1" s="1813"/>
      <c r="K1" s="1813"/>
      <c r="L1" s="1813"/>
      <c r="M1" s="1813"/>
      <c r="N1" s="1813"/>
      <c r="O1" s="1813"/>
      <c r="P1" s="1813"/>
      <c r="Q1" s="1813"/>
      <c r="R1" s="1813"/>
      <c r="S1" s="1813"/>
      <c r="T1" s="1813"/>
      <c r="U1" s="1813"/>
      <c r="V1" s="1813"/>
      <c r="W1" s="1813"/>
      <c r="X1" s="1813"/>
      <c r="Y1" s="1813"/>
      <c r="Z1" s="1813"/>
      <c r="AA1" s="1813"/>
      <c r="AB1" s="1813"/>
      <c r="AC1" s="1813"/>
      <c r="AD1" s="1813"/>
      <c r="AE1" s="1813"/>
      <c r="AF1" s="567" t="s">
        <v>463</v>
      </c>
      <c r="AH1" s="674" t="s">
        <v>2084</v>
      </c>
      <c r="AJ1" s="8"/>
      <c r="AK1" s="8"/>
    </row>
    <row r="2" spans="1:45" ht="21" customHeight="1" thickBot="1" x14ac:dyDescent="0.2">
      <c r="A2" s="1733" t="s">
        <v>2162</v>
      </c>
      <c r="B2" s="1734"/>
      <c r="C2" s="1734"/>
      <c r="D2" s="1734"/>
      <c r="E2" s="1734"/>
      <c r="F2" s="1735"/>
      <c r="G2" s="1816" t="s">
        <v>2091</v>
      </c>
      <c r="H2" s="1816"/>
      <c r="I2" s="1816"/>
      <c r="J2" s="1816"/>
      <c r="K2" s="1816"/>
      <c r="L2" s="1816"/>
      <c r="M2" s="1816"/>
      <c r="N2" s="1816"/>
      <c r="O2" s="1816"/>
      <c r="P2" s="1816"/>
      <c r="Q2" s="1816"/>
      <c r="R2" s="1816"/>
      <c r="S2" s="1816"/>
      <c r="T2" s="1816"/>
      <c r="U2" s="1816"/>
      <c r="V2" s="1816"/>
      <c r="W2" s="1816"/>
      <c r="X2" s="1816"/>
      <c r="Y2" s="1816"/>
      <c r="Z2" s="1816"/>
      <c r="AA2" s="1816"/>
      <c r="AB2" s="1816"/>
      <c r="AC2" s="1816"/>
      <c r="AD2" s="1816"/>
      <c r="AE2" s="1816"/>
      <c r="AF2" s="409" t="str">
        <f>IF(A2="選択してください↓","←都道府県名が未選択です。（セルを選択し▼をクリックすると都道府県一覧が表示されます。）",IF(A2="","←都道府県名が未選択です。",""))</f>
        <v/>
      </c>
      <c r="AG2" s="182"/>
      <c r="AH2" s="672" t="str">
        <f>A2</f>
        <v>選択して下さい↓</v>
      </c>
    </row>
    <row r="3" spans="1:45" ht="6.75" customHeight="1" thickBot="1" x14ac:dyDescent="0.2">
      <c r="A3" s="72"/>
      <c r="B3" s="72"/>
      <c r="C3" s="72"/>
      <c r="D3" s="72"/>
      <c r="E3" s="72"/>
      <c r="F3" s="72"/>
      <c r="G3" s="1816"/>
      <c r="H3" s="1816"/>
      <c r="I3" s="1816"/>
      <c r="J3" s="1816"/>
      <c r="K3" s="1816"/>
      <c r="L3" s="1816"/>
      <c r="M3" s="1816"/>
      <c r="N3" s="1816"/>
      <c r="O3" s="1816"/>
      <c r="P3" s="1816"/>
      <c r="Q3" s="1816"/>
      <c r="R3" s="1816"/>
      <c r="S3" s="1816"/>
      <c r="T3" s="1816"/>
      <c r="U3" s="1816"/>
      <c r="V3" s="1816"/>
      <c r="W3" s="1816"/>
      <c r="X3" s="1816"/>
      <c r="Y3" s="1816"/>
      <c r="Z3" s="1816"/>
      <c r="AA3" s="1816"/>
      <c r="AB3" s="1816"/>
      <c r="AC3" s="1816"/>
      <c r="AD3" s="1816"/>
      <c r="AE3" s="1816"/>
      <c r="AF3" s="418"/>
      <c r="AG3" s="182"/>
      <c r="AH3" s="182"/>
    </row>
    <row r="4" spans="1:45" ht="12.75" customHeight="1" x14ac:dyDescent="0.15">
      <c r="A4" s="1737" t="s">
        <v>263</v>
      </c>
      <c r="B4" s="1824" t="str">
        <f>IFERROR(IF(SUM(AH:AH)=0,"",SUM(AH:AH)),"")</f>
        <v/>
      </c>
      <c r="C4" s="1825"/>
      <c r="D4" s="1825"/>
      <c r="E4" s="1825" t="str">
        <f>IF(B4="","",VLOOKUP(B4,AL:AN,2,0))</f>
        <v/>
      </c>
      <c r="F4" s="1828" t="str">
        <f>IF(B4="","",VLOOKUP(B4,AL:AN,3,0))</f>
        <v/>
      </c>
      <c r="G4" s="72"/>
      <c r="H4" s="72"/>
      <c r="I4" s="73"/>
      <c r="J4" s="74"/>
      <c r="K4" s="73"/>
      <c r="L4" s="1815" t="s">
        <v>128</v>
      </c>
      <c r="M4" s="1815"/>
      <c r="N4" s="1815"/>
      <c r="O4" s="1815"/>
      <c r="P4" s="1811" t="s">
        <v>9</v>
      </c>
      <c r="Q4" s="1815" t="s">
        <v>228</v>
      </c>
      <c r="R4" s="1815"/>
      <c r="S4" s="1815"/>
      <c r="T4" s="1815"/>
      <c r="U4" s="1815"/>
      <c r="V4" s="1815"/>
      <c r="W4" s="1815"/>
      <c r="X4" s="1815"/>
      <c r="Y4" s="1815"/>
      <c r="Z4" s="1815"/>
      <c r="AA4" s="1815"/>
      <c r="AB4" s="1811" t="s">
        <v>10</v>
      </c>
      <c r="AC4" s="73"/>
      <c r="AD4" s="72"/>
      <c r="AE4" s="73"/>
      <c r="AF4" s="1725"/>
      <c r="AG4" s="182"/>
      <c r="AH4" s="673" t="s">
        <v>2085</v>
      </c>
    </row>
    <row r="5" spans="1:45" ht="10.15" customHeight="1" thickBot="1" x14ac:dyDescent="0.2">
      <c r="A5" s="1738"/>
      <c r="B5" s="1826"/>
      <c r="C5" s="1827"/>
      <c r="D5" s="1827"/>
      <c r="E5" s="1827"/>
      <c r="F5" s="1829"/>
      <c r="G5" s="72"/>
      <c r="H5" s="72"/>
      <c r="I5" s="73"/>
      <c r="J5" s="74"/>
      <c r="K5" s="73"/>
      <c r="L5" s="1815"/>
      <c r="M5" s="1815"/>
      <c r="N5" s="1815"/>
      <c r="O5" s="1815"/>
      <c r="P5" s="1811"/>
      <c r="Q5" s="1815"/>
      <c r="R5" s="1815"/>
      <c r="S5" s="1815"/>
      <c r="T5" s="1815"/>
      <c r="U5" s="1815"/>
      <c r="V5" s="1815"/>
      <c r="W5" s="1815"/>
      <c r="X5" s="1815"/>
      <c r="Y5" s="1815"/>
      <c r="Z5" s="1815"/>
      <c r="AA5" s="1815"/>
      <c r="AB5" s="1811"/>
      <c r="AC5" s="73"/>
      <c r="AD5" s="72"/>
      <c r="AE5" s="73"/>
      <c r="AF5" s="1725"/>
      <c r="AG5" s="182"/>
      <c r="AH5" s="671" t="str">
        <f>IF(D19="","",D19)</f>
        <v/>
      </c>
    </row>
    <row r="6" spans="1:45" ht="12.75" customHeight="1" x14ac:dyDescent="0.15">
      <c r="A6" s="1814" t="s">
        <v>483</v>
      </c>
      <c r="B6" s="1814"/>
      <c r="C6" s="1814"/>
      <c r="D6" s="1814"/>
      <c r="E6" s="1814"/>
      <c r="F6" s="1814"/>
      <c r="G6" s="1814"/>
      <c r="H6" s="1814"/>
      <c r="I6" s="1814"/>
      <c r="J6" s="1814"/>
      <c r="K6" s="75"/>
      <c r="L6" s="75"/>
      <c r="M6" s="75"/>
      <c r="N6" s="75"/>
      <c r="O6" s="75"/>
      <c r="P6" s="75"/>
      <c r="Q6" s="75"/>
      <c r="R6" s="76"/>
      <c r="S6" s="77"/>
      <c r="T6" s="77"/>
      <c r="U6" s="77"/>
      <c r="V6" s="73"/>
      <c r="W6" s="78"/>
      <c r="X6" s="79"/>
      <c r="Y6" s="79"/>
      <c r="Z6" s="79"/>
      <c r="AA6" s="80"/>
      <c r="AB6" s="80"/>
      <c r="AC6" s="76"/>
      <c r="AD6" s="72"/>
      <c r="AE6" s="72"/>
      <c r="AF6" s="418"/>
      <c r="AG6" s="182"/>
      <c r="AH6" s="182"/>
    </row>
    <row r="7" spans="1:45" ht="6.4" customHeight="1" x14ac:dyDescent="0.15">
      <c r="A7" s="1819" t="s">
        <v>11</v>
      </c>
      <c r="B7" s="1819"/>
      <c r="C7" s="72"/>
      <c r="D7" s="72"/>
      <c r="E7" s="72"/>
      <c r="F7" s="72"/>
      <c r="G7" s="72"/>
      <c r="H7" s="72"/>
      <c r="I7" s="72"/>
      <c r="J7" s="72"/>
      <c r="K7" s="72"/>
      <c r="L7" s="72"/>
      <c r="M7" s="514"/>
      <c r="N7" s="1817" t="s">
        <v>2102</v>
      </c>
      <c r="O7" s="1817"/>
      <c r="P7" s="1817"/>
      <c r="Q7" s="1817"/>
      <c r="R7" s="1817"/>
      <c r="S7" s="1817"/>
      <c r="T7" s="1817"/>
      <c r="U7" s="1817"/>
      <c r="V7" s="72"/>
      <c r="W7" s="73"/>
      <c r="X7" s="72"/>
      <c r="Y7" s="72"/>
      <c r="Z7" s="81"/>
      <c r="AA7" s="73"/>
      <c r="AB7" s="73"/>
      <c r="AC7" s="73"/>
      <c r="AD7" s="73"/>
      <c r="AE7" s="73"/>
      <c r="AF7" s="418"/>
      <c r="AG7" s="182"/>
      <c r="AH7" s="182"/>
    </row>
    <row r="8" spans="1:45" ht="7.5" customHeight="1" thickBot="1" x14ac:dyDescent="0.2">
      <c r="A8" s="1820"/>
      <c r="B8" s="1820"/>
      <c r="C8" s="72"/>
      <c r="D8" s="72"/>
      <c r="E8" s="72"/>
      <c r="F8" s="72"/>
      <c r="G8" s="72"/>
      <c r="H8" s="72"/>
      <c r="I8" s="72"/>
      <c r="J8" s="72"/>
      <c r="K8" s="72"/>
      <c r="L8" s="72"/>
      <c r="M8" s="515"/>
      <c r="N8" s="1818"/>
      <c r="O8" s="1818"/>
      <c r="P8" s="1818"/>
      <c r="Q8" s="1818"/>
      <c r="R8" s="1818"/>
      <c r="S8" s="1818"/>
      <c r="T8" s="1818"/>
      <c r="U8" s="1818"/>
      <c r="V8" s="72"/>
      <c r="W8" s="72"/>
      <c r="X8" s="72"/>
      <c r="Y8" s="72"/>
      <c r="Z8" s="72"/>
      <c r="AA8" s="72"/>
      <c r="AB8" s="72"/>
      <c r="AC8" s="72"/>
      <c r="AD8" s="72"/>
      <c r="AE8" s="72"/>
      <c r="AG8" s="183"/>
      <c r="AH8" s="183"/>
      <c r="AI8" s="17"/>
      <c r="AJ8" s="17"/>
      <c r="AK8" s="17"/>
      <c r="AL8" s="17"/>
      <c r="AM8" s="17"/>
      <c r="AN8" s="17"/>
      <c r="AO8" s="17"/>
      <c r="AP8" s="17"/>
      <c r="AQ8" s="17"/>
      <c r="AR8" s="648"/>
      <c r="AS8" s="648"/>
    </row>
    <row r="9" spans="1:45" s="17" customFormat="1" ht="13.15" customHeight="1" x14ac:dyDescent="0.15">
      <c r="A9" s="1785" t="s">
        <v>0</v>
      </c>
      <c r="B9" s="1786"/>
      <c r="C9" s="1786"/>
      <c r="D9" s="1560"/>
      <c r="E9" s="1561"/>
      <c r="F9" s="1561"/>
      <c r="G9" s="1561"/>
      <c r="H9" s="1561"/>
      <c r="I9" s="1561"/>
      <c r="J9" s="1561"/>
      <c r="K9" s="1561"/>
      <c r="L9" s="1561"/>
      <c r="M9" s="1561"/>
      <c r="N9" s="1561"/>
      <c r="O9" s="1561"/>
      <c r="P9" s="1562"/>
      <c r="Q9" s="1786" t="s">
        <v>0</v>
      </c>
      <c r="R9" s="1786"/>
      <c r="S9" s="1786"/>
      <c r="T9" s="1563"/>
      <c r="U9" s="1564"/>
      <c r="V9" s="1564"/>
      <c r="W9" s="1564"/>
      <c r="X9" s="1564"/>
      <c r="Y9" s="1564"/>
      <c r="Z9" s="1564"/>
      <c r="AA9" s="1564"/>
      <c r="AB9" s="1564"/>
      <c r="AC9" s="1564"/>
      <c r="AD9" s="1564"/>
      <c r="AE9" s="1565"/>
      <c r="AF9" s="409" t="str">
        <f>IF(AND(D9="",T9=""),"←フリガナ（学校法人名・理事長名）が未記入です。",IF(D9="","←フリガナ（学校法人名）が未記入です。",IF(T9="","←フリガナ（理事長名）が未記入です。","")))</f>
        <v>←フリガナ（学校法人名・理事長名）が未記入です。</v>
      </c>
      <c r="AG9" s="183"/>
    </row>
    <row r="10" spans="1:45" s="17" customFormat="1" ht="11.25" customHeight="1" x14ac:dyDescent="0.15">
      <c r="A10" s="1787"/>
      <c r="B10" s="1788"/>
      <c r="C10" s="1788"/>
      <c r="D10" s="1566"/>
      <c r="E10" s="1567"/>
      <c r="F10" s="1567"/>
      <c r="G10" s="1567"/>
      <c r="H10" s="1567"/>
      <c r="I10" s="1567"/>
      <c r="J10" s="1567"/>
      <c r="K10" s="1567"/>
      <c r="L10" s="1567"/>
      <c r="M10" s="1567"/>
      <c r="N10" s="1567"/>
      <c r="O10" s="1567"/>
      <c r="P10" s="1568"/>
      <c r="Q10" s="1788"/>
      <c r="R10" s="1788"/>
      <c r="S10" s="1788"/>
      <c r="T10" s="1566"/>
      <c r="U10" s="1567"/>
      <c r="V10" s="1567"/>
      <c r="W10" s="1567"/>
      <c r="X10" s="1567"/>
      <c r="Y10" s="1567"/>
      <c r="Z10" s="1567"/>
      <c r="AA10" s="1567"/>
      <c r="AB10" s="1567"/>
      <c r="AC10" s="1567"/>
      <c r="AD10" s="1567"/>
      <c r="AE10" s="1575"/>
      <c r="AF10" s="961" t="str">
        <f>IF(AND(D10="",T10=""),"←学校法人名・理事長名が未記入です。",IF(D10="","←学校法人名が未記入です。",IF(T10="","←理事長名が未記入です。","")))</f>
        <v>←学校法人名・理事長名が未記入です。</v>
      </c>
      <c r="AG10" s="183"/>
    </row>
    <row r="11" spans="1:45" s="17" customFormat="1" ht="10.5" customHeight="1" x14ac:dyDescent="0.15">
      <c r="A11" s="1830" t="s">
        <v>13</v>
      </c>
      <c r="B11" s="1831"/>
      <c r="C11" s="1831"/>
      <c r="D11" s="1569"/>
      <c r="E11" s="1570"/>
      <c r="F11" s="1570"/>
      <c r="G11" s="1570"/>
      <c r="H11" s="1570"/>
      <c r="I11" s="1570"/>
      <c r="J11" s="1570"/>
      <c r="K11" s="1570"/>
      <c r="L11" s="1570"/>
      <c r="M11" s="1570"/>
      <c r="N11" s="1570"/>
      <c r="O11" s="1570"/>
      <c r="P11" s="1571"/>
      <c r="Q11" s="1788" t="s">
        <v>14</v>
      </c>
      <c r="R11" s="1788"/>
      <c r="S11" s="1788"/>
      <c r="T11" s="1569"/>
      <c r="U11" s="1570"/>
      <c r="V11" s="1570"/>
      <c r="W11" s="1570"/>
      <c r="X11" s="1570"/>
      <c r="Y11" s="1570"/>
      <c r="Z11" s="1570"/>
      <c r="AA11" s="1570"/>
      <c r="AB11" s="1570"/>
      <c r="AC11" s="1570"/>
      <c r="AD11" s="1570"/>
      <c r="AE11" s="1576"/>
      <c r="AF11" s="961"/>
      <c r="AG11" s="183"/>
    </row>
    <row r="12" spans="1:45" s="17" customFormat="1" ht="10.5" customHeight="1" x14ac:dyDescent="0.15">
      <c r="A12" s="1830" t="s">
        <v>15</v>
      </c>
      <c r="B12" s="1831"/>
      <c r="C12" s="1831"/>
      <c r="D12" s="1572"/>
      <c r="E12" s="1573"/>
      <c r="F12" s="1573"/>
      <c r="G12" s="1573"/>
      <c r="H12" s="1573"/>
      <c r="I12" s="1573"/>
      <c r="J12" s="1573"/>
      <c r="K12" s="1573"/>
      <c r="L12" s="1573"/>
      <c r="M12" s="1573"/>
      <c r="N12" s="1573"/>
      <c r="O12" s="1573"/>
      <c r="P12" s="1574"/>
      <c r="Q12" s="1788"/>
      <c r="R12" s="1788"/>
      <c r="S12" s="1788"/>
      <c r="T12" s="1572"/>
      <c r="U12" s="1573"/>
      <c r="V12" s="1573"/>
      <c r="W12" s="1573"/>
      <c r="X12" s="1573"/>
      <c r="Y12" s="1573"/>
      <c r="Z12" s="1573"/>
      <c r="AA12" s="1573"/>
      <c r="AB12" s="1573"/>
      <c r="AC12" s="1573"/>
      <c r="AD12" s="1573"/>
      <c r="AE12" s="1577"/>
      <c r="AF12" s="961"/>
      <c r="AG12" s="183"/>
    </row>
    <row r="13" spans="1:45" s="17" customFormat="1" ht="13.15" customHeight="1" x14ac:dyDescent="0.15">
      <c r="A13" s="1832" t="s">
        <v>0</v>
      </c>
      <c r="B13" s="1833"/>
      <c r="C13" s="1833"/>
      <c r="D13" s="1834" t="s">
        <v>16</v>
      </c>
      <c r="E13" s="1751"/>
      <c r="F13" s="1752"/>
      <c r="G13" s="1753"/>
      <c r="H13" s="1836" t="s">
        <v>0</v>
      </c>
      <c r="I13" s="1837"/>
      <c r="J13" s="1837"/>
      <c r="K13" s="1837"/>
      <c r="L13" s="1837"/>
      <c r="M13" s="1837"/>
      <c r="N13" s="1837"/>
      <c r="O13" s="1837"/>
      <c r="P13" s="1838"/>
      <c r="Q13" s="1839" t="s">
        <v>17</v>
      </c>
      <c r="R13" s="1839"/>
      <c r="S13" s="1839"/>
      <c r="T13" s="1590"/>
      <c r="U13" s="1591"/>
      <c r="V13" s="1591"/>
      <c r="W13" s="1591"/>
      <c r="X13" s="1591"/>
      <c r="Y13" s="1591"/>
      <c r="Z13" s="1591"/>
      <c r="AA13" s="1591"/>
      <c r="AB13" s="1591"/>
      <c r="AC13" s="1591"/>
      <c r="AD13" s="1591"/>
      <c r="AE13" s="1592"/>
      <c r="AF13" s="961" t="str">
        <f>IF(AND(E13="",H14="",T13=""),"←郵便番号、フリガナ、電話番号が未記入です。",IF(E13="","←郵便番号が未記入です。",IF(H14="","←フリガナ（所在地）が未記入です。",IF(T13="","←電話番号が未記入です。",""))))</f>
        <v>←郵便番号、フリガナ、電話番号が未記入です。</v>
      </c>
      <c r="AG13" s="183"/>
    </row>
    <row r="14" spans="1:45" s="17" customFormat="1" ht="13.15" customHeight="1" x14ac:dyDescent="0.15">
      <c r="A14" s="1840" t="s">
        <v>18</v>
      </c>
      <c r="B14" s="1841"/>
      <c r="C14" s="1841"/>
      <c r="D14" s="1835"/>
      <c r="E14" s="1754"/>
      <c r="F14" s="1754"/>
      <c r="G14" s="1755"/>
      <c r="H14" s="1600"/>
      <c r="I14" s="1601"/>
      <c r="J14" s="1601"/>
      <c r="K14" s="1601"/>
      <c r="L14" s="1601"/>
      <c r="M14" s="1601"/>
      <c r="N14" s="1601"/>
      <c r="O14" s="1601"/>
      <c r="P14" s="1602"/>
      <c r="Q14" s="1831"/>
      <c r="R14" s="1831"/>
      <c r="S14" s="1831"/>
      <c r="T14" s="1628"/>
      <c r="U14" s="1629"/>
      <c r="V14" s="1629"/>
      <c r="W14" s="1629"/>
      <c r="X14" s="1629"/>
      <c r="Y14" s="1629"/>
      <c r="Z14" s="1629"/>
      <c r="AA14" s="1629"/>
      <c r="AB14" s="1629"/>
      <c r="AC14" s="1629"/>
      <c r="AD14" s="1629"/>
      <c r="AE14" s="1630"/>
      <c r="AF14" s="961"/>
      <c r="AG14" s="183"/>
    </row>
    <row r="15" spans="1:45" s="17" customFormat="1" ht="10.5" customHeight="1" x14ac:dyDescent="0.15">
      <c r="A15" s="1840"/>
      <c r="B15" s="1841"/>
      <c r="C15" s="1841"/>
      <c r="D15" s="1603"/>
      <c r="E15" s="1604"/>
      <c r="F15" s="1604"/>
      <c r="G15" s="1604"/>
      <c r="H15" s="1604"/>
      <c r="I15" s="1604"/>
      <c r="J15" s="1604"/>
      <c r="K15" s="1604"/>
      <c r="L15" s="1604"/>
      <c r="M15" s="1604"/>
      <c r="N15" s="1604"/>
      <c r="O15" s="1604"/>
      <c r="P15" s="1605"/>
      <c r="Q15" s="1831" t="s">
        <v>19</v>
      </c>
      <c r="R15" s="1831"/>
      <c r="S15" s="1831"/>
      <c r="T15" s="1635"/>
      <c r="U15" s="1594"/>
      <c r="V15" s="1594"/>
      <c r="W15" s="1594"/>
      <c r="X15" s="1594"/>
      <c r="Y15" s="1594"/>
      <c r="Z15" s="1594"/>
      <c r="AA15" s="1594"/>
      <c r="AB15" s="1594"/>
      <c r="AC15" s="1594"/>
      <c r="AD15" s="1594"/>
      <c r="AE15" s="1595"/>
      <c r="AF15" s="961" t="str">
        <f>IF(AND(D15="",T15=""),"←所在地・FAX番号が未記入です。",IF(D15="","←所在地が未記入です。",IF(T15="","←FAX番号が未記入です。","")))</f>
        <v>←所在地・FAX番号が未記入です。</v>
      </c>
      <c r="AG15" s="183"/>
    </row>
    <row r="16" spans="1:45" s="17" customFormat="1" ht="10.5" customHeight="1" thickBot="1" x14ac:dyDescent="0.2">
      <c r="A16" s="1842"/>
      <c r="B16" s="1843"/>
      <c r="C16" s="1843"/>
      <c r="D16" s="1606"/>
      <c r="E16" s="1607"/>
      <c r="F16" s="1607"/>
      <c r="G16" s="1607"/>
      <c r="H16" s="1607"/>
      <c r="I16" s="1607"/>
      <c r="J16" s="1607"/>
      <c r="K16" s="1607"/>
      <c r="L16" s="1607"/>
      <c r="M16" s="1607"/>
      <c r="N16" s="1607"/>
      <c r="O16" s="1607"/>
      <c r="P16" s="1608"/>
      <c r="Q16" s="1844"/>
      <c r="R16" s="1844"/>
      <c r="S16" s="1844"/>
      <c r="T16" s="1610"/>
      <c r="U16" s="1611"/>
      <c r="V16" s="1611"/>
      <c r="W16" s="1611"/>
      <c r="X16" s="1611"/>
      <c r="Y16" s="1611"/>
      <c r="Z16" s="1611"/>
      <c r="AA16" s="1611"/>
      <c r="AB16" s="1611"/>
      <c r="AC16" s="1611"/>
      <c r="AD16" s="1611"/>
      <c r="AE16" s="1612"/>
      <c r="AF16" s="961"/>
      <c r="AG16" s="183"/>
    </row>
    <row r="17" spans="1:48" s="17" customFormat="1" ht="6.75" customHeight="1" thickBot="1" x14ac:dyDescent="0.2">
      <c r="A17" s="173"/>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407"/>
      <c r="AG17" s="183"/>
      <c r="AH17" s="196"/>
    </row>
    <row r="18" spans="1:48" s="17" customFormat="1" ht="12.75" customHeight="1" x14ac:dyDescent="0.15">
      <c r="A18" s="1785" t="s">
        <v>0</v>
      </c>
      <c r="B18" s="1786"/>
      <c r="C18" s="1786"/>
      <c r="D18" s="1708"/>
      <c r="E18" s="1709"/>
      <c r="F18" s="1709"/>
      <c r="G18" s="1709"/>
      <c r="H18" s="1709"/>
      <c r="I18" s="1709"/>
      <c r="J18" s="1709"/>
      <c r="K18" s="1709"/>
      <c r="L18" s="1710"/>
      <c r="M18" s="1789" t="s">
        <v>0</v>
      </c>
      <c r="N18" s="1786"/>
      <c r="O18" s="1790"/>
      <c r="P18" s="1563"/>
      <c r="Q18" s="1713"/>
      <c r="R18" s="1713"/>
      <c r="S18" s="1713"/>
      <c r="T18" s="1713"/>
      <c r="U18" s="1713"/>
      <c r="V18" s="1713"/>
      <c r="W18" s="1714"/>
      <c r="X18" s="1851" t="s">
        <v>21</v>
      </c>
      <c r="Y18" s="1854" t="s">
        <v>22</v>
      </c>
      <c r="Z18" s="1855"/>
      <c r="AA18" s="1717"/>
      <c r="AB18" s="1718"/>
      <c r="AC18" s="1718"/>
      <c r="AD18" s="1718"/>
      <c r="AE18" s="1719"/>
      <c r="AF18" s="409" t="str">
        <f>IF(AND(D18="",P18=""),"←フリガナ（学校名・校長名）が未記入です。",IF(D18="","←フリガナ（学校名）が未記入です。",IF(P18="","←フリガナ（校長名）が未記入です。",IF(AA18="","←記入者職名が未記入です。",""))))</f>
        <v>←フリガナ（学校名・校長名）が未記入です。</v>
      </c>
      <c r="AG18" s="183"/>
      <c r="AH18" s="196"/>
    </row>
    <row r="19" spans="1:48" s="17" customFormat="1" ht="12.75" customHeight="1" x14ac:dyDescent="0.15">
      <c r="A19" s="1787"/>
      <c r="B19" s="1788"/>
      <c r="C19" s="1788"/>
      <c r="D19" s="1613"/>
      <c r="E19" s="1614"/>
      <c r="F19" s="1614"/>
      <c r="G19" s="1614"/>
      <c r="H19" s="1614"/>
      <c r="I19" s="1614"/>
      <c r="J19" s="1614"/>
      <c r="K19" s="1614"/>
      <c r="L19" s="1615"/>
      <c r="M19" s="1791"/>
      <c r="N19" s="1788"/>
      <c r="O19" s="1792"/>
      <c r="P19" s="1566"/>
      <c r="Q19" s="1620"/>
      <c r="R19" s="1620"/>
      <c r="S19" s="1620"/>
      <c r="T19" s="1620"/>
      <c r="U19" s="1620"/>
      <c r="V19" s="1620"/>
      <c r="W19" s="1621"/>
      <c r="X19" s="1852"/>
      <c r="Y19" s="1856" t="s">
        <v>0</v>
      </c>
      <c r="Z19" s="1833"/>
      <c r="AA19" s="1705"/>
      <c r="AB19" s="1706"/>
      <c r="AC19" s="1706"/>
      <c r="AD19" s="1706"/>
      <c r="AE19" s="1707"/>
      <c r="AF19" s="409" t="str">
        <f>IF(AA19="","←フリガナ（記入者名）が未記入です。","")</f>
        <v>←フリガナ（記入者名）が未記入です。</v>
      </c>
      <c r="AG19" s="183"/>
      <c r="AH19" s="197"/>
    </row>
    <row r="20" spans="1:48" s="17" customFormat="1" ht="12.75" customHeight="1" x14ac:dyDescent="0.15">
      <c r="A20" s="1857" t="s">
        <v>3</v>
      </c>
      <c r="B20" s="1858"/>
      <c r="C20" s="1858"/>
      <c r="D20" s="1616"/>
      <c r="E20" s="1614"/>
      <c r="F20" s="1614"/>
      <c r="G20" s="1614"/>
      <c r="H20" s="1614"/>
      <c r="I20" s="1614"/>
      <c r="J20" s="1614"/>
      <c r="K20" s="1614"/>
      <c r="L20" s="1615"/>
      <c r="M20" s="1859" t="s">
        <v>23</v>
      </c>
      <c r="N20" s="1858"/>
      <c r="O20" s="1860"/>
      <c r="P20" s="1622"/>
      <c r="Q20" s="1623"/>
      <c r="R20" s="1623"/>
      <c r="S20" s="1623"/>
      <c r="T20" s="1623"/>
      <c r="U20" s="1623"/>
      <c r="V20" s="1623"/>
      <c r="W20" s="1624"/>
      <c r="X20" s="1852"/>
      <c r="Y20" s="1566"/>
      <c r="Z20" s="1567"/>
      <c r="AA20" s="1567"/>
      <c r="AB20" s="1567"/>
      <c r="AC20" s="1567"/>
      <c r="AD20" s="1567"/>
      <c r="AE20" s="1575"/>
      <c r="AF20" s="961" t="str">
        <f>IF(AND(D19="",P19="",Y20=""),"←学校名・校長名・記入者名が未記入です。",IF(D19="","←学校名が未記入です。",IF(P19="","←校長名が未記入です。",IF(Y20="","←記入者名が未記入です。",""))))</f>
        <v>←学校名・校長名・記入者名が未記入です。</v>
      </c>
      <c r="AG20" s="183"/>
    </row>
    <row r="21" spans="1:48" s="17" customFormat="1" ht="12.75" customHeight="1" x14ac:dyDescent="0.15">
      <c r="A21" s="1857"/>
      <c r="B21" s="1858"/>
      <c r="C21" s="1858"/>
      <c r="D21" s="1617"/>
      <c r="E21" s="1618"/>
      <c r="F21" s="1618"/>
      <c r="G21" s="1618"/>
      <c r="H21" s="1618"/>
      <c r="I21" s="1618"/>
      <c r="J21" s="1618"/>
      <c r="K21" s="1618"/>
      <c r="L21" s="1619"/>
      <c r="M21" s="1861"/>
      <c r="N21" s="1862"/>
      <c r="O21" s="1863"/>
      <c r="P21" s="1625"/>
      <c r="Q21" s="1626"/>
      <c r="R21" s="1626"/>
      <c r="S21" s="1626"/>
      <c r="T21" s="1626"/>
      <c r="U21" s="1626"/>
      <c r="V21" s="1626"/>
      <c r="W21" s="1627"/>
      <c r="X21" s="1853"/>
      <c r="Y21" s="1572"/>
      <c r="Z21" s="1573"/>
      <c r="AA21" s="1573"/>
      <c r="AB21" s="1573"/>
      <c r="AC21" s="1573"/>
      <c r="AD21" s="1573"/>
      <c r="AE21" s="1577"/>
      <c r="AF21" s="961"/>
      <c r="AG21" s="183"/>
    </row>
    <row r="22" spans="1:48" s="17" customFormat="1" ht="13.15" customHeight="1" x14ac:dyDescent="0.15">
      <c r="A22" s="1832" t="s">
        <v>0</v>
      </c>
      <c r="B22" s="1833"/>
      <c r="C22" s="1833"/>
      <c r="D22" s="1845" t="s">
        <v>4</v>
      </c>
      <c r="E22" s="1583"/>
      <c r="F22" s="1584"/>
      <c r="G22" s="1584"/>
      <c r="H22" s="1836" t="s">
        <v>0</v>
      </c>
      <c r="I22" s="1837"/>
      <c r="J22" s="1837"/>
      <c r="K22" s="1837"/>
      <c r="L22" s="1837"/>
      <c r="M22" s="1837"/>
      <c r="N22" s="1837"/>
      <c r="O22" s="1837"/>
      <c r="P22" s="1838"/>
      <c r="Q22" s="1839" t="s">
        <v>17</v>
      </c>
      <c r="R22" s="1839"/>
      <c r="S22" s="1839"/>
      <c r="T22" s="1590"/>
      <c r="U22" s="1591"/>
      <c r="V22" s="1591"/>
      <c r="W22" s="1591"/>
      <c r="X22" s="1591"/>
      <c r="Y22" s="1591"/>
      <c r="Z22" s="1591"/>
      <c r="AA22" s="1591"/>
      <c r="AB22" s="1591"/>
      <c r="AC22" s="1591"/>
      <c r="AD22" s="1591"/>
      <c r="AE22" s="1592"/>
      <c r="AF22" s="961" t="str">
        <f>IF(AND(E22="",H23="",T22=""),"←郵便番号・フリガナ、電話番号が未記入です。",IF(E22="","←郵便番号が未記入です。",IF(H23="","←フリガナ（所在地）が未記入です。",IF(T22="","←電話番号が未記入です。",""))))</f>
        <v>←郵便番号・フリガナ、電話番号が未記入です。</v>
      </c>
      <c r="AG22" s="183"/>
    </row>
    <row r="23" spans="1:48" s="17" customFormat="1" ht="13.15" customHeight="1" x14ac:dyDescent="0.15">
      <c r="A23" s="1847" t="s">
        <v>24</v>
      </c>
      <c r="B23" s="1848"/>
      <c r="C23" s="1848"/>
      <c r="D23" s="1846"/>
      <c r="E23" s="1585"/>
      <c r="F23" s="1585"/>
      <c r="G23" s="1585"/>
      <c r="H23" s="1600"/>
      <c r="I23" s="1601"/>
      <c r="J23" s="1601"/>
      <c r="K23" s="1601"/>
      <c r="L23" s="1601"/>
      <c r="M23" s="1601"/>
      <c r="N23" s="1601"/>
      <c r="O23" s="1601"/>
      <c r="P23" s="1602"/>
      <c r="Q23" s="1831"/>
      <c r="R23" s="1831"/>
      <c r="S23" s="1831"/>
      <c r="T23" s="1593"/>
      <c r="U23" s="1594"/>
      <c r="V23" s="1594"/>
      <c r="W23" s="1594"/>
      <c r="X23" s="1594"/>
      <c r="Y23" s="1594"/>
      <c r="Z23" s="1594"/>
      <c r="AA23" s="1594"/>
      <c r="AB23" s="1594"/>
      <c r="AC23" s="1594"/>
      <c r="AD23" s="1594"/>
      <c r="AE23" s="1595"/>
      <c r="AF23" s="961"/>
      <c r="AG23" s="183"/>
    </row>
    <row r="24" spans="1:48" s="17" customFormat="1" ht="10.5" customHeight="1" x14ac:dyDescent="0.15">
      <c r="A24" s="1847"/>
      <c r="B24" s="1848"/>
      <c r="C24" s="1848"/>
      <c r="D24" s="1603"/>
      <c r="E24" s="1604"/>
      <c r="F24" s="1604"/>
      <c r="G24" s="1604"/>
      <c r="H24" s="1604"/>
      <c r="I24" s="1604"/>
      <c r="J24" s="1604"/>
      <c r="K24" s="1604"/>
      <c r="L24" s="1604"/>
      <c r="M24" s="1604"/>
      <c r="N24" s="1604"/>
      <c r="O24" s="1604"/>
      <c r="P24" s="1605"/>
      <c r="Q24" s="1831" t="s">
        <v>19</v>
      </c>
      <c r="R24" s="1831"/>
      <c r="S24" s="1831"/>
      <c r="T24" s="1590"/>
      <c r="U24" s="1591"/>
      <c r="V24" s="1591"/>
      <c r="W24" s="1591"/>
      <c r="X24" s="1591"/>
      <c r="Y24" s="1591"/>
      <c r="Z24" s="1591"/>
      <c r="AA24" s="1591"/>
      <c r="AB24" s="1591"/>
      <c r="AC24" s="1591"/>
      <c r="AD24" s="1591"/>
      <c r="AE24" s="1592"/>
      <c r="AF24" s="961" t="str">
        <f>IF(AND(D24="",T24=""),"←所在地・FAX番号が未記入です。",IF(D24="","←学校所在地が未記入です。",IF(T24="","←FAX番号が未記入です。","")))</f>
        <v>←所在地・FAX番号が未記入です。</v>
      </c>
      <c r="AG24" s="183"/>
    </row>
    <row r="25" spans="1:48" s="17" customFormat="1" ht="10.5" customHeight="1" thickBot="1" x14ac:dyDescent="0.2">
      <c r="A25" s="1849"/>
      <c r="B25" s="1850"/>
      <c r="C25" s="1850"/>
      <c r="D25" s="1606"/>
      <c r="E25" s="1607"/>
      <c r="F25" s="1607"/>
      <c r="G25" s="1607"/>
      <c r="H25" s="1607"/>
      <c r="I25" s="1607"/>
      <c r="J25" s="1607"/>
      <c r="K25" s="1607"/>
      <c r="L25" s="1607"/>
      <c r="M25" s="1607"/>
      <c r="N25" s="1607"/>
      <c r="O25" s="1607"/>
      <c r="P25" s="1608"/>
      <c r="Q25" s="1844"/>
      <c r="R25" s="1844"/>
      <c r="S25" s="1844"/>
      <c r="T25" s="1610"/>
      <c r="U25" s="1611"/>
      <c r="V25" s="1611"/>
      <c r="W25" s="1611"/>
      <c r="X25" s="1611"/>
      <c r="Y25" s="1611"/>
      <c r="Z25" s="1611"/>
      <c r="AA25" s="1611"/>
      <c r="AB25" s="1611"/>
      <c r="AC25" s="1611"/>
      <c r="AD25" s="1611"/>
      <c r="AE25" s="1612"/>
      <c r="AF25" s="961"/>
      <c r="AG25" s="181"/>
    </row>
    <row r="26" spans="1:48" s="17" customFormat="1" ht="6.75" customHeight="1" thickBot="1" x14ac:dyDescent="0.2">
      <c r="A26" s="1793"/>
      <c r="B26" s="1794"/>
      <c r="C26" s="1794"/>
      <c r="D26" s="1794"/>
      <c r="E26" s="1794"/>
      <c r="F26" s="1794"/>
      <c r="G26" s="1794"/>
      <c r="H26" s="1794"/>
      <c r="I26" s="1794"/>
      <c r="J26" s="1794"/>
      <c r="K26" s="1794"/>
      <c r="L26" s="1794"/>
      <c r="M26" s="1794"/>
      <c r="N26" s="1794"/>
      <c r="O26" s="1794"/>
      <c r="P26" s="1794"/>
      <c r="Q26" s="1794"/>
      <c r="R26" s="1794"/>
      <c r="S26" s="1794"/>
      <c r="T26" s="1794"/>
      <c r="U26" s="1794"/>
      <c r="V26" s="1794"/>
      <c r="W26" s="1794"/>
      <c r="X26" s="1794"/>
      <c r="Y26" s="1794"/>
      <c r="Z26" s="1794"/>
      <c r="AA26" s="1794"/>
      <c r="AB26" s="1794"/>
      <c r="AC26" s="1794"/>
      <c r="AD26" s="1794"/>
      <c r="AE26" s="1794"/>
      <c r="AF26" s="406"/>
      <c r="AG26" s="181"/>
    </row>
    <row r="27" spans="1:48" s="17" customFormat="1" ht="13.15" customHeight="1" x14ac:dyDescent="0.15">
      <c r="A27" s="1795" t="s">
        <v>146</v>
      </c>
      <c r="B27" s="1796"/>
      <c r="C27" s="1796"/>
      <c r="D27" s="1797"/>
      <c r="E27" s="1798" t="s">
        <v>255</v>
      </c>
      <c r="F27" s="1799"/>
      <c r="G27" s="1799"/>
      <c r="H27" s="1799"/>
      <c r="I27" s="1799"/>
      <c r="J27" s="1800"/>
      <c r="K27" s="1798" t="s">
        <v>254</v>
      </c>
      <c r="L27" s="1799"/>
      <c r="M27" s="1799"/>
      <c r="N27" s="1799"/>
      <c r="O27" s="1799"/>
      <c r="P27" s="1800"/>
      <c r="Q27" s="1801" t="s">
        <v>111</v>
      </c>
      <c r="R27" s="1802"/>
      <c r="S27" s="1802"/>
      <c r="T27" s="1802"/>
      <c r="U27" s="1803"/>
      <c r="V27" s="1804" t="s">
        <v>265</v>
      </c>
      <c r="W27" s="1805"/>
      <c r="X27" s="1805"/>
      <c r="Y27" s="1806"/>
      <c r="Z27" s="1785" t="s">
        <v>220</v>
      </c>
      <c r="AA27" s="1786"/>
      <c r="AB27" s="1786"/>
      <c r="AC27" s="1786"/>
      <c r="AD27" s="1786"/>
      <c r="AE27" s="1810"/>
      <c r="AF27" s="406"/>
      <c r="AG27" s="181"/>
      <c r="AH27" s="508"/>
      <c r="AI27" s="508"/>
      <c r="AJ27" s="508"/>
      <c r="AK27" s="1527"/>
      <c r="AL27" s="1527"/>
      <c r="AM27" s="1527"/>
      <c r="AN27" s="1527"/>
      <c r="AO27" s="1527"/>
      <c r="AP27" s="1542"/>
    </row>
    <row r="28" spans="1:48" s="17" customFormat="1" ht="8.1" customHeight="1" x14ac:dyDescent="0.15">
      <c r="A28" s="1864"/>
      <c r="B28" s="1865"/>
      <c r="C28" s="1865"/>
      <c r="D28" s="1866"/>
      <c r="E28" s="360"/>
      <c r="F28" s="361"/>
      <c r="G28" s="361"/>
      <c r="H28" s="361"/>
      <c r="I28" s="361"/>
      <c r="J28" s="361"/>
      <c r="K28" s="360"/>
      <c r="L28" s="361"/>
      <c r="M28" s="361"/>
      <c r="N28" s="361"/>
      <c r="O28" s="361"/>
      <c r="P28" s="362"/>
      <c r="Q28" s="189"/>
      <c r="R28" s="190"/>
      <c r="S28" s="190"/>
      <c r="T28" s="190"/>
      <c r="U28" s="191"/>
      <c r="V28" s="1807"/>
      <c r="W28" s="1808"/>
      <c r="X28" s="1808"/>
      <c r="Y28" s="1809"/>
      <c r="Z28" s="359"/>
      <c r="AA28" s="193"/>
      <c r="AB28" s="193"/>
      <c r="AC28" s="193"/>
      <c r="AD28" s="193"/>
      <c r="AE28" s="180"/>
      <c r="AF28" s="406"/>
      <c r="AG28" s="181"/>
      <c r="AK28" s="4"/>
      <c r="AM28" s="62"/>
      <c r="AP28" s="1542"/>
      <c r="AQ28" s="1527"/>
      <c r="AR28" s="1527"/>
      <c r="AS28" s="1527"/>
      <c r="AT28" s="1527"/>
      <c r="AU28" s="1527"/>
      <c r="AV28" s="1527"/>
    </row>
    <row r="29" spans="1:48" s="17" customFormat="1" ht="13.15" customHeight="1" thickBot="1" x14ac:dyDescent="0.2">
      <c r="A29" s="1867" t="s">
        <v>108</v>
      </c>
      <c r="B29" s="1868"/>
      <c r="C29" s="1868"/>
      <c r="D29" s="1869"/>
      <c r="E29" s="192" t="s">
        <v>257</v>
      </c>
      <c r="F29" s="193"/>
      <c r="G29" s="82"/>
      <c r="H29" s="188"/>
      <c r="I29" s="188"/>
      <c r="J29" s="430"/>
      <c r="K29" s="364" t="s">
        <v>110</v>
      </c>
      <c r="L29" s="82"/>
      <c r="M29" s="82"/>
      <c r="N29" s="82"/>
      <c r="O29" s="82"/>
      <c r="P29" s="430"/>
      <c r="Q29" s="192" t="s">
        <v>112</v>
      </c>
      <c r="R29" s="82"/>
      <c r="S29" s="194"/>
      <c r="T29" s="193"/>
      <c r="U29" s="180"/>
      <c r="V29" s="1807"/>
      <c r="W29" s="1808"/>
      <c r="X29" s="1808"/>
      <c r="Y29" s="1809"/>
      <c r="Z29" s="1830" t="s">
        <v>27</v>
      </c>
      <c r="AA29" s="1870"/>
      <c r="AB29" s="83"/>
      <c r="AC29" s="84" t="s">
        <v>28</v>
      </c>
      <c r="AD29" s="83"/>
      <c r="AE29" s="85" t="s">
        <v>29</v>
      </c>
      <c r="AF29" s="406"/>
      <c r="AG29" s="181"/>
      <c r="AK29" s="4"/>
      <c r="AM29" s="4"/>
      <c r="AP29" s="1542"/>
      <c r="AQ29" s="1532"/>
      <c r="AR29" s="1532"/>
      <c r="AS29" s="1532"/>
      <c r="AT29" s="1532"/>
      <c r="AU29" s="1532"/>
      <c r="AV29" s="1532"/>
    </row>
    <row r="30" spans="1:48" s="17" customFormat="1" ht="13.15" customHeight="1" x14ac:dyDescent="0.15">
      <c r="A30" s="1867"/>
      <c r="B30" s="1868"/>
      <c r="C30" s="1868"/>
      <c r="D30" s="1869"/>
      <c r="E30" s="1871" t="s">
        <v>459</v>
      </c>
      <c r="F30" s="1872"/>
      <c r="G30" s="1872"/>
      <c r="H30" s="1872"/>
      <c r="I30" s="1872"/>
      <c r="J30" s="1873"/>
      <c r="K30" s="1874" t="s">
        <v>389</v>
      </c>
      <c r="L30" s="1875"/>
      <c r="M30" s="1875"/>
      <c r="N30" s="1875"/>
      <c r="O30" s="1875"/>
      <c r="P30" s="1876"/>
      <c r="Q30" s="192" t="s">
        <v>113</v>
      </c>
      <c r="R30" s="82"/>
      <c r="S30" s="194"/>
      <c r="T30" s="193"/>
      <c r="U30" s="180"/>
      <c r="V30" s="1877" t="s">
        <v>321</v>
      </c>
      <c r="W30" s="1878"/>
      <c r="X30" s="1881"/>
      <c r="Y30" s="1882"/>
      <c r="Z30" s="1830" t="s">
        <v>31</v>
      </c>
      <c r="AA30" s="1831"/>
      <c r="AB30" s="86"/>
      <c r="AC30" s="84" t="s">
        <v>28</v>
      </c>
      <c r="AD30" s="86"/>
      <c r="AE30" s="85" t="s">
        <v>29</v>
      </c>
      <c r="AF30" s="1883"/>
      <c r="AG30" s="181"/>
      <c r="AK30" s="4"/>
      <c r="AM30" s="62"/>
      <c r="AN30" s="27"/>
      <c r="AP30" s="4"/>
      <c r="AQ30" s="1476"/>
      <c r="AR30" s="1476"/>
      <c r="AS30" s="1476"/>
      <c r="AT30" s="1476"/>
      <c r="AU30" s="1476"/>
      <c r="AV30" s="1476"/>
    </row>
    <row r="31" spans="1:48" s="17" customFormat="1" ht="13.15" customHeight="1" thickBot="1" x14ac:dyDescent="0.2">
      <c r="A31" s="1867" t="s">
        <v>109</v>
      </c>
      <c r="B31" s="1868"/>
      <c r="C31" s="1868"/>
      <c r="D31" s="1869"/>
      <c r="E31" s="192" t="s">
        <v>256</v>
      </c>
      <c r="F31" s="193"/>
      <c r="G31" s="82"/>
      <c r="H31" s="188"/>
      <c r="I31" s="188"/>
      <c r="J31" s="173"/>
      <c r="K31" s="192" t="s">
        <v>345</v>
      </c>
      <c r="L31" s="173"/>
      <c r="M31" s="173"/>
      <c r="N31" s="173"/>
      <c r="O31" s="173"/>
      <c r="P31" s="431"/>
      <c r="Q31" s="192" t="s">
        <v>114</v>
      </c>
      <c r="R31" s="82"/>
      <c r="S31" s="194"/>
      <c r="T31" s="193"/>
      <c r="U31" s="180"/>
      <c r="V31" s="1879"/>
      <c r="W31" s="1880"/>
      <c r="X31" s="1881" t="s">
        <v>346</v>
      </c>
      <c r="Y31" s="1882"/>
      <c r="Z31" s="1884" t="s">
        <v>32</v>
      </c>
      <c r="AA31" s="1885"/>
      <c r="AB31" s="87"/>
      <c r="AC31" s="84" t="s">
        <v>28</v>
      </c>
      <c r="AD31" s="87"/>
      <c r="AE31" s="85" t="s">
        <v>29</v>
      </c>
      <c r="AF31" s="1883"/>
      <c r="AG31" s="181"/>
      <c r="AK31" s="4"/>
      <c r="AM31" s="62"/>
      <c r="AN31" s="27"/>
      <c r="AP31" s="4"/>
      <c r="AQ31" s="505"/>
      <c r="AR31" s="505"/>
      <c r="AS31" s="505"/>
      <c r="AT31" s="505"/>
      <c r="AU31" s="505"/>
      <c r="AV31" s="505"/>
    </row>
    <row r="32" spans="1:48" s="17" customFormat="1" ht="13.15" customHeight="1" x14ac:dyDescent="0.15">
      <c r="A32" s="521"/>
      <c r="B32" s="1886" t="s">
        <v>264</v>
      </c>
      <c r="C32" s="1886"/>
      <c r="D32" s="1887"/>
      <c r="E32" s="1871" t="s">
        <v>458</v>
      </c>
      <c r="F32" s="1872"/>
      <c r="G32" s="1872"/>
      <c r="H32" s="1872"/>
      <c r="I32" s="1872"/>
      <c r="J32" s="1873"/>
      <c r="K32" s="1874" t="s">
        <v>390</v>
      </c>
      <c r="L32" s="1875"/>
      <c r="M32" s="1875"/>
      <c r="N32" s="1875"/>
      <c r="O32" s="1875"/>
      <c r="P32" s="1876"/>
      <c r="Q32" s="1890" t="s">
        <v>205</v>
      </c>
      <c r="R32" s="1891"/>
      <c r="S32" s="1891"/>
      <c r="T32" s="1891"/>
      <c r="U32" s="1892"/>
      <c r="V32" s="1893" t="s">
        <v>319</v>
      </c>
      <c r="W32" s="1894"/>
      <c r="X32" s="1894"/>
      <c r="Y32" s="1895"/>
      <c r="Z32" s="524"/>
      <c r="AA32" s="173"/>
      <c r="AB32" s="1899" t="s">
        <v>214</v>
      </c>
      <c r="AC32" s="1900"/>
      <c r="AD32" s="1900"/>
      <c r="AE32" s="1901"/>
      <c r="AF32" s="406"/>
      <c r="AG32" s="181"/>
      <c r="AH32" s="504"/>
      <c r="AI32" s="504"/>
      <c r="AJ32" s="504"/>
      <c r="AK32" s="4"/>
      <c r="AP32" s="4"/>
      <c r="AQ32" s="1476"/>
      <c r="AR32" s="1476"/>
      <c r="AS32" s="1476"/>
      <c r="AT32" s="1476"/>
      <c r="AU32" s="1476"/>
      <c r="AV32" s="1476"/>
    </row>
    <row r="33" spans="1:48" s="17" customFormat="1" ht="12" customHeight="1" thickBot="1" x14ac:dyDescent="0.2">
      <c r="A33" s="363" t="s">
        <v>102</v>
      </c>
      <c r="B33" s="1886"/>
      <c r="C33" s="1886"/>
      <c r="D33" s="1887"/>
      <c r="E33" s="88" t="s">
        <v>102</v>
      </c>
      <c r="F33" s="1904" t="s">
        <v>253</v>
      </c>
      <c r="G33" s="1904"/>
      <c r="H33" s="1904"/>
      <c r="I33" s="1904"/>
      <c r="J33" s="434"/>
      <c r="K33" s="81" t="s">
        <v>102</v>
      </c>
      <c r="L33" s="1904" t="s">
        <v>253</v>
      </c>
      <c r="M33" s="1904"/>
      <c r="N33" s="1904"/>
      <c r="O33" s="1904"/>
      <c r="P33" s="432"/>
      <c r="Q33" s="88" t="s">
        <v>102</v>
      </c>
      <c r="R33" s="1904" t="s">
        <v>253</v>
      </c>
      <c r="S33" s="1904"/>
      <c r="T33" s="1904"/>
      <c r="U33" s="1906"/>
      <c r="V33" s="1893"/>
      <c r="W33" s="1894"/>
      <c r="X33" s="1894"/>
      <c r="Y33" s="1895"/>
      <c r="Z33" s="511"/>
      <c r="AA33" s="89"/>
      <c r="AB33" s="1900"/>
      <c r="AC33" s="1900"/>
      <c r="AD33" s="1900"/>
      <c r="AE33" s="1901"/>
      <c r="AF33" s="406"/>
      <c r="AG33" s="181"/>
      <c r="AH33" s="504"/>
      <c r="AI33" s="504"/>
      <c r="AJ33" s="504"/>
      <c r="AK33" s="36"/>
      <c r="AR33" s="505"/>
      <c r="AS33" s="505"/>
      <c r="AT33" s="505"/>
      <c r="AU33" s="505"/>
      <c r="AV33" s="505"/>
    </row>
    <row r="34" spans="1:48" s="17" customFormat="1" ht="12.75" customHeight="1" thickBot="1" x14ac:dyDescent="0.2">
      <c r="A34" s="70" t="s">
        <v>213</v>
      </c>
      <c r="B34" s="1888"/>
      <c r="C34" s="1888"/>
      <c r="D34" s="1889"/>
      <c r="E34" s="70" t="s">
        <v>213</v>
      </c>
      <c r="F34" s="1905"/>
      <c r="G34" s="1905"/>
      <c r="H34" s="1905"/>
      <c r="I34" s="1905"/>
      <c r="J34" s="434"/>
      <c r="K34" s="195" t="s">
        <v>213</v>
      </c>
      <c r="L34" s="1905"/>
      <c r="M34" s="1905"/>
      <c r="N34" s="1905"/>
      <c r="O34" s="1905"/>
      <c r="P34" s="433"/>
      <c r="Q34" s="71" t="s">
        <v>213</v>
      </c>
      <c r="R34" s="1905"/>
      <c r="S34" s="1905"/>
      <c r="T34" s="1905"/>
      <c r="U34" s="1907"/>
      <c r="V34" s="1896"/>
      <c r="W34" s="1897"/>
      <c r="X34" s="1897"/>
      <c r="Y34" s="1898"/>
      <c r="Z34" s="70" t="s">
        <v>213</v>
      </c>
      <c r="AA34" s="90" t="s">
        <v>103</v>
      </c>
      <c r="AB34" s="1902"/>
      <c r="AC34" s="1902"/>
      <c r="AD34" s="1902"/>
      <c r="AE34" s="1903"/>
      <c r="AF34" s="1423" t="str">
        <f>IF(E34="　","←独立校・併置校別の番号が未記入です。",IF(K34="　","←広域・狭域別の番号が未記入です。",IF(Q34="　","←男女共学別の番号が未記入です。",IF(V30="選択↓","←修業年限が未選択です。",IF(AND(SUM(AB29:AD31)=0,Z34="　"),"←入学試験日が未記入です。（外部募集をしなかった場合は太枠に「４」を記入。）","")))))</f>
        <v>←独立校・併置校別の番号が未記入です。</v>
      </c>
      <c r="AG34" s="181"/>
      <c r="AH34" s="504"/>
      <c r="AI34" s="504"/>
      <c r="AJ34" s="504"/>
      <c r="AK34" s="4"/>
      <c r="AR34" s="505"/>
      <c r="AS34" s="505"/>
      <c r="AT34" s="505"/>
      <c r="AU34" s="505"/>
      <c r="AV34" s="505"/>
    </row>
    <row r="35" spans="1:48" s="42" customFormat="1" ht="14.25" customHeight="1" x14ac:dyDescent="0.15">
      <c r="A35" s="1908" t="s">
        <v>2109</v>
      </c>
      <c r="B35" s="1908"/>
      <c r="C35" s="1909" t="s">
        <v>2121</v>
      </c>
      <c r="D35" s="1909"/>
      <c r="E35" s="1909"/>
      <c r="F35" s="1909"/>
      <c r="G35" s="1909"/>
      <c r="H35" s="1909"/>
      <c r="I35" s="1909"/>
      <c r="J35" s="1909"/>
      <c r="K35" s="1909"/>
      <c r="L35" s="1909"/>
      <c r="M35" s="1909"/>
      <c r="N35" s="1909"/>
      <c r="O35" s="1909"/>
      <c r="P35" s="1909"/>
      <c r="Q35" s="1909"/>
      <c r="R35" s="1909"/>
      <c r="S35" s="1909"/>
      <c r="T35" s="1909"/>
      <c r="U35" s="1909"/>
      <c r="V35" s="1909"/>
      <c r="W35" s="91"/>
      <c r="X35" s="91"/>
      <c r="Y35" s="91"/>
      <c r="Z35" s="91"/>
      <c r="AA35" s="91"/>
      <c r="AB35" s="91"/>
      <c r="AC35" s="91"/>
      <c r="AD35" s="91"/>
      <c r="AE35" s="91"/>
      <c r="AF35" s="1423"/>
      <c r="AG35" s="181"/>
    </row>
    <row r="36" spans="1:48" s="42" customFormat="1" ht="24.75" customHeight="1" x14ac:dyDescent="0.15">
      <c r="A36" s="724"/>
      <c r="B36" s="725">
        <v>2</v>
      </c>
      <c r="C36" s="1910" t="s">
        <v>484</v>
      </c>
      <c r="D36" s="1910"/>
      <c r="E36" s="1910"/>
      <c r="F36" s="1910"/>
      <c r="G36" s="1910"/>
      <c r="H36" s="1910"/>
      <c r="I36" s="1910"/>
      <c r="J36" s="1910"/>
      <c r="K36" s="1910"/>
      <c r="L36" s="1910"/>
      <c r="M36" s="1910"/>
      <c r="N36" s="1910"/>
      <c r="O36" s="1910"/>
      <c r="P36" s="1911"/>
      <c r="Q36" s="1486" t="s">
        <v>443</v>
      </c>
      <c r="R36" s="1487"/>
      <c r="S36" s="1487"/>
      <c r="T36" s="1487"/>
      <c r="U36" s="1487"/>
      <c r="V36" s="1488"/>
      <c r="W36" s="1912" t="s">
        <v>371</v>
      </c>
      <c r="X36" s="1912"/>
      <c r="Y36" s="1912"/>
      <c r="Z36" s="1912"/>
      <c r="AA36" s="1912"/>
      <c r="AB36" s="1912"/>
      <c r="AC36" s="1912"/>
      <c r="AD36" s="1912"/>
      <c r="AE36" s="1912"/>
      <c r="AF36" s="406"/>
      <c r="AG36" s="181"/>
    </row>
    <row r="37" spans="1:48" s="42" customFormat="1" ht="12" customHeight="1" thickBot="1" x14ac:dyDescent="0.2">
      <c r="A37" s="489"/>
      <c r="B37" s="725">
        <v>3</v>
      </c>
      <c r="C37" s="1910" t="s">
        <v>2093</v>
      </c>
      <c r="D37" s="1910"/>
      <c r="E37" s="1910"/>
      <c r="F37" s="1910"/>
      <c r="G37" s="1910"/>
      <c r="H37" s="1910"/>
      <c r="I37" s="1910"/>
      <c r="J37" s="1910"/>
      <c r="K37" s="1910"/>
      <c r="L37" s="1910"/>
      <c r="M37" s="1910"/>
      <c r="N37" s="1910"/>
      <c r="O37" s="1910"/>
      <c r="P37" s="1910"/>
      <c r="Q37" s="1489"/>
      <c r="R37" s="1490"/>
      <c r="S37" s="1490"/>
      <c r="T37" s="1490"/>
      <c r="U37" s="1490"/>
      <c r="V37" s="1491"/>
      <c r="W37" s="1912"/>
      <c r="X37" s="1912"/>
      <c r="Y37" s="1912"/>
      <c r="Z37" s="1912"/>
      <c r="AA37" s="1912"/>
      <c r="AB37" s="1912"/>
      <c r="AC37" s="1912"/>
      <c r="AD37" s="1912"/>
      <c r="AE37" s="1912"/>
      <c r="AF37" s="406"/>
      <c r="AG37" s="181"/>
    </row>
    <row r="38" spans="1:48" s="42" customFormat="1" ht="12" customHeight="1" x14ac:dyDescent="0.15">
      <c r="A38" s="489"/>
      <c r="B38" s="725"/>
      <c r="C38" s="1910"/>
      <c r="D38" s="1910"/>
      <c r="E38" s="1910"/>
      <c r="F38" s="1910"/>
      <c r="G38" s="1910"/>
      <c r="H38" s="1910"/>
      <c r="I38" s="1910"/>
      <c r="J38" s="1910"/>
      <c r="K38" s="1910"/>
      <c r="L38" s="1910"/>
      <c r="M38" s="1910"/>
      <c r="N38" s="1910"/>
      <c r="O38" s="1910"/>
      <c r="P38" s="1910"/>
      <c r="Q38" s="1913"/>
      <c r="R38" s="1914"/>
      <c r="S38" s="1914"/>
      <c r="T38" s="1914"/>
      <c r="U38" s="1914"/>
      <c r="V38" s="1915"/>
      <c r="W38" s="1912"/>
      <c r="X38" s="1912"/>
      <c r="Y38" s="1912"/>
      <c r="Z38" s="1912"/>
      <c r="AA38" s="1912"/>
      <c r="AB38" s="1912"/>
      <c r="AC38" s="1912"/>
      <c r="AD38" s="1912"/>
      <c r="AE38" s="1912"/>
      <c r="AF38" s="961" t="str">
        <f>IF(Q38="","←外国人生徒数が未記入です。０人の場合は、「０」と記入してください。","")</f>
        <v>←外国人生徒数が未記入です。０人の場合は、「０」と記入してください。</v>
      </c>
      <c r="AG38" s="181"/>
    </row>
    <row r="39" spans="1:48" s="43" customFormat="1" ht="11.25" customHeight="1" thickBot="1" x14ac:dyDescent="0.2">
      <c r="A39" s="78"/>
      <c r="B39" s="488"/>
      <c r="C39" s="1910"/>
      <c r="D39" s="1910"/>
      <c r="E39" s="1910"/>
      <c r="F39" s="1910"/>
      <c r="G39" s="1910"/>
      <c r="H39" s="1910"/>
      <c r="I39" s="1910"/>
      <c r="J39" s="1910"/>
      <c r="K39" s="1910"/>
      <c r="L39" s="1910"/>
      <c r="M39" s="1910"/>
      <c r="N39" s="1910"/>
      <c r="O39" s="1910"/>
      <c r="P39" s="1910"/>
      <c r="Q39" s="1916"/>
      <c r="R39" s="1917"/>
      <c r="S39" s="1917"/>
      <c r="T39" s="1917"/>
      <c r="U39" s="1917"/>
      <c r="V39" s="1918"/>
      <c r="W39" s="1912"/>
      <c r="X39" s="1912"/>
      <c r="Y39" s="1912"/>
      <c r="Z39" s="1912"/>
      <c r="AA39" s="1912"/>
      <c r="AB39" s="1912"/>
      <c r="AC39" s="1912"/>
      <c r="AD39" s="1912"/>
      <c r="AE39" s="1912"/>
      <c r="AF39" s="961"/>
      <c r="AG39" s="181"/>
    </row>
    <row r="40" spans="1:48" s="17" customFormat="1" ht="12.75" customHeight="1" thickBot="1" x14ac:dyDescent="0.2">
      <c r="A40" s="1919" t="s">
        <v>138</v>
      </c>
      <c r="B40" s="1920"/>
      <c r="C40" s="1920"/>
      <c r="D40" s="1920"/>
      <c r="E40" s="1920"/>
      <c r="F40" s="1920"/>
      <c r="G40" s="1920"/>
      <c r="H40" s="1920"/>
      <c r="I40" s="1920"/>
      <c r="J40" s="1920"/>
      <c r="K40" s="1920"/>
      <c r="L40" s="173"/>
      <c r="M40" s="173"/>
      <c r="N40" s="173"/>
      <c r="O40" s="188"/>
      <c r="P40" s="203"/>
      <c r="Q40" s="202"/>
      <c r="R40" s="1921" t="s">
        <v>350</v>
      </c>
      <c r="S40" s="1921"/>
      <c r="T40" s="1921"/>
      <c r="U40" s="1921"/>
      <c r="V40" s="1921"/>
      <c r="W40" s="1922"/>
      <c r="X40" s="1922"/>
      <c r="Y40" s="202"/>
      <c r="Z40" s="173"/>
      <c r="AA40" s="173"/>
      <c r="AB40" s="1923" t="s">
        <v>37</v>
      </c>
      <c r="AC40" s="1924"/>
      <c r="AD40" s="1924"/>
      <c r="AE40" s="405"/>
      <c r="AF40" s="406"/>
      <c r="AG40" s="181"/>
    </row>
    <row r="41" spans="1:48" s="17" customFormat="1" ht="13.15" customHeight="1" x14ac:dyDescent="0.15">
      <c r="A41" s="1928" t="s">
        <v>50</v>
      </c>
      <c r="B41" s="1929"/>
      <c r="C41" s="1930"/>
      <c r="D41" s="1935" t="s">
        <v>476</v>
      </c>
      <c r="E41" s="1936"/>
      <c r="F41" s="1936"/>
      <c r="G41" s="1936"/>
      <c r="H41" s="1936"/>
      <c r="I41" s="1936"/>
      <c r="J41" s="1936"/>
      <c r="K41" s="1936"/>
      <c r="L41" s="1936"/>
      <c r="M41" s="1936"/>
      <c r="N41" s="1936"/>
      <c r="O41" s="1936"/>
      <c r="P41" s="1936"/>
      <c r="Q41" s="1936"/>
      <c r="R41" s="1936"/>
      <c r="S41" s="1936"/>
      <c r="T41" s="1936"/>
      <c r="U41" s="1937" t="s">
        <v>2144</v>
      </c>
      <c r="V41" s="1938"/>
      <c r="W41" s="1938"/>
      <c r="X41" s="1938"/>
      <c r="Y41" s="1938"/>
      <c r="Z41" s="1938"/>
      <c r="AA41" s="1938"/>
      <c r="AB41" s="1938"/>
      <c r="AC41" s="1938"/>
      <c r="AD41" s="1938"/>
      <c r="AE41" s="1939"/>
      <c r="AF41" s="406"/>
      <c r="AG41" s="181"/>
    </row>
    <row r="42" spans="1:48" s="17" customFormat="1" ht="7.5" customHeight="1" x14ac:dyDescent="0.15">
      <c r="A42" s="1857"/>
      <c r="B42" s="1858"/>
      <c r="C42" s="1931"/>
      <c r="D42" s="1940" t="s">
        <v>2145</v>
      </c>
      <c r="E42" s="1941"/>
      <c r="F42" s="1941"/>
      <c r="G42" s="1942"/>
      <c r="H42" s="1949" t="s">
        <v>26</v>
      </c>
      <c r="I42" s="1951" t="s">
        <v>235</v>
      </c>
      <c r="J42" s="1952"/>
      <c r="K42" s="1953"/>
      <c r="L42" s="1960" t="s">
        <v>3620</v>
      </c>
      <c r="M42" s="1961"/>
      <c r="N42" s="1961"/>
      <c r="O42" s="1960" t="s">
        <v>2146</v>
      </c>
      <c r="P42" s="1961"/>
      <c r="Q42" s="1961"/>
      <c r="R42" s="1963"/>
      <c r="S42" s="1963"/>
      <c r="T42" s="1964"/>
      <c r="U42" s="1857" t="s">
        <v>41</v>
      </c>
      <c r="V42" s="1858"/>
      <c r="W42" s="1858"/>
      <c r="X42" s="560"/>
      <c r="Y42" s="560"/>
      <c r="Z42" s="560"/>
      <c r="AA42" s="560"/>
      <c r="AB42" s="560"/>
      <c r="AC42" s="560"/>
      <c r="AD42" s="560"/>
      <c r="AE42" s="561"/>
      <c r="AF42" s="406"/>
      <c r="AG42" s="181"/>
    </row>
    <row r="43" spans="1:48" s="17" customFormat="1" ht="7.9" customHeight="1" x14ac:dyDescent="0.15">
      <c r="A43" s="1857"/>
      <c r="B43" s="1858"/>
      <c r="C43" s="1931"/>
      <c r="D43" s="1943"/>
      <c r="E43" s="1944"/>
      <c r="F43" s="1944"/>
      <c r="G43" s="1945"/>
      <c r="H43" s="1950"/>
      <c r="I43" s="1954"/>
      <c r="J43" s="1955"/>
      <c r="K43" s="1956"/>
      <c r="L43" s="1960"/>
      <c r="M43" s="1961"/>
      <c r="N43" s="1961"/>
      <c r="O43" s="1960"/>
      <c r="P43" s="1961"/>
      <c r="Q43" s="1962"/>
      <c r="R43" s="1965" t="s">
        <v>462</v>
      </c>
      <c r="S43" s="1966"/>
      <c r="T43" s="1967"/>
      <c r="U43" s="1857"/>
      <c r="V43" s="1858"/>
      <c r="W43" s="1858"/>
      <c r="X43" s="1970" t="s">
        <v>477</v>
      </c>
      <c r="Y43" s="1971"/>
      <c r="Z43" s="1970" t="s">
        <v>478</v>
      </c>
      <c r="AA43" s="1973"/>
      <c r="AB43" s="1970" t="s">
        <v>479</v>
      </c>
      <c r="AC43" s="1973"/>
      <c r="AD43" s="1975" t="s">
        <v>480</v>
      </c>
      <c r="AE43" s="1976"/>
      <c r="AF43" s="406"/>
      <c r="AG43" s="181"/>
    </row>
    <row r="44" spans="1:48" s="17" customFormat="1" ht="40.5" customHeight="1" x14ac:dyDescent="0.15">
      <c r="A44" s="1932"/>
      <c r="B44" s="1933"/>
      <c r="C44" s="1934"/>
      <c r="D44" s="1946"/>
      <c r="E44" s="1947"/>
      <c r="F44" s="1947"/>
      <c r="G44" s="1948"/>
      <c r="H44" s="1950"/>
      <c r="I44" s="1957"/>
      <c r="J44" s="1958"/>
      <c r="K44" s="1959"/>
      <c r="L44" s="1960"/>
      <c r="M44" s="1961"/>
      <c r="N44" s="1961"/>
      <c r="O44" s="1960"/>
      <c r="P44" s="1961"/>
      <c r="Q44" s="1962"/>
      <c r="R44" s="1968"/>
      <c r="S44" s="1968"/>
      <c r="T44" s="1969"/>
      <c r="U44" s="1857"/>
      <c r="V44" s="1858"/>
      <c r="W44" s="1858"/>
      <c r="X44" s="1972"/>
      <c r="Y44" s="1788"/>
      <c r="Z44" s="1972"/>
      <c r="AA44" s="1974"/>
      <c r="AB44" s="1972"/>
      <c r="AC44" s="1974"/>
      <c r="AD44" s="1788"/>
      <c r="AE44" s="1977"/>
      <c r="AF44" s="406"/>
      <c r="AG44" s="181"/>
    </row>
    <row r="45" spans="1:48" s="17" customFormat="1" ht="11.65" customHeight="1" x14ac:dyDescent="0.15">
      <c r="A45" s="726"/>
      <c r="B45" s="94"/>
      <c r="C45" s="95"/>
      <c r="D45" s="1326">
        <f>SUM(D48:G63)</f>
        <v>0</v>
      </c>
      <c r="E45" s="1327"/>
      <c r="F45" s="1327"/>
      <c r="G45" s="1990"/>
      <c r="H45" s="559" t="s">
        <v>41</v>
      </c>
      <c r="I45" s="1444">
        <f>SUM(I46:K47)</f>
        <v>0</v>
      </c>
      <c r="J45" s="1244"/>
      <c r="K45" s="1445"/>
      <c r="L45" s="1444">
        <f>SUM(L46:N47)</f>
        <v>0</v>
      </c>
      <c r="M45" s="1244"/>
      <c r="N45" s="1445"/>
      <c r="O45" s="1444">
        <f>SUM(O46:Q47)</f>
        <v>0</v>
      </c>
      <c r="P45" s="1244"/>
      <c r="Q45" s="1445"/>
      <c r="R45" s="1444">
        <f>SUM(R46:T47)</f>
        <v>0</v>
      </c>
      <c r="S45" s="1244"/>
      <c r="T45" s="1445"/>
      <c r="U45" s="1925">
        <f>SUM(X45:AE45)</f>
        <v>0</v>
      </c>
      <c r="V45" s="1926"/>
      <c r="W45" s="1927"/>
      <c r="X45" s="1243">
        <f>SUM(X46:Y47)</f>
        <v>0</v>
      </c>
      <c r="Y45" s="1244"/>
      <c r="Z45" s="1243">
        <f>SUM(Z46:AA47)</f>
        <v>0</v>
      </c>
      <c r="AA45" s="1448"/>
      <c r="AB45" s="1243">
        <f>SUM(AB46:AC47)</f>
        <v>0</v>
      </c>
      <c r="AC45" s="1448"/>
      <c r="AD45" s="1244">
        <f>SUM(AD46:AE47)</f>
        <v>0</v>
      </c>
      <c r="AE45" s="1446"/>
      <c r="AF45" s="1423" t="str">
        <f>IF(D45=0,"←全学年分（×１年生分）の学則定員が空欄です。",IF(U45=0,"←生徒数が未記入です。",IF(AND(Q34=1,U47&gt;0),"↑で「1男子校」が選択されていて女子の生徒数が１名以上なので修正してください。",IF(AND(Q34=2,U46&gt;0),"↑で「2女子校」が選択されていて男子の生徒数が１名以上なので修正してください。",IF(AND(Q34=3,U46=0),"↑で「3共学校」が選択されていますが男子の生徒数が０名です。男子０名の場合は構いません。",IF(AND(Q34=3,U47=0),"↑で「3共学校」が選択されていますが女子の生徒数が０名です。女子０名の場合は構いません。",""))))))</f>
        <v>←全学年分（×１年生分）の学則定員が空欄です。</v>
      </c>
      <c r="AG45" s="184"/>
    </row>
    <row r="46" spans="1:48" s="17" customFormat="1" ht="11.65" customHeight="1" x14ac:dyDescent="0.15">
      <c r="A46" s="1830" t="s">
        <v>41</v>
      </c>
      <c r="B46" s="1831"/>
      <c r="C46" s="1870"/>
      <c r="D46" s="1434"/>
      <c r="E46" s="1435"/>
      <c r="F46" s="1435"/>
      <c r="G46" s="1984"/>
      <c r="H46" s="556" t="s">
        <v>34</v>
      </c>
      <c r="I46" s="1978">
        <f>SUM(I48,I50,I52,I54,I56,I58,I60,I62)</f>
        <v>0</v>
      </c>
      <c r="J46" s="1339"/>
      <c r="K46" s="1427"/>
      <c r="L46" s="1978">
        <f>SUM(L48,L50,L52,L54,L56,L58,L60,L62)</f>
        <v>0</v>
      </c>
      <c r="M46" s="1339"/>
      <c r="N46" s="1427"/>
      <c r="O46" s="1978">
        <f>SUM(O48,O50,O52,O54,O56,O58,O60,O62)</f>
        <v>0</v>
      </c>
      <c r="P46" s="1339"/>
      <c r="Q46" s="1427"/>
      <c r="R46" s="1978">
        <f>SUM(R48,R50,R52,R54,R56,R58,R60,R62)</f>
        <v>0</v>
      </c>
      <c r="S46" s="1339"/>
      <c r="T46" s="1427"/>
      <c r="U46" s="1979">
        <f t="shared" ref="U46:U63" si="0">SUM(X46:AE46)</f>
        <v>0</v>
      </c>
      <c r="V46" s="1980"/>
      <c r="W46" s="1981"/>
      <c r="X46" s="1338">
        <f t="shared" ref="X46:X47" si="1">SUM(X48,X50,X52,X54,X56,X58,X60,X62)</f>
        <v>0</v>
      </c>
      <c r="Y46" s="1339"/>
      <c r="Z46" s="1338">
        <f t="shared" ref="Z46:Z47" si="2">SUM(Z48,Z50,Z52,Z54,Z56,Z58,Z60,Z62)</f>
        <v>0</v>
      </c>
      <c r="AA46" s="1387"/>
      <c r="AB46" s="1338">
        <f t="shared" ref="AB46:AB47" si="3">SUM(AB48,AB50,AB52,AB54,AB56,AB58,AB60,AB62)</f>
        <v>0</v>
      </c>
      <c r="AC46" s="1387"/>
      <c r="AD46" s="1339">
        <f t="shared" ref="AD46:AD47" si="4">SUM(AD48,AD50,AD52,AD54,AD56,AD58,AD60,AD62)</f>
        <v>0</v>
      </c>
      <c r="AE46" s="1982"/>
      <c r="AF46" s="1423"/>
      <c r="AG46" s="183"/>
    </row>
    <row r="47" spans="1:48" s="17" customFormat="1" ht="11.65" customHeight="1" x14ac:dyDescent="0.15">
      <c r="A47" s="727"/>
      <c r="B47" s="96"/>
      <c r="C47" s="93"/>
      <c r="D47" s="1436"/>
      <c r="E47" s="1437"/>
      <c r="F47" s="1437"/>
      <c r="G47" s="1991"/>
      <c r="H47" s="557" t="s">
        <v>35</v>
      </c>
      <c r="I47" s="1983">
        <f>SUM(I49,I51,I53,I55,I57,I59,I61,I63)</f>
        <v>0</v>
      </c>
      <c r="J47" s="1435"/>
      <c r="K47" s="1984"/>
      <c r="L47" s="1983">
        <f>SUM(L49,L51,L53,L55,L57,L59,L61,L63)</f>
        <v>0</v>
      </c>
      <c r="M47" s="1435"/>
      <c r="N47" s="1984"/>
      <c r="O47" s="1983">
        <f>SUM(O49,O51,O53,O55,O57,O59,O61,O63)</f>
        <v>0</v>
      </c>
      <c r="P47" s="1435"/>
      <c r="Q47" s="1984"/>
      <c r="R47" s="1983">
        <f>SUM(R49,R51,R53,R55,R57,R59,R61,R63)</f>
        <v>0</v>
      </c>
      <c r="S47" s="1435"/>
      <c r="T47" s="1984"/>
      <c r="U47" s="1985">
        <f t="shared" si="0"/>
        <v>0</v>
      </c>
      <c r="V47" s="1986"/>
      <c r="W47" s="1987"/>
      <c r="X47" s="1434">
        <f t="shared" si="1"/>
        <v>0</v>
      </c>
      <c r="Y47" s="1435"/>
      <c r="Z47" s="1434">
        <f t="shared" si="2"/>
        <v>0</v>
      </c>
      <c r="AA47" s="1988"/>
      <c r="AB47" s="1434">
        <f t="shared" si="3"/>
        <v>0</v>
      </c>
      <c r="AC47" s="1988"/>
      <c r="AD47" s="1310">
        <f t="shared" si="4"/>
        <v>0</v>
      </c>
      <c r="AE47" s="1989"/>
      <c r="AF47" s="1423"/>
      <c r="AG47" s="183"/>
    </row>
    <row r="48" spans="1:48" s="17" customFormat="1" ht="11.65" customHeight="1" x14ac:dyDescent="0.15">
      <c r="A48" s="1830" t="s">
        <v>43</v>
      </c>
      <c r="B48" s="1831"/>
      <c r="C48" s="1870"/>
      <c r="D48" s="1248"/>
      <c r="E48" s="1249"/>
      <c r="F48" s="1249"/>
      <c r="G48" s="1353"/>
      <c r="H48" s="99" t="s">
        <v>34</v>
      </c>
      <c r="I48" s="1413"/>
      <c r="J48" s="1300"/>
      <c r="K48" s="1996"/>
      <c r="L48" s="1413"/>
      <c r="M48" s="1300"/>
      <c r="N48" s="1996"/>
      <c r="O48" s="1997"/>
      <c r="P48" s="1997"/>
      <c r="Q48" s="1997"/>
      <c r="R48" s="1413"/>
      <c r="S48" s="1300"/>
      <c r="T48" s="1300"/>
      <c r="U48" s="1979">
        <f t="shared" si="0"/>
        <v>0</v>
      </c>
      <c r="V48" s="1980"/>
      <c r="W48" s="1981"/>
      <c r="X48" s="1299"/>
      <c r="Y48" s="1300"/>
      <c r="Z48" s="1299"/>
      <c r="AA48" s="1301"/>
      <c r="AB48" s="1299"/>
      <c r="AC48" s="1301"/>
      <c r="AD48" s="1300"/>
      <c r="AE48" s="1998"/>
      <c r="AF48" s="406" t="str">
        <f>IF($Q$34=2,"",IF(AND(U48&gt;0,D48=""),"←全学年分（×１年生分）の学則定員が未記入です。",IF(AND(X48&gt;0,I48=""),"←入学志願者数が未記入です。",IF(AND(X48&gt;0,L48=""),"←合格者数が未記入です。",IF(AND(X48&gt;0,O48=""),"←入学者数が未記入です。",IF(AND(NOT(D48=0),SUM(U48:W49)=0),"←生徒数が未記入です。",IF(L48&gt;I48,"←合格者数が志願者数を上回っています。",IF(O48&gt;L48,"←入学者数が合格者数を上回っています。",IF(AND(O48&gt;0,R48=""),"←「中学卒業と同時の入学者数」が空欄です。0名の場合は0と記入してください。",IF(R48&gt;O48,"←「中学卒業と同時の入学者数」が「入学者数」を上回っています。",IF(AND(O48&gt;0,X48=""),"←１年生が未記入です。",IF((O48-X48)&gt;=10,"←入学者が１年生より10名以上多いです。留学・留年等による差の場合は構いません。",IF((X48-O48)&gt;=10,"←１年生が入学者より10名以上多いです。留学・留年等による差の場合は構いません。","")))))))))))))</f>
        <v/>
      </c>
      <c r="AG48" s="185"/>
    </row>
    <row r="49" spans="1:33" s="17" customFormat="1" ht="11.65" customHeight="1" x14ac:dyDescent="0.15">
      <c r="A49" s="1992"/>
      <c r="B49" s="1993"/>
      <c r="C49" s="1994"/>
      <c r="D49" s="1405"/>
      <c r="E49" s="1995"/>
      <c r="F49" s="1995"/>
      <c r="G49" s="1406"/>
      <c r="H49" s="97" t="s">
        <v>35</v>
      </c>
      <c r="I49" s="1396"/>
      <c r="J49" s="1289"/>
      <c r="K49" s="1372"/>
      <c r="L49" s="1373"/>
      <c r="M49" s="1373"/>
      <c r="N49" s="1373"/>
      <c r="O49" s="1999"/>
      <c r="P49" s="1999"/>
      <c r="Q49" s="1999"/>
      <c r="R49" s="1396"/>
      <c r="S49" s="1289"/>
      <c r="T49" s="1289"/>
      <c r="U49" s="1985">
        <f t="shared" si="0"/>
        <v>0</v>
      </c>
      <c r="V49" s="1986"/>
      <c r="W49" s="1987"/>
      <c r="X49" s="1288"/>
      <c r="Y49" s="1289"/>
      <c r="Z49" s="1288"/>
      <c r="AA49" s="1290"/>
      <c r="AB49" s="1288"/>
      <c r="AC49" s="1290"/>
      <c r="AD49" s="1289"/>
      <c r="AE49" s="1397"/>
      <c r="AF49" s="406" t="str">
        <f>IF($Q$34=2,"",IF(AND(U49&gt;0,D48=""),"←全学年分（×１年生分）の学則定員が未記入です。",IF(AND(X49&gt;0,I49=""),"←入学志願者数が未記入です。",IF(AND(X49&gt;0,L49=""),"←合格者数が未記入です。",IF(AND(X49&gt;0,O49=""),"←入学者数が未記入です。",IF(AND(NOT(D48=0),SUM(U48:W49)=0),"←生徒数が未記入です。",IF(L49&gt;I49,"←合格者数が志願者数を上回っています。",IF(O49&gt;L49,"←入学者数が合格者数を上回っています。",IF(AND(O49&gt;0,R49=""),"←「中学卒業と同時の入学者数」が空欄です。0名の場合は0と記入してください。",IF(R49&gt;O49,"←「中学卒業と同時の入学者数」が「入学者数」を上回っています。",IF(AND(O49&gt;0,X49=""),"←１年生が未記入です。",IF((O49-X49)&gt;=10,"←入学者が１年生より10名以上多いです。留学・留年等による差の場合は構いません。",IF((X49-O49)&gt;=10,"←１年生が入学者より10名以上多いです。留学・留年等による差の場合は構いません。","")))))))))))))</f>
        <v/>
      </c>
      <c r="AG49" s="185"/>
    </row>
    <row r="50" spans="1:33" s="17" customFormat="1" ht="11.65" customHeight="1" x14ac:dyDescent="0.15">
      <c r="A50" s="2000" t="s">
        <v>44</v>
      </c>
      <c r="B50" s="2001"/>
      <c r="C50" s="2002"/>
      <c r="D50" s="1248"/>
      <c r="E50" s="1249"/>
      <c r="F50" s="1249"/>
      <c r="G50" s="1353"/>
      <c r="H50" s="98" t="s">
        <v>34</v>
      </c>
      <c r="I50" s="1384"/>
      <c r="J50" s="1252"/>
      <c r="K50" s="1381"/>
      <c r="L50" s="1415"/>
      <c r="M50" s="1415"/>
      <c r="N50" s="1415"/>
      <c r="O50" s="2006"/>
      <c r="P50" s="2006"/>
      <c r="Q50" s="2006"/>
      <c r="R50" s="2007"/>
      <c r="S50" s="1240"/>
      <c r="T50" s="1240"/>
      <c r="U50" s="2008">
        <f t="shared" si="0"/>
        <v>0</v>
      </c>
      <c r="V50" s="2009"/>
      <c r="W50" s="2010"/>
      <c r="X50" s="1239"/>
      <c r="Y50" s="1240"/>
      <c r="Z50" s="1239"/>
      <c r="AA50" s="2011"/>
      <c r="AB50" s="1239"/>
      <c r="AC50" s="2011"/>
      <c r="AD50" s="1240"/>
      <c r="AE50" s="2012"/>
      <c r="AF50" s="406" t="str">
        <f>IF($Q$34=2,"",IF(AND(U50&gt;0,D50=""),"←全学年分（×１年生分）の学則定員が未記入です。",IF(AND(X50&gt;0,I50=""),"←入学志願者数が未記入です。",IF(AND(X50&gt;0,L50=""),"←合格者数が未記入です。",IF(AND(X50&gt;0,O50=""),"←入学者数が未記入です。",IF(AND(NOT(D50=0),SUM(U50:W51)=0),"←生徒数が未記入です。",IF(L50&gt;I50,"←合格者数が志願者数を上回っています。",IF(O50&gt;L50,"←入学者数が合格者数を上回っています。",IF(AND(O50&gt;0,R50=""),"←「中学卒業と同時の入学者数」が空欄です。0名の場合は0と記入してください。",IF(R50&gt;O50,"←「中学卒業と同時の入学者数」が「入学者数」を上回っています。",IF(AND(O50&gt;0,X50=""),"←１年生が未記入です。",IF((O50-X50)&gt;=10,"←入学者が１年生より10名以上多いです。留学・留年等による差の場合は構いません。",IF((X50-O50)&gt;=10,"←１年生が入学者より10名以上多いです。留学・留年等による差の場合は構いません。","")))))))))))))</f>
        <v/>
      </c>
      <c r="AG50" s="185"/>
    </row>
    <row r="51" spans="1:33" s="17" customFormat="1" ht="11.65" customHeight="1" x14ac:dyDescent="0.15">
      <c r="A51" s="2003"/>
      <c r="B51" s="2004"/>
      <c r="C51" s="2005"/>
      <c r="D51" s="1405"/>
      <c r="E51" s="1995"/>
      <c r="F51" s="1995"/>
      <c r="G51" s="1406"/>
      <c r="H51" s="557" t="s">
        <v>35</v>
      </c>
      <c r="I51" s="1367"/>
      <c r="J51" s="1266"/>
      <c r="K51" s="1368"/>
      <c r="L51" s="2013"/>
      <c r="M51" s="2013"/>
      <c r="N51" s="2013"/>
      <c r="O51" s="2014"/>
      <c r="P51" s="2014"/>
      <c r="Q51" s="2014"/>
      <c r="R51" s="1367"/>
      <c r="S51" s="1266"/>
      <c r="T51" s="1266"/>
      <c r="U51" s="2015">
        <f t="shared" si="0"/>
        <v>0</v>
      </c>
      <c r="V51" s="2016"/>
      <c r="W51" s="2017"/>
      <c r="X51" s="1251"/>
      <c r="Y51" s="1252"/>
      <c r="Z51" s="1265"/>
      <c r="AA51" s="2018"/>
      <c r="AB51" s="1265"/>
      <c r="AC51" s="2018"/>
      <c r="AD51" s="1266"/>
      <c r="AE51" s="1369"/>
      <c r="AF51" s="406" t="str">
        <f>IF($Q$34=2,"",IF(AND(U51&gt;0,D50=""),"←全学年分（×１年生分）の学則定員が未記入です。",IF(AND(X51&gt;0,I51=""),"←入学志願者数が未記入です。",IF(AND(X51&gt;0,L51=""),"←合格者数が未記入です。",IF(AND(X51&gt;0,O51=""),"←入学者数が未記入です。",IF(AND(NOT(D50=0),SUM(U50:W51)=0),"←生徒数が未記入です。",IF(L51&gt;I51,"←合格者数が志願者数を上回っています。",IF(O51&gt;L51,"←入学者数が合格者数を上回っています。",IF(AND(O51&gt;0,R51=""),"←「中学卒業と同時の入学者数」が空欄です。0名の場合は0と記入してください。",IF(R51&gt;O51,"←「中学卒業と同時の入学者数」が「入学者数」を上回っています。",IF(AND(O51&gt;0,X51=""),"←１年生が未記入です。",IF((O51-X51)&gt;=10,"←入学者が１年生より10名以上多いです。留学・留年等による差の場合は構いません。",IF((X51-O51)&gt;=10,"←１年生が入学者より10名以上多いです。留学・留年等による差の場合は構いません。","")))))))))))))</f>
        <v/>
      </c>
      <c r="AG51" s="185"/>
    </row>
    <row r="52" spans="1:33" s="17" customFormat="1" ht="11.65" customHeight="1" x14ac:dyDescent="0.15">
      <c r="A52" s="2019" t="s">
        <v>45</v>
      </c>
      <c r="B52" s="2020"/>
      <c r="C52" s="2021"/>
      <c r="D52" s="1248"/>
      <c r="E52" s="1249"/>
      <c r="F52" s="1249"/>
      <c r="G52" s="1353"/>
      <c r="H52" s="99" t="s">
        <v>34</v>
      </c>
      <c r="I52" s="1413"/>
      <c r="J52" s="1300"/>
      <c r="K52" s="1996"/>
      <c r="L52" s="2023"/>
      <c r="M52" s="2023"/>
      <c r="N52" s="2023"/>
      <c r="O52" s="1997"/>
      <c r="P52" s="1997"/>
      <c r="Q52" s="1997"/>
      <c r="R52" s="1413"/>
      <c r="S52" s="1300"/>
      <c r="T52" s="1300"/>
      <c r="U52" s="2008">
        <f t="shared" si="0"/>
        <v>0</v>
      </c>
      <c r="V52" s="2009"/>
      <c r="W52" s="2010"/>
      <c r="X52" s="1299"/>
      <c r="Y52" s="1300"/>
      <c r="Z52" s="1299"/>
      <c r="AA52" s="1301"/>
      <c r="AB52" s="1299"/>
      <c r="AC52" s="1301"/>
      <c r="AD52" s="1300"/>
      <c r="AE52" s="1998"/>
      <c r="AF52" s="406" t="str">
        <f>IF($Q$34=2,"",IF(AND(U52&gt;0,D52=""),"←全学年分（×１年生分）の学則定員が未記入です。",IF(AND(X52&gt;0,I52=""),"←入学志願者数が未記入です。",IF(AND(X52&gt;0,L52=""),"←合格者数が未記入です。",IF(AND(X52&gt;0,O52=""),"←入学者数が未記入です。",IF(AND(NOT(D52=0),SUM(U52:W53)=0),"←生徒数が未記入です。",IF(L52&gt;I52,"←合格者数が志願者数を上回っています。",IF(O52&gt;L52,"←入学者数が合格者数を上回っています。",IF(AND(O52&gt;0,R52=""),"←「中学卒業と同時の入学者数」が空欄です。0名の場合は0と記入してください。",IF(R52&gt;O52,"←「中学卒業と同時の入学者数」が「入学者数」を上回っています。",IF(AND(O52&gt;0,X52=""),"←１年生が未記入です。",IF((O52-X52)&gt;=10,"←入学者が１年生より10名以上多いです。留学・留年等による差の場合は構いません。",IF((X52-O52)&gt;=10,"←１年生が入学者より10名以上多いです。留学・留年等による差の場合は構いません。","")))))))))))))</f>
        <v/>
      </c>
      <c r="AG52" s="185"/>
    </row>
    <row r="53" spans="1:33" s="17" customFormat="1" ht="11.65" customHeight="1" x14ac:dyDescent="0.15">
      <c r="A53" s="2022"/>
      <c r="B53" s="2020"/>
      <c r="C53" s="2021"/>
      <c r="D53" s="1405"/>
      <c r="E53" s="1995"/>
      <c r="F53" s="1995"/>
      <c r="G53" s="1406"/>
      <c r="H53" s="97" t="s">
        <v>35</v>
      </c>
      <c r="I53" s="1396"/>
      <c r="J53" s="1289"/>
      <c r="K53" s="1372"/>
      <c r="L53" s="1373"/>
      <c r="M53" s="1373"/>
      <c r="N53" s="1373"/>
      <c r="O53" s="1999"/>
      <c r="P53" s="1999"/>
      <c r="Q53" s="1999"/>
      <c r="R53" s="1396"/>
      <c r="S53" s="1289"/>
      <c r="T53" s="1289"/>
      <c r="U53" s="2015">
        <f t="shared" si="0"/>
        <v>0</v>
      </c>
      <c r="V53" s="2016"/>
      <c r="W53" s="2017"/>
      <c r="X53" s="1405"/>
      <c r="Y53" s="1995"/>
      <c r="Z53" s="1288"/>
      <c r="AA53" s="1290"/>
      <c r="AB53" s="1288"/>
      <c r="AC53" s="1290"/>
      <c r="AD53" s="1289"/>
      <c r="AE53" s="1397"/>
      <c r="AF53" s="406" t="str">
        <f>IF($Q$34=2,"",IF(AND(U53&gt;0,D52=""),"←全学年分（×１年生分）の学則定員が未記入です。",IF(AND(X53&gt;0,I53=""),"←入学志願者数が未記入です。",IF(AND(X53&gt;0,L53=""),"←合格者数が未記入です。",IF(AND(X53&gt;0,O53=""),"←入学者数が未記入です。",IF(AND(NOT(D52=0),SUM(U52:W53)=0),"←生徒数が未記入です。",IF(L53&gt;I53,"←合格者数が志願者数を上回っています。",IF(O53&gt;L53,"←入学者数が合格者数を上回っています。",IF(AND(O53&gt;0,R53=""),"←「中学卒業と同時の入学者数」が空欄です。0名の場合は0と記入してください。",IF(R53&gt;O53,"←「中学卒業と同時の入学者数」が「入学者数」を上回っています。",IF(AND(O53&gt;0,X53=""),"←１年生が未記入です。",IF((O53-X53)&gt;=10,"←入学者が１年生より10名以上多いです。留学・留年等による差の場合は構いません。",IF((X53-O53)&gt;=10,"←１年生が入学者より10名以上多いです。留学・留年等による差の場合は構いません。","")))))))))))))</f>
        <v/>
      </c>
      <c r="AG53" s="185"/>
    </row>
    <row r="54" spans="1:33" s="17" customFormat="1" ht="11.65" customHeight="1" x14ac:dyDescent="0.15">
      <c r="A54" s="2000" t="s">
        <v>46</v>
      </c>
      <c r="B54" s="2001"/>
      <c r="C54" s="2002"/>
      <c r="D54" s="1248"/>
      <c r="E54" s="1249"/>
      <c r="F54" s="1249"/>
      <c r="G54" s="1353"/>
      <c r="H54" s="98" t="s">
        <v>34</v>
      </c>
      <c r="I54" s="2007"/>
      <c r="J54" s="1240"/>
      <c r="K54" s="2024"/>
      <c r="L54" s="1415"/>
      <c r="M54" s="1415"/>
      <c r="N54" s="1415"/>
      <c r="O54" s="2006"/>
      <c r="P54" s="2006"/>
      <c r="Q54" s="2006"/>
      <c r="R54" s="2007"/>
      <c r="S54" s="1240"/>
      <c r="T54" s="1240"/>
      <c r="U54" s="2008">
        <f t="shared" si="0"/>
        <v>0</v>
      </c>
      <c r="V54" s="2009"/>
      <c r="W54" s="2010"/>
      <c r="X54" s="1239"/>
      <c r="Y54" s="1240"/>
      <c r="Z54" s="1239"/>
      <c r="AA54" s="2011"/>
      <c r="AB54" s="1239"/>
      <c r="AC54" s="2011"/>
      <c r="AD54" s="1240"/>
      <c r="AE54" s="2012"/>
      <c r="AF54" s="406" t="str">
        <f>IF($Q$34=2,"",IF(AND(U54&gt;0,D54=""),"←全学年分（×１年生分）の学則定員が未記入です。",IF(AND(X54&gt;0,I54=""),"←入学志願者数が未記入です。",IF(AND(X54&gt;0,L54=""),"←合格者数が未記入です。",IF(AND(X54&gt;0,O54=""),"←入学者数が未記入です。",IF(AND(NOT(D54=0),SUM(U54:W55)=0),"←生徒数が未記入です。",IF(L54&gt;I54,"←合格者数が志願者数を上回っています。",IF(O54&gt;L54,"←入学者数が合格者数を上回っています。",IF(AND(O54&gt;0,R54=""),"←「中学卒業と同時の入学者数」が空欄です。0名の場合は0と記入してください。",IF(R54&gt;O54,"←「中学卒業と同時の入学者数」が「入学者数」を上回っています。",IF(AND(O54&gt;0,X54=""),"←１年生が未記入です。",IF((O54-X54)&gt;=10,"←入学者が１年生より10名以上多いです。留学・留年等による差の場合は構いません。",IF((X54-O54)&gt;=10,"←１年生が入学者より10名以上多いです。留学・留年等による差の場合は構いません。","")))))))))))))</f>
        <v/>
      </c>
      <c r="AG54" s="185"/>
    </row>
    <row r="55" spans="1:33" s="17" customFormat="1" ht="11.65" customHeight="1" x14ac:dyDescent="0.15">
      <c r="A55" s="2003"/>
      <c r="B55" s="2004"/>
      <c r="C55" s="2005"/>
      <c r="D55" s="1405"/>
      <c r="E55" s="1995"/>
      <c r="F55" s="1995"/>
      <c r="G55" s="1406"/>
      <c r="H55" s="557" t="s">
        <v>35</v>
      </c>
      <c r="I55" s="1367"/>
      <c r="J55" s="1266"/>
      <c r="K55" s="1368"/>
      <c r="L55" s="2013"/>
      <c r="M55" s="2013"/>
      <c r="N55" s="2013"/>
      <c r="O55" s="2014"/>
      <c r="P55" s="2014"/>
      <c r="Q55" s="2014"/>
      <c r="R55" s="1367"/>
      <c r="S55" s="1266"/>
      <c r="T55" s="1266"/>
      <c r="U55" s="2015">
        <f t="shared" si="0"/>
        <v>0</v>
      </c>
      <c r="V55" s="2016"/>
      <c r="W55" s="2017"/>
      <c r="X55" s="1251"/>
      <c r="Y55" s="1252"/>
      <c r="Z55" s="1265"/>
      <c r="AA55" s="2018"/>
      <c r="AB55" s="1265"/>
      <c r="AC55" s="2018"/>
      <c r="AD55" s="1266"/>
      <c r="AE55" s="1369"/>
      <c r="AF55" s="406" t="str">
        <f>IF($Q$34=2,"",IF(AND(U55&gt;0,D54=""),"←全学年分（×１年生分）の学則定員が未記入です。",IF(AND(X55&gt;0,I55=""),"←入学志願者数が未記入です。",IF(AND(X55&gt;0,L55=""),"←合格者数が未記入です。",IF(AND(X55&gt;0,O55=""),"←入学者数が未記入です。",IF(AND(NOT(D54=0),SUM(U54:W55)=0),"←生徒数が未記入です。",IF(L55&gt;I55,"←合格者数が志願者数を上回っています。",IF(O55&gt;L55,"←入学者数が合格者数を上回っています。",IF(AND(O55&gt;0,R55=""),"←「中学卒業と同時の入学者数」が空欄です。0名の場合は0と記入してください。",IF(R55&gt;O55,"←「中学卒業と同時の入学者数」が「入学者数」を上回っています。",IF(AND(O55&gt;0,X55=""),"←１年生が未記入です。",IF((O55-X55)&gt;=10,"←入学者が１年生より10名以上多いです。留学・留年等による差の場合は構いません。",IF((X55-O55)&gt;=10,"←１年生が入学者より10名以上多いです。留学・留年等による差の場合は構いません。","")))))))))))))</f>
        <v/>
      </c>
      <c r="AG55" s="185"/>
    </row>
    <row r="56" spans="1:33" s="17" customFormat="1" ht="11.65" customHeight="1" x14ac:dyDescent="0.15">
      <c r="A56" s="2025" t="s">
        <v>139</v>
      </c>
      <c r="B56" s="1379"/>
      <c r="C56" s="2028"/>
      <c r="D56" s="1248"/>
      <c r="E56" s="1249"/>
      <c r="F56" s="1249"/>
      <c r="G56" s="1353"/>
      <c r="H56" s="99" t="s">
        <v>34</v>
      </c>
      <c r="I56" s="1413"/>
      <c r="J56" s="1300"/>
      <c r="K56" s="1996"/>
      <c r="L56" s="2023"/>
      <c r="M56" s="2023"/>
      <c r="N56" s="2023"/>
      <c r="O56" s="1997"/>
      <c r="P56" s="1997"/>
      <c r="Q56" s="1997"/>
      <c r="R56" s="1413"/>
      <c r="S56" s="1300"/>
      <c r="T56" s="1300"/>
      <c r="U56" s="2008">
        <f t="shared" si="0"/>
        <v>0</v>
      </c>
      <c r="V56" s="2009"/>
      <c r="W56" s="2010"/>
      <c r="X56" s="1299"/>
      <c r="Y56" s="1300"/>
      <c r="Z56" s="1299"/>
      <c r="AA56" s="1301"/>
      <c r="AB56" s="1299"/>
      <c r="AC56" s="1301"/>
      <c r="AD56" s="1300"/>
      <c r="AE56" s="1998"/>
      <c r="AF56" s="406" t="str">
        <f>IF($Q$34=2,"",IF(AND(U56&gt;0,D56=""),"←全学年分（×１年生分）の学則定員が未記入です。",IF(AND(X56&gt;0,I56=""),"←入学志願者数が未記入です。",IF(AND(X56&gt;0,L56=""),"←合格者数が未記入です。",IF(AND(X56&gt;0,O56=""),"←入学者数が未記入です。",IF(AND(NOT(D56=0),SUM(U56:W57)=0),"←生徒数が未記入です。",IF(L56&gt;I56,"←合格者数が志願者数を上回っています。",IF(O56&gt;L56,"←入学者数が合格者数を上回っています。",IF(AND(O56&gt;0,R56=""),"←「中学卒業と同時の入学者数」が空欄です。0名の場合は0と記入してください。",IF(R56&gt;O56,"←「中学卒業と同時の入学者数」が「入学者数」を上回っています。",IF(AND(O56&gt;0,X56=""),"←１年生が未記入です。",IF((O56-X56)&gt;=10,"←入学者が１年生より10名以上多いです。留学・留年等による差の場合は構いません。",IF((X56-O56)&gt;=10,"←１年生が入学者より10名以上多いです。留学・留年等による差の場合は構いません。","")))))))))))))</f>
        <v/>
      </c>
      <c r="AG56" s="185"/>
    </row>
    <row r="57" spans="1:33" s="17" customFormat="1" ht="11.65" customHeight="1" x14ac:dyDescent="0.15">
      <c r="A57" s="2026"/>
      <c r="B57" s="128"/>
      <c r="C57" s="311" t="s">
        <v>47</v>
      </c>
      <c r="D57" s="1405"/>
      <c r="E57" s="1995"/>
      <c r="F57" s="1995"/>
      <c r="G57" s="1406"/>
      <c r="H57" s="97" t="s">
        <v>35</v>
      </c>
      <c r="I57" s="2030"/>
      <c r="J57" s="1995"/>
      <c r="K57" s="1406"/>
      <c r="L57" s="1373"/>
      <c r="M57" s="1373"/>
      <c r="N57" s="1373"/>
      <c r="O57" s="1999"/>
      <c r="P57" s="1999"/>
      <c r="Q57" s="1999"/>
      <c r="R57" s="1396"/>
      <c r="S57" s="1289"/>
      <c r="T57" s="1289"/>
      <c r="U57" s="2015">
        <f t="shared" si="0"/>
        <v>0</v>
      </c>
      <c r="V57" s="2016"/>
      <c r="W57" s="2017"/>
      <c r="X57" s="1405"/>
      <c r="Y57" s="1995"/>
      <c r="Z57" s="1288"/>
      <c r="AA57" s="1290"/>
      <c r="AB57" s="1288"/>
      <c r="AC57" s="1290"/>
      <c r="AD57" s="1289"/>
      <c r="AE57" s="1397"/>
      <c r="AF57" s="406" t="str">
        <f>IF($Q$34=2,"",IF(AND(U57&gt;0,D56=""),"←全学年分（×１年生分）の学則定員が未記入です。",IF(AND(X57&gt;0,I57=""),"←入学志願者数が未記入です。",IF(AND(X57&gt;0,L57=""),"←合格者数が未記入です。",IF(AND(X57&gt;0,O57=""),"←入学者数が未記入です。",IF(AND(NOT(D56=0),SUM(U56:W57)=0),"←生徒数が未記入です。",IF(L57&gt;I57,"←合格者数が志願者数を上回っています。",IF(O57&gt;L57,"←入学者数が合格者数を上回っています。",IF(AND(O57&gt;0,R57=""),"←「中学卒業と同時の入学者数」が空欄です。0名の場合は0と記入してください。",IF(R57&gt;O57,"←「中学卒業と同時の入学者数」が「入学者数」を上回っています。",IF(AND(O57&gt;0,X57=""),"←１年生が未記入です。",IF((O57-X57)&gt;=10,"←入学者が１年生より10名以上多いです。留学・留年等による差の場合は構いません。",IF((X57-O57)&gt;=10,"←１年生が入学者より10名以上多いです。留学・留年等による差の場合は構いません。","")))))))))))))</f>
        <v/>
      </c>
      <c r="AG57" s="185"/>
    </row>
    <row r="58" spans="1:33" s="17" customFormat="1" ht="11.65" customHeight="1" x14ac:dyDescent="0.15">
      <c r="A58" s="2026"/>
      <c r="B58" s="1388"/>
      <c r="C58" s="2029"/>
      <c r="D58" s="1248"/>
      <c r="E58" s="1249"/>
      <c r="F58" s="1249"/>
      <c r="G58" s="1353"/>
      <c r="H58" s="98" t="s">
        <v>34</v>
      </c>
      <c r="I58" s="2007"/>
      <c r="J58" s="1240"/>
      <c r="K58" s="2024"/>
      <c r="L58" s="1415"/>
      <c r="M58" s="1415"/>
      <c r="N58" s="1415"/>
      <c r="O58" s="2006"/>
      <c r="P58" s="2006"/>
      <c r="Q58" s="2006"/>
      <c r="R58" s="2007"/>
      <c r="S58" s="1240"/>
      <c r="T58" s="1240"/>
      <c r="U58" s="1979">
        <f t="shared" si="0"/>
        <v>0</v>
      </c>
      <c r="V58" s="1980"/>
      <c r="W58" s="1981"/>
      <c r="X58" s="1239"/>
      <c r="Y58" s="1240"/>
      <c r="Z58" s="1239"/>
      <c r="AA58" s="2011"/>
      <c r="AB58" s="1239"/>
      <c r="AC58" s="2011"/>
      <c r="AD58" s="1240"/>
      <c r="AE58" s="2012"/>
      <c r="AF58" s="406" t="str">
        <f>IF($Q$34=2,"",IF(AND(U58&gt;0,D58=""),"←全学年分（×１年生分）の学則定員が未記入です。",IF(AND(X58&gt;0,I58=""),"←入学志願者数が未記入です。",IF(AND(X58&gt;0,L58=""),"←合格者数が未記入です。",IF(AND(X58&gt;0,O58=""),"←入学者数が未記入です。",IF(AND(NOT(D58=0),SUM(U58:W59)=0),"←生徒数が未記入です。",IF(L58&gt;I58,"←合格者数が志願者数を上回っています。",IF(O58&gt;L58,"←入学者数が合格者数を上回っています。",IF(AND(O58&gt;0,R58=""),"←「中学卒業と同時の入学者数」が空欄です。0名の場合は0と記入してください。",IF(R58&gt;O58,"←「中学卒業と同時の入学者数」が「入学者数」を上回っています。",IF(AND(O58&gt;0,X58=""),"←１年生が未記入です。",IF((O58-X58)&gt;=10,"←入学者が１年生より10名以上多いです。留学・留年等による差の場合は構いません。",IF((X58-O58)&gt;=10,"←１年生が入学者より10名以上多いです。留学・留年等による差の場合は構いません。","")))))))))))))</f>
        <v/>
      </c>
      <c r="AG58" s="185"/>
    </row>
    <row r="59" spans="1:33" s="17" customFormat="1" ht="11.65" customHeight="1" x14ac:dyDescent="0.15">
      <c r="A59" s="2026"/>
      <c r="B59" s="312"/>
      <c r="C59" s="558" t="s">
        <v>47</v>
      </c>
      <c r="D59" s="1405"/>
      <c r="E59" s="1995"/>
      <c r="F59" s="1995"/>
      <c r="G59" s="1406"/>
      <c r="H59" s="557" t="s">
        <v>35</v>
      </c>
      <c r="I59" s="1367"/>
      <c r="J59" s="1266"/>
      <c r="K59" s="1368"/>
      <c r="L59" s="2013"/>
      <c r="M59" s="2013"/>
      <c r="N59" s="2013"/>
      <c r="O59" s="2014"/>
      <c r="P59" s="2014"/>
      <c r="Q59" s="2014"/>
      <c r="R59" s="1367"/>
      <c r="S59" s="1266"/>
      <c r="T59" s="1266"/>
      <c r="U59" s="1985">
        <f t="shared" si="0"/>
        <v>0</v>
      </c>
      <c r="V59" s="1986"/>
      <c r="W59" s="1987"/>
      <c r="X59" s="1251"/>
      <c r="Y59" s="1252"/>
      <c r="Z59" s="1265"/>
      <c r="AA59" s="2018"/>
      <c r="AB59" s="1265"/>
      <c r="AC59" s="2018"/>
      <c r="AD59" s="1266"/>
      <c r="AE59" s="1369"/>
      <c r="AF59" s="406" t="str">
        <f>IF($Q$34=2,"",IF(AND(U59&gt;0,D58=""),"←全学年分（×１年生分）の学則定員が未記入です。",IF(AND(X59&gt;0,I59=""),"←入学志願者数が未記入です。",IF(AND(X59&gt;0,L59=""),"←合格者数が未記入です。",IF(AND(X59&gt;0,O59=""),"←入学者数が未記入です。",IF(AND(NOT(D58=0),SUM(U58:W59)=0),"←生徒数が未記入です。",IF(L59&gt;I59,"←合格者数が志願者数を上回っています。",IF(O59&gt;L59,"←入学者数が合格者数を上回っています。",IF(AND(O59&gt;0,R59=""),"←「中学卒業と同時の入学者数」が空欄です。0名の場合は0と記入してください。",IF(R59&gt;O59,"←「中学卒業と同時の入学者数」が「入学者数」を上回っています。",IF(AND(O59&gt;0,X59=""),"←１年生が未記入です。",IF((O59-X59)&gt;=10,"←入学者が１年生より10名以上多いです。留学・留年等による差の場合は構いません。",IF((X59-O59)&gt;=10,"←１年生が入学者より10名以上多いです。留学・留年等による差の場合は構いません。","")))))))))))))</f>
        <v/>
      </c>
      <c r="AG59" s="185"/>
    </row>
    <row r="60" spans="1:33" s="17" customFormat="1" ht="11.65" customHeight="1" x14ac:dyDescent="0.15">
      <c r="A60" s="2026"/>
      <c r="B60" s="1388"/>
      <c r="C60" s="2029"/>
      <c r="D60" s="1248"/>
      <c r="E60" s="1249"/>
      <c r="F60" s="1249"/>
      <c r="G60" s="1353"/>
      <c r="H60" s="99" t="s">
        <v>34</v>
      </c>
      <c r="I60" s="1356"/>
      <c r="J60" s="1249"/>
      <c r="K60" s="1353"/>
      <c r="L60" s="2023"/>
      <c r="M60" s="2023"/>
      <c r="N60" s="2023"/>
      <c r="O60" s="1997"/>
      <c r="P60" s="1997"/>
      <c r="Q60" s="1997"/>
      <c r="R60" s="1413"/>
      <c r="S60" s="1300"/>
      <c r="T60" s="1300"/>
      <c r="U60" s="1979">
        <f t="shared" si="0"/>
        <v>0</v>
      </c>
      <c r="V60" s="1980"/>
      <c r="W60" s="1981"/>
      <c r="X60" s="1299"/>
      <c r="Y60" s="1300"/>
      <c r="Z60" s="1299"/>
      <c r="AA60" s="1301"/>
      <c r="AB60" s="1299"/>
      <c r="AC60" s="1301"/>
      <c r="AD60" s="1300"/>
      <c r="AE60" s="1998"/>
      <c r="AF60" s="406" t="str">
        <f>IF($Q$34=2,"",IF(AND(U60&gt;0,D60=""),"←全学年分（×１年生分）の学則定員が未記入です。",IF(AND(X60&gt;0,I60=""),"←入学志願者数が未記入です。",IF(AND(X60&gt;0,L60=""),"←合格者数が未記入です。",IF(AND(X60&gt;0,O60=""),"←入学者数が未記入です。",IF(AND(NOT(D60=0),SUM(U60:W61)=0),"←生徒数が未記入です。",IF(L60&gt;I60,"←合格者数が志願者数を上回っています。",IF(O60&gt;L60,"←入学者数が合格者数を上回っています。",IF(AND(O60&gt;0,R60=""),"←「中学卒業と同時の入学者数」が空欄です。0名の場合は0と記入してください。",IF(R60&gt;O60,"←「中学卒業と同時の入学者数」が「入学者数」を上回っています。",IF(AND(O60&gt;0,X60=""),"←１年生が未記入です。",IF((O60-X60)&gt;=10,"←入学者が１年生より10名以上多いです。留学・留年等による差の場合は構いません。",IF((X60-O60)&gt;=10,"←１年生が入学者より10名以上多いです。留学・留年等による差の場合は構いません。","")))))))))))))</f>
        <v/>
      </c>
      <c r="AG60" s="185"/>
    </row>
    <row r="61" spans="1:33" s="17" customFormat="1" ht="11.65" customHeight="1" x14ac:dyDescent="0.15">
      <c r="A61" s="2026"/>
      <c r="B61" s="312"/>
      <c r="C61" s="558" t="s">
        <v>47</v>
      </c>
      <c r="D61" s="1405"/>
      <c r="E61" s="1995"/>
      <c r="F61" s="1995"/>
      <c r="G61" s="1406"/>
      <c r="H61" s="97" t="s">
        <v>35</v>
      </c>
      <c r="I61" s="1396"/>
      <c r="J61" s="1289"/>
      <c r="K61" s="1372"/>
      <c r="L61" s="1373"/>
      <c r="M61" s="1373"/>
      <c r="N61" s="1373"/>
      <c r="O61" s="1999"/>
      <c r="P61" s="1999"/>
      <c r="Q61" s="1999"/>
      <c r="R61" s="1396"/>
      <c r="S61" s="1289"/>
      <c r="T61" s="1289"/>
      <c r="U61" s="1985">
        <f t="shared" si="0"/>
        <v>0</v>
      </c>
      <c r="V61" s="1986"/>
      <c r="W61" s="1987"/>
      <c r="X61" s="1405"/>
      <c r="Y61" s="1995"/>
      <c r="Z61" s="1288"/>
      <c r="AA61" s="1290"/>
      <c r="AB61" s="1288"/>
      <c r="AC61" s="1290"/>
      <c r="AD61" s="1289"/>
      <c r="AE61" s="1397"/>
      <c r="AF61" s="406" t="str">
        <f>IF($Q$34=2,"",IF(AND(U61&gt;0,D60=""),"←全学年分（×１年生分）の学則定員が未記入です。",IF(AND(X61&gt;0,I61=""),"←入学志願者数が未記入です。",IF(AND(X61&gt;0,L61=""),"←合格者数が未記入です。",IF(AND(X61&gt;0,O61=""),"←入学者数が未記入です。",IF(AND(NOT(D60=0),SUM(U60:W61)=0),"←生徒数が未記入です。",IF(L61&gt;I61,"←合格者数が志願者数を上回っています。",IF(O61&gt;L61,"←入学者数が合格者数を上回っています。",IF(AND(O61&gt;0,R61=""),"←「中学卒業と同時の入学者数」が空欄です。0名の場合は0と記入してください。",IF(R61&gt;O61,"←「中学卒業と同時の入学者数」が「入学者数」を上回っています。",IF(AND(O61&gt;0,X61=""),"←１年生が未記入です。",IF((O61-X61)&gt;=10,"←入学者が１年生より10名以上多いです。留学・留年等による差の場合は構いません。",IF((X61-O61)&gt;=10,"←１年生が入学者より10名以上多いです。留学・留年等による差の場合は構いません。","")))))))))))))</f>
        <v/>
      </c>
      <c r="AG61" s="185"/>
    </row>
    <row r="62" spans="1:33" s="17" customFormat="1" ht="11.65" customHeight="1" x14ac:dyDescent="0.15">
      <c r="A62" s="2026"/>
      <c r="B62" s="1388"/>
      <c r="C62" s="2029"/>
      <c r="D62" s="1248"/>
      <c r="E62" s="1249"/>
      <c r="F62" s="1249"/>
      <c r="G62" s="1353"/>
      <c r="H62" s="98" t="s">
        <v>34</v>
      </c>
      <c r="I62" s="2007"/>
      <c r="J62" s="1240"/>
      <c r="K62" s="2024"/>
      <c r="L62" s="1415"/>
      <c r="M62" s="1415"/>
      <c r="N62" s="1415"/>
      <c r="O62" s="2006"/>
      <c r="P62" s="2006"/>
      <c r="Q62" s="2006"/>
      <c r="R62" s="2007"/>
      <c r="S62" s="1240"/>
      <c r="T62" s="1240"/>
      <c r="U62" s="1979">
        <f t="shared" si="0"/>
        <v>0</v>
      </c>
      <c r="V62" s="1980"/>
      <c r="W62" s="1981"/>
      <c r="X62" s="1239"/>
      <c r="Y62" s="1240"/>
      <c r="Z62" s="1239"/>
      <c r="AA62" s="2011"/>
      <c r="AB62" s="1239"/>
      <c r="AC62" s="2011"/>
      <c r="AD62" s="1240"/>
      <c r="AE62" s="2012"/>
      <c r="AF62" s="406" t="str">
        <f>IF($Q$34=2,"",IF(AND(U62&gt;0,D62=""),"←全学年分（×１年生分）の学則定員が未記入です。",IF(AND(X62&gt;0,I62=""),"←入学志願者数が未記入です。",IF(AND(X62&gt;0,L62=""),"←合格者数が未記入です。",IF(AND(X62&gt;0,O62=""),"←入学者数が未記入です。",IF(AND(NOT(D62=0),SUM(U62:W63)=0),"←生徒数が未記入です。",IF(L62&gt;I62,"←合格者数が志願者数を上回っています。",IF(O62&gt;L62,"←入学者数が合格者数を上回っています。",IF(AND(O62&gt;0,R62=""),"←「中学卒業と同時の入学者数」が空欄です。0名の場合は0と記入してください。",IF(R62&gt;O62,"←「中学卒業と同時の入学者数」が「入学者数」を上回っています。",IF(AND(O62&gt;0,X62=""),"←１年生が未記入です。",IF((O62-X62)&gt;=10,"←入学者が１年生より10名以上多いです。留学・留年等による差の場合は構いません。",IF((X62-O62)&gt;=10,"←１年生が入学者より10名以上多いです。留学・留年等による差の場合は構いません。","")))))))))))))</f>
        <v/>
      </c>
      <c r="AG62" s="185"/>
    </row>
    <row r="63" spans="1:33" s="17" customFormat="1" ht="11.65" customHeight="1" thickBot="1" x14ac:dyDescent="0.2">
      <c r="A63" s="2027"/>
      <c r="B63" s="313"/>
      <c r="C63" s="314" t="s">
        <v>47</v>
      </c>
      <c r="D63" s="1389"/>
      <c r="E63" s="2031"/>
      <c r="F63" s="2031"/>
      <c r="G63" s="1390"/>
      <c r="H63" s="100" t="s">
        <v>35</v>
      </c>
      <c r="I63" s="2032"/>
      <c r="J63" s="2031"/>
      <c r="K63" s="1390"/>
      <c r="L63" s="2032"/>
      <c r="M63" s="2031"/>
      <c r="N63" s="1390"/>
      <c r="O63" s="2033"/>
      <c r="P63" s="2034"/>
      <c r="Q63" s="2035"/>
      <c r="R63" s="1358"/>
      <c r="S63" s="1277"/>
      <c r="T63" s="1277"/>
      <c r="U63" s="2036">
        <f t="shared" si="0"/>
        <v>0</v>
      </c>
      <c r="V63" s="2037"/>
      <c r="W63" s="2038"/>
      <c r="X63" s="1389"/>
      <c r="Y63" s="2031"/>
      <c r="Z63" s="1276"/>
      <c r="AA63" s="1278"/>
      <c r="AB63" s="1276"/>
      <c r="AC63" s="1278"/>
      <c r="AD63" s="1277"/>
      <c r="AE63" s="1360"/>
      <c r="AF63" s="406" t="str">
        <f>IF($Q$34=2,"",IF(AND(U63&gt;0,D62=""),"←全学年分（×１年生分）の学則定員が未記入です。",IF(AND(X63&gt;0,I63=""),"←入学志願者数が未記入です。",IF(AND(X63&gt;0,L63=""),"←合格者数が未記入です。",IF(AND(X63&gt;0,O63=""),"←入学者数が未記入です。",IF(AND(NOT(D62=0),SUM(U62:W63)=0),"←生徒数が未記入です。",IF(L63&gt;I63,"←合格者数が志願者数を上回っています。",IF(O63&gt;L63,"←入学者数が合格者数を上回っています。",IF(AND(O63&gt;0,R63=""),"←「中学卒業と同時の入学者数」が空欄です。0名の場合は0と記入してください。",IF(R63&gt;O63,"←「中学卒業と同時の入学者数」が「入学者数」を上回っています。",IF(AND(O63&gt;0,X63=""),"←１年生が未記入です。",IF((O63-X63)&gt;=10,"←入学者が１年生より10名以上多いです。留学・留年等による差の場合は構いません。",IF((X63-O63)&gt;=10,"←１年生が入学者より10名以上多いです。留学・留年等による差の場合は構いません。","")))))))))))))</f>
        <v/>
      </c>
      <c r="AG63" s="185"/>
    </row>
    <row r="64" spans="1:33" s="17" customFormat="1" ht="14.25" customHeight="1" x14ac:dyDescent="0.15">
      <c r="A64" s="1908" t="s">
        <v>2109</v>
      </c>
      <c r="B64" s="1908"/>
      <c r="C64" s="2039" t="s">
        <v>2147</v>
      </c>
      <c r="D64" s="2039"/>
      <c r="E64" s="2039"/>
      <c r="F64" s="2039"/>
      <c r="G64" s="2039"/>
      <c r="H64" s="2039"/>
      <c r="I64" s="2039"/>
      <c r="J64" s="2039"/>
      <c r="K64" s="2039"/>
      <c r="L64" s="2039"/>
      <c r="M64" s="2039"/>
      <c r="N64" s="2039"/>
      <c r="O64" s="2039"/>
      <c r="P64" s="2039"/>
      <c r="Q64" s="2039"/>
      <c r="R64" s="2039"/>
      <c r="S64" s="2039"/>
      <c r="T64" s="2039"/>
      <c r="U64" s="2039"/>
      <c r="V64" s="2039"/>
      <c r="W64" s="2039"/>
      <c r="X64" s="2039"/>
      <c r="Y64" s="2039"/>
      <c r="Z64" s="2039"/>
      <c r="AA64" s="2039"/>
      <c r="AB64" s="2039"/>
      <c r="AC64" s="2039"/>
      <c r="AD64" s="2039"/>
      <c r="AE64" s="2039"/>
      <c r="AF64" s="406"/>
      <c r="AG64" s="181"/>
    </row>
    <row r="65" spans="1:45" s="17" customFormat="1" ht="14.25" customHeight="1" x14ac:dyDescent="0.15">
      <c r="A65" s="724"/>
      <c r="B65" s="725">
        <v>2</v>
      </c>
      <c r="C65" s="489" t="s">
        <v>487</v>
      </c>
      <c r="D65" s="517"/>
      <c r="E65" s="482"/>
      <c r="F65" s="482"/>
      <c r="G65" s="482"/>
      <c r="H65" s="482"/>
      <c r="I65" s="482"/>
      <c r="J65" s="482"/>
      <c r="K65" s="482"/>
      <c r="L65" s="482"/>
      <c r="M65" s="482"/>
      <c r="N65" s="482"/>
      <c r="O65" s="482"/>
      <c r="P65" s="482"/>
      <c r="Q65" s="482"/>
      <c r="R65" s="482"/>
      <c r="S65" s="482"/>
      <c r="T65" s="482"/>
      <c r="U65" s="482"/>
      <c r="V65" s="482"/>
      <c r="W65" s="482"/>
      <c r="X65" s="482"/>
      <c r="Y65" s="482"/>
      <c r="Z65" s="482"/>
      <c r="AA65" s="482"/>
      <c r="AB65" s="482"/>
      <c r="AC65" s="482"/>
      <c r="AD65" s="482"/>
      <c r="AE65" s="483"/>
      <c r="AF65" s="406"/>
      <c r="AG65" s="181"/>
    </row>
    <row r="66" spans="1:45" s="17" customFormat="1" ht="14.25" customHeight="1" x14ac:dyDescent="0.15">
      <c r="A66" s="489"/>
      <c r="B66" s="725">
        <v>3</v>
      </c>
      <c r="C66" s="482" t="s">
        <v>488</v>
      </c>
      <c r="D66" s="517"/>
      <c r="E66" s="485"/>
      <c r="F66" s="485"/>
      <c r="G66" s="485"/>
      <c r="H66" s="485"/>
      <c r="I66" s="485"/>
      <c r="J66" s="485"/>
      <c r="K66" s="485"/>
      <c r="L66" s="485"/>
      <c r="M66" s="485"/>
      <c r="N66" s="485"/>
      <c r="O66" s="485"/>
      <c r="P66" s="485"/>
      <c r="Q66" s="485"/>
      <c r="R66" s="485"/>
      <c r="S66" s="485"/>
      <c r="T66" s="485"/>
      <c r="U66" s="485"/>
      <c r="V66" s="485"/>
      <c r="W66" s="485"/>
      <c r="X66" s="485"/>
      <c r="Y66" s="485"/>
      <c r="Z66" s="485"/>
      <c r="AA66" s="485"/>
      <c r="AB66" s="485"/>
      <c r="AC66" s="485"/>
      <c r="AD66" s="485"/>
      <c r="AE66" s="486"/>
      <c r="AF66" s="406"/>
      <c r="AG66" s="181"/>
    </row>
    <row r="67" spans="1:45" s="17" customFormat="1" ht="14.25" customHeight="1" x14ac:dyDescent="0.15">
      <c r="A67" s="484"/>
      <c r="B67" s="725">
        <v>4</v>
      </c>
      <c r="C67" s="482" t="s">
        <v>3618</v>
      </c>
      <c r="D67" s="517"/>
      <c r="E67" s="485"/>
      <c r="F67" s="485"/>
      <c r="G67" s="485"/>
      <c r="H67" s="485"/>
      <c r="I67" s="485"/>
      <c r="J67" s="485"/>
      <c r="K67" s="485"/>
      <c r="L67" s="485"/>
      <c r="M67" s="485"/>
      <c r="N67" s="485"/>
      <c r="O67" s="485"/>
      <c r="P67" s="485"/>
      <c r="Q67" s="485"/>
      <c r="R67" s="485"/>
      <c r="S67" s="485"/>
      <c r="T67" s="485"/>
      <c r="U67" s="485"/>
      <c r="V67" s="485"/>
      <c r="W67" s="485"/>
      <c r="X67" s="485"/>
      <c r="Y67" s="485"/>
      <c r="Z67" s="485"/>
      <c r="AA67" s="485"/>
      <c r="AB67" s="485"/>
      <c r="AC67" s="485"/>
      <c r="AD67" s="485"/>
      <c r="AE67" s="486"/>
      <c r="AF67" s="406"/>
      <c r="AG67" s="181"/>
    </row>
    <row r="68" spans="1:45" s="17" customFormat="1" ht="11.25" customHeight="1" x14ac:dyDescent="0.15">
      <c r="A68" s="484"/>
      <c r="B68" s="118"/>
      <c r="C68" s="482"/>
      <c r="D68" s="485"/>
      <c r="E68" s="485"/>
      <c r="F68" s="485"/>
      <c r="G68" s="485"/>
      <c r="H68" s="485"/>
      <c r="I68" s="485"/>
      <c r="J68" s="485"/>
      <c r="K68" s="485"/>
      <c r="L68" s="485"/>
      <c r="M68" s="485"/>
      <c r="N68" s="485"/>
      <c r="O68" s="485"/>
      <c r="P68" s="485"/>
      <c r="Q68" s="485"/>
      <c r="R68" s="485"/>
      <c r="S68" s="485"/>
      <c r="T68" s="485"/>
      <c r="U68" s="485"/>
      <c r="V68" s="485"/>
      <c r="W68" s="485"/>
      <c r="X68" s="485"/>
      <c r="Y68" s="485"/>
      <c r="Z68" s="485"/>
      <c r="AA68" s="485"/>
      <c r="AB68" s="485"/>
      <c r="AC68" s="485"/>
      <c r="AD68" s="485"/>
      <c r="AE68" s="487"/>
      <c r="AF68" s="406"/>
      <c r="AG68" s="181"/>
    </row>
    <row r="69" spans="1:45" s="17" customFormat="1" ht="3.75" customHeight="1" x14ac:dyDescent="0.15">
      <c r="A69" s="520"/>
      <c r="B69" s="198"/>
      <c r="C69" s="443"/>
      <c r="D69" s="444"/>
      <c r="E69" s="444"/>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35"/>
      <c r="AF69" s="406"/>
      <c r="AG69" s="181"/>
    </row>
    <row r="70" spans="1:45" ht="13.5" customHeight="1" x14ac:dyDescent="0.15">
      <c r="A70" s="155" t="s">
        <v>474</v>
      </c>
      <c r="B70" s="405"/>
      <c r="C70" s="405"/>
      <c r="D70" s="405"/>
      <c r="E70" s="405"/>
      <c r="F70" s="405"/>
      <c r="G70" s="405"/>
      <c r="H70" s="405"/>
      <c r="I70" s="405"/>
      <c r="J70" s="405"/>
      <c r="K70" s="405"/>
      <c r="L70" s="405"/>
      <c r="M70" s="405"/>
      <c r="N70" s="405"/>
      <c r="O70" s="405"/>
      <c r="P70" s="405"/>
      <c r="Q70" s="405"/>
      <c r="R70" s="405"/>
      <c r="S70" s="72"/>
      <c r="T70" s="72"/>
      <c r="U70" s="72"/>
      <c r="V70" s="72"/>
      <c r="W70" s="72"/>
      <c r="X70" s="72"/>
      <c r="Y70" s="72"/>
      <c r="Z70" s="72"/>
      <c r="AA70" s="101"/>
      <c r="AB70" s="2040"/>
      <c r="AC70" s="2040"/>
      <c r="AD70" s="2040"/>
      <c r="AE70" s="2040"/>
      <c r="AH70" s="9"/>
      <c r="AR70" s="9"/>
      <c r="AS70" s="9"/>
    </row>
    <row r="71" spans="1:45" ht="13.5" customHeight="1" x14ac:dyDescent="0.15">
      <c r="A71" s="155" t="s">
        <v>475</v>
      </c>
      <c r="B71" s="405"/>
      <c r="C71" s="405"/>
      <c r="D71" s="405"/>
      <c r="E71" s="405"/>
      <c r="F71" s="405"/>
      <c r="G71" s="405"/>
      <c r="H71" s="405"/>
      <c r="I71" s="405"/>
      <c r="J71" s="405"/>
      <c r="K71" s="405"/>
      <c r="L71" s="405"/>
      <c r="M71" s="405"/>
      <c r="N71" s="405"/>
      <c r="O71" s="405"/>
      <c r="P71" s="405"/>
      <c r="Q71" s="405"/>
      <c r="R71" s="405"/>
      <c r="S71" s="72"/>
      <c r="T71" s="72"/>
      <c r="U71" s="72"/>
      <c r="V71" s="72"/>
      <c r="W71" s="72"/>
      <c r="X71" s="72"/>
      <c r="Y71" s="72"/>
      <c r="Z71" s="72"/>
      <c r="AA71" s="101"/>
      <c r="AB71" s="572"/>
      <c r="AC71" s="572"/>
      <c r="AD71" s="572"/>
      <c r="AE71" s="572"/>
      <c r="AH71" s="9"/>
      <c r="AR71" s="9"/>
      <c r="AS71" s="9"/>
    </row>
    <row r="72" spans="1:45" s="17" customFormat="1" ht="6" customHeight="1" thickBot="1" x14ac:dyDescent="0.2">
      <c r="A72" s="512"/>
      <c r="B72" s="173"/>
      <c r="C72" s="525"/>
      <c r="D72" s="525"/>
      <c r="E72" s="525"/>
      <c r="F72" s="525"/>
      <c r="G72" s="525"/>
      <c r="H72" s="525"/>
      <c r="I72" s="525"/>
      <c r="J72" s="525"/>
      <c r="K72" s="525"/>
      <c r="L72" s="525"/>
      <c r="M72" s="525"/>
      <c r="N72" s="525"/>
      <c r="O72" s="525"/>
      <c r="P72" s="525"/>
      <c r="Q72" s="525"/>
      <c r="R72" s="525"/>
      <c r="S72" s="525"/>
      <c r="T72" s="525"/>
      <c r="U72" s="525"/>
      <c r="V72" s="525"/>
      <c r="W72" s="525"/>
      <c r="X72" s="525"/>
      <c r="Y72" s="525"/>
      <c r="Z72" s="525"/>
      <c r="AA72" s="525"/>
      <c r="AB72" s="525"/>
      <c r="AC72" s="525"/>
      <c r="AD72" s="525"/>
      <c r="AE72" s="525"/>
      <c r="AF72" s="406"/>
      <c r="AG72" s="181"/>
    </row>
    <row r="73" spans="1:45" s="17" customFormat="1" ht="27.6" customHeight="1" x14ac:dyDescent="0.15">
      <c r="A73" s="2041" t="s">
        <v>2084</v>
      </c>
      <c r="B73" s="2042"/>
      <c r="C73" s="2042"/>
      <c r="D73" s="2042"/>
      <c r="E73" s="2043"/>
      <c r="F73" s="2044" t="s">
        <v>481</v>
      </c>
      <c r="G73" s="2042"/>
      <c r="H73" s="2042"/>
      <c r="I73" s="2042"/>
      <c r="J73" s="2042"/>
      <c r="K73" s="2042"/>
      <c r="L73" s="2042"/>
      <c r="M73" s="2045"/>
      <c r="N73" s="188"/>
      <c r="O73" s="188"/>
      <c r="P73" s="2046" t="s">
        <v>2084</v>
      </c>
      <c r="Q73" s="1936"/>
      <c r="R73" s="1936"/>
      <c r="S73" s="1936"/>
      <c r="T73" s="1936"/>
      <c r="U73" s="2044" t="s">
        <v>481</v>
      </c>
      <c r="V73" s="2042"/>
      <c r="W73" s="2042"/>
      <c r="X73" s="2042"/>
      <c r="Y73" s="2042"/>
      <c r="Z73" s="2042"/>
      <c r="AA73" s="2042"/>
      <c r="AB73" s="2045"/>
      <c r="AC73" s="405"/>
      <c r="AD73" s="405"/>
      <c r="AE73" s="405"/>
      <c r="AF73" s="406"/>
      <c r="AG73" s="181"/>
    </row>
    <row r="74" spans="1:45" s="17" customFormat="1" ht="14.1" customHeight="1" x14ac:dyDescent="0.15">
      <c r="A74" s="2047" t="s">
        <v>467</v>
      </c>
      <c r="B74" s="2050" t="s">
        <v>148</v>
      </c>
      <c r="C74" s="2051"/>
      <c r="D74" s="2051"/>
      <c r="E74" s="2052"/>
      <c r="F74" s="2053"/>
      <c r="G74" s="2054"/>
      <c r="H74" s="2054"/>
      <c r="I74" s="2054"/>
      <c r="J74" s="2054"/>
      <c r="K74" s="2054"/>
      <c r="L74" s="2054"/>
      <c r="M74" s="573" t="s">
        <v>119</v>
      </c>
      <c r="N74" s="188"/>
      <c r="O74" s="188"/>
      <c r="P74" s="2047" t="s">
        <v>470</v>
      </c>
      <c r="Q74" s="2050" t="s">
        <v>415</v>
      </c>
      <c r="R74" s="2051"/>
      <c r="S74" s="2051"/>
      <c r="T74" s="2052"/>
      <c r="U74" s="2053"/>
      <c r="V74" s="2054"/>
      <c r="W74" s="2054"/>
      <c r="X74" s="2054"/>
      <c r="Y74" s="2054"/>
      <c r="Z74" s="2054"/>
      <c r="AA74" s="2054"/>
      <c r="AB74" s="577" t="s">
        <v>119</v>
      </c>
      <c r="AC74" s="405"/>
      <c r="AD74" s="405"/>
      <c r="AE74" s="405"/>
      <c r="AF74" s="406"/>
      <c r="AG74" s="181"/>
    </row>
    <row r="75" spans="1:45" s="17" customFormat="1" ht="14.1" customHeight="1" x14ac:dyDescent="0.15">
      <c r="A75" s="2048"/>
      <c r="B75" s="2055" t="s">
        <v>393</v>
      </c>
      <c r="C75" s="2056"/>
      <c r="D75" s="2056"/>
      <c r="E75" s="2057"/>
      <c r="F75" s="2058"/>
      <c r="G75" s="2059"/>
      <c r="H75" s="2059"/>
      <c r="I75" s="2059"/>
      <c r="J75" s="2059"/>
      <c r="K75" s="2059"/>
      <c r="L75" s="2059"/>
      <c r="M75" s="574" t="s">
        <v>119</v>
      </c>
      <c r="N75" s="188"/>
      <c r="O75" s="188"/>
      <c r="P75" s="2048"/>
      <c r="Q75" s="2060" t="s">
        <v>416</v>
      </c>
      <c r="R75" s="1862"/>
      <c r="S75" s="1862"/>
      <c r="T75" s="2061"/>
      <c r="U75" s="2062"/>
      <c r="V75" s="2063"/>
      <c r="W75" s="2063"/>
      <c r="X75" s="2063"/>
      <c r="Y75" s="2063"/>
      <c r="Z75" s="2063"/>
      <c r="AA75" s="2063"/>
      <c r="AB75" s="578" t="s">
        <v>119</v>
      </c>
      <c r="AC75" s="405"/>
      <c r="AD75" s="405"/>
      <c r="AE75" s="405"/>
      <c r="AF75" s="406"/>
      <c r="AG75" s="181"/>
    </row>
    <row r="76" spans="1:45" s="17" customFormat="1" ht="14.1" customHeight="1" x14ac:dyDescent="0.15">
      <c r="A76" s="2048"/>
      <c r="B76" s="2055" t="s">
        <v>394</v>
      </c>
      <c r="C76" s="2056"/>
      <c r="D76" s="2056"/>
      <c r="E76" s="2057"/>
      <c r="F76" s="2058"/>
      <c r="G76" s="2059"/>
      <c r="H76" s="2059"/>
      <c r="I76" s="2059"/>
      <c r="J76" s="2059"/>
      <c r="K76" s="2059"/>
      <c r="L76" s="2059"/>
      <c r="M76" s="577" t="s">
        <v>119</v>
      </c>
      <c r="N76" s="188"/>
      <c r="O76" s="188"/>
      <c r="P76" s="2048"/>
      <c r="Q76" s="2060" t="s">
        <v>417</v>
      </c>
      <c r="R76" s="1862"/>
      <c r="S76" s="1862"/>
      <c r="T76" s="2061"/>
      <c r="U76" s="2062"/>
      <c r="V76" s="2063"/>
      <c r="W76" s="2063"/>
      <c r="X76" s="2063"/>
      <c r="Y76" s="2063"/>
      <c r="Z76" s="2063"/>
      <c r="AA76" s="2063"/>
      <c r="AB76" s="578" t="s">
        <v>119</v>
      </c>
      <c r="AC76" s="405"/>
      <c r="AD76" s="405"/>
      <c r="AE76" s="405"/>
      <c r="AF76" s="406"/>
      <c r="AG76" s="181"/>
    </row>
    <row r="77" spans="1:45" ht="14.1" customHeight="1" x14ac:dyDescent="0.15">
      <c r="A77" s="2048"/>
      <c r="B77" s="2055" t="s">
        <v>395</v>
      </c>
      <c r="C77" s="2056"/>
      <c r="D77" s="2056"/>
      <c r="E77" s="2057"/>
      <c r="F77" s="2058"/>
      <c r="G77" s="2059"/>
      <c r="H77" s="2059"/>
      <c r="I77" s="2059"/>
      <c r="J77" s="2059"/>
      <c r="K77" s="2059"/>
      <c r="L77" s="2059"/>
      <c r="M77" s="574" t="s">
        <v>119</v>
      </c>
      <c r="N77" s="73"/>
      <c r="O77" s="73"/>
      <c r="P77" s="2048"/>
      <c r="Q77" s="2060" t="s">
        <v>418</v>
      </c>
      <c r="R77" s="1862"/>
      <c r="S77" s="1862"/>
      <c r="T77" s="2061"/>
      <c r="U77" s="2062"/>
      <c r="V77" s="2063"/>
      <c r="W77" s="2063"/>
      <c r="X77" s="2063"/>
      <c r="Y77" s="2063"/>
      <c r="Z77" s="2063"/>
      <c r="AA77" s="2063"/>
      <c r="AB77" s="578" t="s">
        <v>119</v>
      </c>
      <c r="AC77" s="72"/>
      <c r="AD77" s="72"/>
      <c r="AE77" s="72"/>
      <c r="AH77" s="9"/>
      <c r="AR77" s="9"/>
      <c r="AS77" s="9"/>
    </row>
    <row r="78" spans="1:45" ht="14.1" customHeight="1" x14ac:dyDescent="0.15">
      <c r="A78" s="2048"/>
      <c r="B78" s="2055" t="s">
        <v>396</v>
      </c>
      <c r="C78" s="2056"/>
      <c r="D78" s="2056"/>
      <c r="E78" s="2057"/>
      <c r="F78" s="2058"/>
      <c r="G78" s="2059"/>
      <c r="H78" s="2059"/>
      <c r="I78" s="2059"/>
      <c r="J78" s="2059"/>
      <c r="K78" s="2059"/>
      <c r="L78" s="2059"/>
      <c r="M78" s="574" t="s">
        <v>119</v>
      </c>
      <c r="N78" s="73"/>
      <c r="O78" s="73"/>
      <c r="P78" s="2048"/>
      <c r="Q78" s="2060" t="s">
        <v>419</v>
      </c>
      <c r="R78" s="1862"/>
      <c r="S78" s="1862"/>
      <c r="T78" s="2061"/>
      <c r="U78" s="2062"/>
      <c r="V78" s="2063"/>
      <c r="W78" s="2063"/>
      <c r="X78" s="2063"/>
      <c r="Y78" s="2063"/>
      <c r="Z78" s="2063"/>
      <c r="AA78" s="2063"/>
      <c r="AB78" s="578" t="s">
        <v>119</v>
      </c>
      <c r="AC78" s="72"/>
      <c r="AD78" s="72"/>
      <c r="AE78" s="72"/>
      <c r="AH78" s="9"/>
      <c r="AR78" s="9"/>
      <c r="AS78" s="9"/>
    </row>
    <row r="79" spans="1:45" ht="14.1" customHeight="1" x14ac:dyDescent="0.15">
      <c r="A79" s="2048"/>
      <c r="B79" s="2055" t="s">
        <v>397</v>
      </c>
      <c r="C79" s="2056"/>
      <c r="D79" s="2056"/>
      <c r="E79" s="2057"/>
      <c r="F79" s="2058"/>
      <c r="G79" s="2059"/>
      <c r="H79" s="2059"/>
      <c r="I79" s="2059"/>
      <c r="J79" s="2059"/>
      <c r="K79" s="2059"/>
      <c r="L79" s="2059"/>
      <c r="M79" s="577" t="s">
        <v>119</v>
      </c>
      <c r="N79" s="73"/>
      <c r="O79" s="73"/>
      <c r="P79" s="2049"/>
      <c r="Q79" s="1933" t="s">
        <v>420</v>
      </c>
      <c r="R79" s="1933"/>
      <c r="S79" s="1933"/>
      <c r="T79" s="1934"/>
      <c r="U79" s="2064"/>
      <c r="V79" s="2065"/>
      <c r="W79" s="2065"/>
      <c r="X79" s="2065"/>
      <c r="Y79" s="2065"/>
      <c r="Z79" s="2065"/>
      <c r="AA79" s="2065"/>
      <c r="AB79" s="576" t="s">
        <v>119</v>
      </c>
      <c r="AC79" s="72"/>
      <c r="AD79" s="72"/>
      <c r="AE79" s="72"/>
      <c r="AH79" s="9"/>
      <c r="AR79" s="9"/>
      <c r="AS79" s="9"/>
    </row>
    <row r="80" spans="1:45" s="17" customFormat="1" ht="14.1" customHeight="1" x14ac:dyDescent="0.15">
      <c r="A80" s="2048"/>
      <c r="B80" s="2055" t="s">
        <v>398</v>
      </c>
      <c r="C80" s="2056"/>
      <c r="D80" s="2056"/>
      <c r="E80" s="2057"/>
      <c r="F80" s="2058"/>
      <c r="G80" s="2059"/>
      <c r="H80" s="2059"/>
      <c r="I80" s="2059"/>
      <c r="J80" s="2059"/>
      <c r="K80" s="2059"/>
      <c r="L80" s="2059"/>
      <c r="M80" s="574" t="s">
        <v>119</v>
      </c>
      <c r="N80" s="188"/>
      <c r="O80" s="188"/>
      <c r="P80" s="2047" t="s">
        <v>471</v>
      </c>
      <c r="Q80" s="2050" t="s">
        <v>421</v>
      </c>
      <c r="R80" s="2051"/>
      <c r="S80" s="2051"/>
      <c r="T80" s="2052"/>
      <c r="U80" s="2053"/>
      <c r="V80" s="2054"/>
      <c r="W80" s="2054"/>
      <c r="X80" s="2054"/>
      <c r="Y80" s="2054"/>
      <c r="Z80" s="2054"/>
      <c r="AA80" s="2054"/>
      <c r="AB80" s="575" t="s">
        <v>119</v>
      </c>
      <c r="AC80" s="405"/>
      <c r="AD80" s="405"/>
      <c r="AE80" s="405"/>
      <c r="AF80" s="406"/>
      <c r="AG80" s="181"/>
    </row>
    <row r="81" spans="1:45" s="17" customFormat="1" ht="14.1" customHeight="1" x14ac:dyDescent="0.15">
      <c r="A81" s="2049"/>
      <c r="B81" s="2066" t="s">
        <v>399</v>
      </c>
      <c r="C81" s="1933"/>
      <c r="D81" s="1933"/>
      <c r="E81" s="1934"/>
      <c r="F81" s="2064"/>
      <c r="G81" s="2065"/>
      <c r="H81" s="2065"/>
      <c r="I81" s="2065"/>
      <c r="J81" s="2065"/>
      <c r="K81" s="2065"/>
      <c r="L81" s="2065"/>
      <c r="M81" s="576" t="s">
        <v>119</v>
      </c>
      <c r="N81" s="188"/>
      <c r="O81" s="188"/>
      <c r="P81" s="2048"/>
      <c r="Q81" s="2060" t="s">
        <v>422</v>
      </c>
      <c r="R81" s="1862"/>
      <c r="S81" s="1862"/>
      <c r="T81" s="2061"/>
      <c r="U81" s="2062"/>
      <c r="V81" s="2063"/>
      <c r="W81" s="2063"/>
      <c r="X81" s="2063"/>
      <c r="Y81" s="2063"/>
      <c r="Z81" s="2063"/>
      <c r="AA81" s="2063"/>
      <c r="AB81" s="578" t="s">
        <v>119</v>
      </c>
      <c r="AC81" s="405"/>
      <c r="AD81" s="405"/>
      <c r="AE81" s="405"/>
      <c r="AF81" s="406"/>
      <c r="AG81" s="181"/>
    </row>
    <row r="82" spans="1:45" s="17" customFormat="1" ht="14.1" customHeight="1" x14ac:dyDescent="0.15">
      <c r="A82" s="2047" t="s">
        <v>468</v>
      </c>
      <c r="B82" s="2050" t="s">
        <v>400</v>
      </c>
      <c r="C82" s="2051"/>
      <c r="D82" s="2051"/>
      <c r="E82" s="2052"/>
      <c r="F82" s="2053"/>
      <c r="G82" s="2054"/>
      <c r="H82" s="2054"/>
      <c r="I82" s="2054"/>
      <c r="J82" s="2054"/>
      <c r="K82" s="2054"/>
      <c r="L82" s="2054"/>
      <c r="M82" s="575" t="s">
        <v>119</v>
      </c>
      <c r="N82" s="188"/>
      <c r="O82" s="188"/>
      <c r="P82" s="2048"/>
      <c r="Q82" s="2060" t="s">
        <v>423</v>
      </c>
      <c r="R82" s="1862"/>
      <c r="S82" s="1862"/>
      <c r="T82" s="2061"/>
      <c r="U82" s="2062"/>
      <c r="V82" s="2063"/>
      <c r="W82" s="2063"/>
      <c r="X82" s="2063"/>
      <c r="Y82" s="2063"/>
      <c r="Z82" s="2063"/>
      <c r="AA82" s="2063"/>
      <c r="AB82" s="574" t="s">
        <v>119</v>
      </c>
      <c r="AC82" s="173"/>
      <c r="AD82" s="173"/>
      <c r="AE82" s="173"/>
      <c r="AF82" s="406"/>
      <c r="AG82" s="181"/>
    </row>
    <row r="83" spans="1:45" s="17" customFormat="1" ht="14.1" customHeight="1" x14ac:dyDescent="0.15">
      <c r="A83" s="2048"/>
      <c r="B83" s="2067" t="s">
        <v>401</v>
      </c>
      <c r="C83" s="1858"/>
      <c r="D83" s="1858"/>
      <c r="E83" s="1931"/>
      <c r="F83" s="2068"/>
      <c r="G83" s="2069"/>
      <c r="H83" s="2069"/>
      <c r="I83" s="2069"/>
      <c r="J83" s="2069"/>
      <c r="K83" s="2069"/>
      <c r="L83" s="2069"/>
      <c r="M83" s="578" t="s">
        <v>119</v>
      </c>
      <c r="N83" s="188"/>
      <c r="O83" s="188"/>
      <c r="P83" s="2048"/>
      <c r="Q83" s="2060" t="s">
        <v>424</v>
      </c>
      <c r="R83" s="1862"/>
      <c r="S83" s="1862"/>
      <c r="T83" s="2061"/>
      <c r="U83" s="2062"/>
      <c r="V83" s="2063"/>
      <c r="W83" s="2063"/>
      <c r="X83" s="2063"/>
      <c r="Y83" s="2063"/>
      <c r="Z83" s="2063"/>
      <c r="AA83" s="2063"/>
      <c r="AB83" s="574" t="s">
        <v>119</v>
      </c>
      <c r="AC83" s="173"/>
      <c r="AD83" s="173"/>
      <c r="AE83" s="173"/>
      <c r="AF83" s="406"/>
      <c r="AG83" s="181"/>
    </row>
    <row r="84" spans="1:45" s="17" customFormat="1" ht="14.1" customHeight="1" x14ac:dyDescent="0.15">
      <c r="A84" s="2048"/>
      <c r="B84" s="2055" t="s">
        <v>402</v>
      </c>
      <c r="C84" s="2056"/>
      <c r="D84" s="2056"/>
      <c r="E84" s="2057"/>
      <c r="F84" s="2058"/>
      <c r="G84" s="2059"/>
      <c r="H84" s="2059"/>
      <c r="I84" s="2059"/>
      <c r="J84" s="2059"/>
      <c r="K84" s="2059"/>
      <c r="L84" s="2059"/>
      <c r="M84" s="578" t="s">
        <v>119</v>
      </c>
      <c r="N84" s="188"/>
      <c r="O84" s="188"/>
      <c r="P84" s="2049"/>
      <c r="Q84" s="1933" t="s">
        <v>425</v>
      </c>
      <c r="R84" s="1933"/>
      <c r="S84" s="1933"/>
      <c r="T84" s="1934"/>
      <c r="U84" s="2064"/>
      <c r="V84" s="2065"/>
      <c r="W84" s="2065"/>
      <c r="X84" s="2065"/>
      <c r="Y84" s="2065"/>
      <c r="Z84" s="2065"/>
      <c r="AA84" s="2065"/>
      <c r="AB84" s="365" t="s">
        <v>119</v>
      </c>
      <c r="AC84" s="173"/>
      <c r="AD84" s="173"/>
      <c r="AE84" s="173"/>
      <c r="AF84" s="406"/>
      <c r="AG84" s="181"/>
    </row>
    <row r="85" spans="1:45" s="17" customFormat="1" ht="14.1" customHeight="1" x14ac:dyDescent="0.15">
      <c r="A85" s="2048"/>
      <c r="B85" s="2055" t="s">
        <v>405</v>
      </c>
      <c r="C85" s="2056"/>
      <c r="D85" s="2056"/>
      <c r="E85" s="2057"/>
      <c r="F85" s="2058"/>
      <c r="G85" s="2059"/>
      <c r="H85" s="2059"/>
      <c r="I85" s="2059"/>
      <c r="J85" s="2059"/>
      <c r="K85" s="2059"/>
      <c r="L85" s="2059"/>
      <c r="M85" s="578" t="s">
        <v>119</v>
      </c>
      <c r="N85" s="188"/>
      <c r="O85" s="188"/>
      <c r="P85" s="2047" t="s">
        <v>472</v>
      </c>
      <c r="Q85" s="2050" t="s">
        <v>426</v>
      </c>
      <c r="R85" s="2051"/>
      <c r="S85" s="2051"/>
      <c r="T85" s="2052"/>
      <c r="U85" s="2053"/>
      <c r="V85" s="2054"/>
      <c r="W85" s="2054"/>
      <c r="X85" s="2054"/>
      <c r="Y85" s="2054"/>
      <c r="Z85" s="2054"/>
      <c r="AA85" s="2054"/>
      <c r="AB85" s="575" t="s">
        <v>119</v>
      </c>
      <c r="AC85" s="173"/>
      <c r="AD85" s="173"/>
      <c r="AE85" s="173"/>
      <c r="AF85" s="406"/>
      <c r="AG85" s="181"/>
    </row>
    <row r="86" spans="1:45" s="17" customFormat="1" ht="14.1" customHeight="1" x14ac:dyDescent="0.15">
      <c r="A86" s="2048"/>
      <c r="B86" s="2055" t="s">
        <v>404</v>
      </c>
      <c r="C86" s="2056"/>
      <c r="D86" s="2056"/>
      <c r="E86" s="2057"/>
      <c r="F86" s="2058"/>
      <c r="G86" s="2059"/>
      <c r="H86" s="2059"/>
      <c r="I86" s="2059"/>
      <c r="J86" s="2059"/>
      <c r="K86" s="2059"/>
      <c r="L86" s="2059"/>
      <c r="M86" s="578" t="s">
        <v>119</v>
      </c>
      <c r="N86" s="188"/>
      <c r="O86" s="188"/>
      <c r="P86" s="2048"/>
      <c r="Q86" s="2060" t="s">
        <v>427</v>
      </c>
      <c r="R86" s="1862"/>
      <c r="S86" s="1862"/>
      <c r="T86" s="2061"/>
      <c r="U86" s="2062"/>
      <c r="V86" s="2063"/>
      <c r="W86" s="2063"/>
      <c r="X86" s="2063"/>
      <c r="Y86" s="2063"/>
      <c r="Z86" s="2063"/>
      <c r="AA86" s="2063"/>
      <c r="AB86" s="578" t="s">
        <v>119</v>
      </c>
      <c r="AC86" s="156"/>
      <c r="AD86" s="156"/>
      <c r="AE86" s="156"/>
      <c r="AF86" s="406"/>
      <c r="AG86" s="181"/>
    </row>
    <row r="87" spans="1:45" s="17" customFormat="1" ht="14.1" customHeight="1" x14ac:dyDescent="0.15">
      <c r="A87" s="2048"/>
      <c r="B87" s="2055" t="s">
        <v>147</v>
      </c>
      <c r="C87" s="2056"/>
      <c r="D87" s="2056"/>
      <c r="E87" s="2057"/>
      <c r="F87" s="2058"/>
      <c r="G87" s="2059"/>
      <c r="H87" s="2059"/>
      <c r="I87" s="2059"/>
      <c r="J87" s="2059"/>
      <c r="K87" s="2059"/>
      <c r="L87" s="2059"/>
      <c r="M87" s="578" t="s">
        <v>119</v>
      </c>
      <c r="N87" s="188"/>
      <c r="O87" s="188"/>
      <c r="P87" s="2048"/>
      <c r="Q87" s="2060" t="s">
        <v>428</v>
      </c>
      <c r="R87" s="1862"/>
      <c r="S87" s="1862"/>
      <c r="T87" s="2061"/>
      <c r="U87" s="2062"/>
      <c r="V87" s="2063"/>
      <c r="W87" s="2063"/>
      <c r="X87" s="2063"/>
      <c r="Y87" s="2063"/>
      <c r="Z87" s="2063"/>
      <c r="AA87" s="2063"/>
      <c r="AB87" s="578" t="s">
        <v>119</v>
      </c>
      <c r="AC87" s="512"/>
      <c r="AD87" s="512"/>
      <c r="AE87" s="173"/>
      <c r="AF87" s="406"/>
      <c r="AG87" s="181"/>
    </row>
    <row r="88" spans="1:45" s="17" customFormat="1" ht="14.1" customHeight="1" x14ac:dyDescent="0.15">
      <c r="A88" s="2049"/>
      <c r="B88" s="2066" t="s">
        <v>406</v>
      </c>
      <c r="C88" s="1933"/>
      <c r="D88" s="1933"/>
      <c r="E88" s="1934"/>
      <c r="F88" s="2064"/>
      <c r="G88" s="2065"/>
      <c r="H88" s="2065"/>
      <c r="I88" s="2065"/>
      <c r="J88" s="2065"/>
      <c r="K88" s="2065"/>
      <c r="L88" s="2065"/>
      <c r="M88" s="576" t="s">
        <v>119</v>
      </c>
      <c r="N88" s="188"/>
      <c r="O88" s="188"/>
      <c r="P88" s="2049"/>
      <c r="Q88" s="1933" t="s">
        <v>429</v>
      </c>
      <c r="R88" s="1933"/>
      <c r="S88" s="1933"/>
      <c r="T88" s="1934"/>
      <c r="U88" s="2064"/>
      <c r="V88" s="2065"/>
      <c r="W88" s="2065"/>
      <c r="X88" s="2065"/>
      <c r="Y88" s="2065"/>
      <c r="Z88" s="2065"/>
      <c r="AA88" s="2065"/>
      <c r="AB88" s="576" t="s">
        <v>119</v>
      </c>
      <c r="AC88" s="512"/>
      <c r="AD88" s="512"/>
      <c r="AE88" s="173"/>
      <c r="AF88" s="406"/>
      <c r="AG88" s="181"/>
    </row>
    <row r="89" spans="1:45" s="17" customFormat="1" ht="14.1" customHeight="1" x14ac:dyDescent="0.15">
      <c r="A89" s="2047" t="s">
        <v>469</v>
      </c>
      <c r="B89" s="2050" t="s">
        <v>407</v>
      </c>
      <c r="C89" s="2051"/>
      <c r="D89" s="2051"/>
      <c r="E89" s="2052"/>
      <c r="F89" s="2053"/>
      <c r="G89" s="2054"/>
      <c r="H89" s="2054"/>
      <c r="I89" s="2054"/>
      <c r="J89" s="2054"/>
      <c r="K89" s="2054"/>
      <c r="L89" s="2054"/>
      <c r="M89" s="575" t="s">
        <v>119</v>
      </c>
      <c r="N89" s="188"/>
      <c r="O89" s="188"/>
      <c r="P89" s="2047" t="s">
        <v>473</v>
      </c>
      <c r="Q89" s="2050" t="s">
        <v>430</v>
      </c>
      <c r="R89" s="2051"/>
      <c r="S89" s="2051"/>
      <c r="T89" s="2052"/>
      <c r="U89" s="2053"/>
      <c r="V89" s="2054"/>
      <c r="W89" s="2054"/>
      <c r="X89" s="2054"/>
      <c r="Y89" s="2054"/>
      <c r="Z89" s="2054"/>
      <c r="AA89" s="2054"/>
      <c r="AB89" s="575" t="s">
        <v>119</v>
      </c>
      <c r="AC89" s="157"/>
      <c r="AD89" s="157"/>
      <c r="AE89" s="173"/>
      <c r="AF89" s="406"/>
      <c r="AG89" s="181"/>
    </row>
    <row r="90" spans="1:45" s="17" customFormat="1" ht="14.1" customHeight="1" x14ac:dyDescent="0.15">
      <c r="A90" s="2048"/>
      <c r="B90" s="2055" t="s">
        <v>403</v>
      </c>
      <c r="C90" s="2056"/>
      <c r="D90" s="2056"/>
      <c r="E90" s="2057"/>
      <c r="F90" s="2058"/>
      <c r="G90" s="2059"/>
      <c r="H90" s="2059"/>
      <c r="I90" s="2059"/>
      <c r="J90" s="2059"/>
      <c r="K90" s="2059"/>
      <c r="L90" s="2059"/>
      <c r="M90" s="578" t="s">
        <v>119</v>
      </c>
      <c r="N90" s="188"/>
      <c r="O90" s="188"/>
      <c r="P90" s="2048"/>
      <c r="Q90" s="2060" t="s">
        <v>431</v>
      </c>
      <c r="R90" s="1862"/>
      <c r="S90" s="1862"/>
      <c r="T90" s="2061"/>
      <c r="U90" s="2062"/>
      <c r="V90" s="2063"/>
      <c r="W90" s="2063"/>
      <c r="X90" s="2063"/>
      <c r="Y90" s="2063"/>
      <c r="Z90" s="2063"/>
      <c r="AA90" s="2063"/>
      <c r="AB90" s="578" t="s">
        <v>119</v>
      </c>
      <c r="AC90" s="157"/>
      <c r="AD90" s="157"/>
      <c r="AE90" s="173"/>
      <c r="AF90" s="406"/>
      <c r="AG90" s="181"/>
    </row>
    <row r="91" spans="1:45" s="17" customFormat="1" ht="14.1" customHeight="1" x14ac:dyDescent="0.15">
      <c r="A91" s="2048"/>
      <c r="B91" s="2055" t="s">
        <v>408</v>
      </c>
      <c r="C91" s="2056"/>
      <c r="D91" s="2056"/>
      <c r="E91" s="2057"/>
      <c r="F91" s="2058"/>
      <c r="G91" s="2059"/>
      <c r="H91" s="2059"/>
      <c r="I91" s="2059"/>
      <c r="J91" s="2059"/>
      <c r="K91" s="2059"/>
      <c r="L91" s="2059"/>
      <c r="M91" s="574" t="s">
        <v>119</v>
      </c>
      <c r="N91" s="188"/>
      <c r="O91" s="188"/>
      <c r="P91" s="2048"/>
      <c r="Q91" s="2060" t="s">
        <v>432</v>
      </c>
      <c r="R91" s="1862"/>
      <c r="S91" s="1862"/>
      <c r="T91" s="2061"/>
      <c r="U91" s="2062"/>
      <c r="V91" s="2063"/>
      <c r="W91" s="2063"/>
      <c r="X91" s="2063"/>
      <c r="Y91" s="2063"/>
      <c r="Z91" s="2063"/>
      <c r="AA91" s="2063"/>
      <c r="AB91" s="574" t="s">
        <v>119</v>
      </c>
      <c r="AC91" s="157"/>
      <c r="AD91" s="157"/>
      <c r="AE91" s="173"/>
      <c r="AF91" s="406"/>
      <c r="AG91" s="181"/>
    </row>
    <row r="92" spans="1:45" ht="14.1" customHeight="1" x14ac:dyDescent="0.15">
      <c r="A92" s="2048"/>
      <c r="B92" s="2055" t="s">
        <v>409</v>
      </c>
      <c r="C92" s="2056"/>
      <c r="D92" s="2056"/>
      <c r="E92" s="2057"/>
      <c r="F92" s="2058"/>
      <c r="G92" s="2059"/>
      <c r="H92" s="2059"/>
      <c r="I92" s="2059"/>
      <c r="J92" s="2059"/>
      <c r="K92" s="2059"/>
      <c r="L92" s="2059"/>
      <c r="M92" s="577" t="s">
        <v>119</v>
      </c>
      <c r="N92" s="73"/>
      <c r="O92" s="73"/>
      <c r="P92" s="2048"/>
      <c r="Q92" s="2060" t="s">
        <v>433</v>
      </c>
      <c r="R92" s="1862"/>
      <c r="S92" s="1862"/>
      <c r="T92" s="2061"/>
      <c r="U92" s="2062"/>
      <c r="V92" s="2063"/>
      <c r="W92" s="2063"/>
      <c r="X92" s="2063"/>
      <c r="Y92" s="2063"/>
      <c r="Z92" s="2063"/>
      <c r="AA92" s="2063"/>
      <c r="AB92" s="577" t="s">
        <v>119</v>
      </c>
      <c r="AC92" s="157"/>
      <c r="AD92" s="157"/>
      <c r="AE92" s="72"/>
      <c r="AH92" s="9"/>
      <c r="AR92" s="9"/>
      <c r="AS92" s="9"/>
    </row>
    <row r="93" spans="1:45" ht="14.1" customHeight="1" x14ac:dyDescent="0.15">
      <c r="A93" s="2048"/>
      <c r="B93" s="2055" t="s">
        <v>410</v>
      </c>
      <c r="C93" s="2056"/>
      <c r="D93" s="2056"/>
      <c r="E93" s="2057"/>
      <c r="F93" s="2058"/>
      <c r="G93" s="2059"/>
      <c r="H93" s="2059"/>
      <c r="I93" s="2059"/>
      <c r="J93" s="2059"/>
      <c r="K93" s="2059"/>
      <c r="L93" s="2059"/>
      <c r="M93" s="578" t="s">
        <v>119</v>
      </c>
      <c r="N93" s="73"/>
      <c r="O93" s="73"/>
      <c r="P93" s="2048"/>
      <c r="Q93" s="2060" t="s">
        <v>434</v>
      </c>
      <c r="R93" s="1862"/>
      <c r="S93" s="1862"/>
      <c r="T93" s="2061"/>
      <c r="U93" s="2062"/>
      <c r="V93" s="2063"/>
      <c r="W93" s="2063"/>
      <c r="X93" s="2063"/>
      <c r="Y93" s="2063"/>
      <c r="Z93" s="2063"/>
      <c r="AA93" s="2063"/>
      <c r="AB93" s="574" t="s">
        <v>119</v>
      </c>
      <c r="AC93" s="157"/>
      <c r="AD93" s="157"/>
      <c r="AE93" s="72"/>
      <c r="AH93" s="9"/>
      <c r="AR93" s="9"/>
      <c r="AS93" s="9"/>
    </row>
    <row r="94" spans="1:45" ht="14.1" customHeight="1" x14ac:dyDescent="0.15">
      <c r="A94" s="2048"/>
      <c r="B94" s="2055" t="s">
        <v>411</v>
      </c>
      <c r="C94" s="2056"/>
      <c r="D94" s="2056"/>
      <c r="E94" s="2057"/>
      <c r="F94" s="2058"/>
      <c r="G94" s="2059"/>
      <c r="H94" s="2059"/>
      <c r="I94" s="2059"/>
      <c r="J94" s="2059"/>
      <c r="K94" s="2059"/>
      <c r="L94" s="2059"/>
      <c r="M94" s="574" t="s">
        <v>119</v>
      </c>
      <c r="N94" s="73"/>
      <c r="O94" s="73"/>
      <c r="P94" s="2048"/>
      <c r="Q94" s="2060" t="s">
        <v>435</v>
      </c>
      <c r="R94" s="1862"/>
      <c r="S94" s="1862"/>
      <c r="T94" s="2061"/>
      <c r="U94" s="2062"/>
      <c r="V94" s="2063"/>
      <c r="W94" s="2063"/>
      <c r="X94" s="2063"/>
      <c r="Y94" s="2063"/>
      <c r="Z94" s="2063"/>
      <c r="AA94" s="2063"/>
      <c r="AB94" s="574" t="s">
        <v>119</v>
      </c>
      <c r="AC94" s="157"/>
      <c r="AD94" s="157"/>
      <c r="AE94" s="72"/>
      <c r="AH94" s="9"/>
      <c r="AR94" s="9"/>
      <c r="AS94" s="9"/>
    </row>
    <row r="95" spans="1:45" ht="14.1" customHeight="1" x14ac:dyDescent="0.15">
      <c r="A95" s="2048"/>
      <c r="B95" s="2055" t="s">
        <v>412</v>
      </c>
      <c r="C95" s="2056"/>
      <c r="D95" s="2056"/>
      <c r="E95" s="2057"/>
      <c r="F95" s="2058"/>
      <c r="G95" s="2059"/>
      <c r="H95" s="2059"/>
      <c r="I95" s="2059"/>
      <c r="J95" s="2059"/>
      <c r="K95" s="2059"/>
      <c r="L95" s="2059"/>
      <c r="M95" s="574" t="s">
        <v>119</v>
      </c>
      <c r="N95" s="73"/>
      <c r="O95" s="73"/>
      <c r="P95" s="2048"/>
      <c r="Q95" s="2060" t="s">
        <v>436</v>
      </c>
      <c r="R95" s="1862"/>
      <c r="S95" s="1862"/>
      <c r="T95" s="2061"/>
      <c r="U95" s="2062"/>
      <c r="V95" s="2063"/>
      <c r="W95" s="2063"/>
      <c r="X95" s="2063"/>
      <c r="Y95" s="2063"/>
      <c r="Z95" s="2063"/>
      <c r="AA95" s="2063"/>
      <c r="AB95" s="574" t="s">
        <v>119</v>
      </c>
      <c r="AC95" s="157"/>
      <c r="AD95" s="157"/>
      <c r="AE95" s="72"/>
      <c r="AH95" s="9"/>
      <c r="AR95" s="9"/>
      <c r="AS95" s="9"/>
    </row>
    <row r="96" spans="1:45" ht="14.1" customHeight="1" x14ac:dyDescent="0.15">
      <c r="A96" s="2048"/>
      <c r="B96" s="2055" t="s">
        <v>413</v>
      </c>
      <c r="C96" s="2056"/>
      <c r="D96" s="2056"/>
      <c r="E96" s="2057"/>
      <c r="F96" s="2058"/>
      <c r="G96" s="2059"/>
      <c r="H96" s="2059"/>
      <c r="I96" s="2059"/>
      <c r="J96" s="2059"/>
      <c r="K96" s="2059"/>
      <c r="L96" s="2059"/>
      <c r="M96" s="577" t="s">
        <v>119</v>
      </c>
      <c r="N96" s="73"/>
      <c r="O96" s="73"/>
      <c r="P96" s="2049"/>
      <c r="Q96" s="1933" t="s">
        <v>437</v>
      </c>
      <c r="R96" s="1933"/>
      <c r="S96" s="1933"/>
      <c r="T96" s="1934"/>
      <c r="U96" s="2064"/>
      <c r="V96" s="2065"/>
      <c r="W96" s="2065"/>
      <c r="X96" s="2065"/>
      <c r="Y96" s="2065"/>
      <c r="Z96" s="2065"/>
      <c r="AA96" s="2065"/>
      <c r="AB96" s="576" t="s">
        <v>119</v>
      </c>
      <c r="AC96" s="157"/>
      <c r="AD96" s="157"/>
      <c r="AE96" s="72"/>
      <c r="AH96" s="9"/>
      <c r="AR96" s="9"/>
      <c r="AS96" s="9"/>
    </row>
    <row r="97" spans="1:45" ht="14.1" customHeight="1" thickBot="1" x14ac:dyDescent="0.2">
      <c r="A97" s="2070"/>
      <c r="B97" s="2071" t="s">
        <v>414</v>
      </c>
      <c r="C97" s="2072"/>
      <c r="D97" s="2072"/>
      <c r="E97" s="2073"/>
      <c r="F97" s="2074"/>
      <c r="G97" s="2075"/>
      <c r="H97" s="2075"/>
      <c r="I97" s="2075"/>
      <c r="J97" s="2075"/>
      <c r="K97" s="2075"/>
      <c r="L97" s="2075"/>
      <c r="M97" s="579" t="s">
        <v>119</v>
      </c>
      <c r="N97" s="73"/>
      <c r="O97" s="73"/>
      <c r="P97" s="2076" t="s">
        <v>229</v>
      </c>
      <c r="Q97" s="2077"/>
      <c r="R97" s="2077"/>
      <c r="S97" s="2077"/>
      <c r="T97" s="2078"/>
      <c r="U97" s="2079"/>
      <c r="V97" s="2080"/>
      <c r="W97" s="2080"/>
      <c r="X97" s="2080"/>
      <c r="Y97" s="2080"/>
      <c r="Z97" s="2080"/>
      <c r="AA97" s="2080"/>
      <c r="AB97" s="158" t="s">
        <v>119</v>
      </c>
      <c r="AC97" s="157"/>
      <c r="AD97" s="157"/>
      <c r="AE97" s="72"/>
      <c r="AH97" s="9"/>
      <c r="AR97" s="9"/>
      <c r="AS97" s="9"/>
    </row>
    <row r="98" spans="1:45" ht="14.1" customHeight="1" thickBot="1" x14ac:dyDescent="0.2">
      <c r="A98" s="72"/>
      <c r="B98" s="159"/>
      <c r="C98" s="513"/>
      <c r="D98" s="513"/>
      <c r="E98" s="513"/>
      <c r="F98" s="513"/>
      <c r="G98" s="513"/>
      <c r="H98" s="513"/>
      <c r="I98" s="157"/>
      <c r="J98" s="157"/>
      <c r="K98" s="366"/>
      <c r="L98" s="73"/>
      <c r="M98" s="73"/>
      <c r="N98" s="73"/>
      <c r="O98" s="73"/>
      <c r="P98" s="2081" t="s">
        <v>41</v>
      </c>
      <c r="Q98" s="2082"/>
      <c r="R98" s="2082"/>
      <c r="S98" s="2082"/>
      <c r="T98" s="2083"/>
      <c r="U98" s="2084">
        <f>SUM(F74:L97)+SUM(U74:AA97)</f>
        <v>0</v>
      </c>
      <c r="V98" s="2085"/>
      <c r="W98" s="2085"/>
      <c r="X98" s="2085"/>
      <c r="Y98" s="2085"/>
      <c r="Z98" s="2085"/>
      <c r="AA98" s="2085"/>
      <c r="AB98" s="367" t="s">
        <v>119</v>
      </c>
      <c r="AC98" s="157"/>
      <c r="AD98" s="157"/>
      <c r="AE98" s="72"/>
      <c r="AF98" s="406" t="str">
        <f>IF(AND(NOT(U45=U98)),"←「Ⅰ．入学状況・生徒数」の年齢別生徒数と一致していません。","")</f>
        <v/>
      </c>
      <c r="AH98" s="9"/>
      <c r="AR98" s="9"/>
      <c r="AS98" s="9"/>
    </row>
    <row r="99" spans="1:45" ht="11.65" customHeight="1" x14ac:dyDescent="0.15">
      <c r="A99" s="72"/>
      <c r="B99" s="160"/>
      <c r="C99" s="513"/>
      <c r="D99" s="513"/>
      <c r="E99" s="513"/>
      <c r="F99" s="513"/>
      <c r="G99" s="513"/>
      <c r="H99" s="513"/>
      <c r="I99" s="157"/>
      <c r="J99" s="157"/>
      <c r="K99" s="157"/>
      <c r="L99" s="368"/>
      <c r="M99" s="368"/>
      <c r="N99" s="73"/>
      <c r="O99" s="73"/>
      <c r="P99" s="2086" t="s">
        <v>155</v>
      </c>
      <c r="Q99" s="2086"/>
      <c r="R99" s="2086"/>
      <c r="S99" s="2086"/>
      <c r="T99" s="2086"/>
      <c r="U99" s="2086"/>
      <c r="V99" s="2086"/>
      <c r="W99" s="2086"/>
      <c r="X99" s="368"/>
      <c r="Y99" s="513"/>
      <c r="Z99" s="157"/>
      <c r="AA99" s="157"/>
      <c r="AB99" s="157"/>
      <c r="AC99" s="157"/>
      <c r="AD99" s="157"/>
      <c r="AE99" s="72"/>
      <c r="AH99" s="9"/>
      <c r="AR99" s="9"/>
      <c r="AS99" s="9"/>
    </row>
    <row r="100" spans="1:45" ht="3.6" customHeight="1" x14ac:dyDescent="0.15">
      <c r="A100" s="101"/>
      <c r="B100" s="102"/>
      <c r="C100" s="102"/>
      <c r="D100" s="102"/>
      <c r="E100" s="102"/>
      <c r="F100" s="72"/>
      <c r="G100" s="72"/>
      <c r="H100" s="72"/>
      <c r="I100" s="72"/>
      <c r="J100" s="72"/>
      <c r="K100" s="72"/>
      <c r="L100" s="72"/>
      <c r="M100" s="72"/>
      <c r="N100" s="73"/>
      <c r="O100" s="73"/>
      <c r="P100" s="2087"/>
      <c r="Q100" s="2087"/>
      <c r="R100" s="2087"/>
      <c r="S100" s="2087"/>
      <c r="T100" s="2087"/>
      <c r="U100" s="2087"/>
      <c r="V100" s="2087"/>
      <c r="W100" s="2087"/>
      <c r="X100" s="72"/>
      <c r="Y100" s="72"/>
      <c r="Z100" s="72"/>
      <c r="AA100" s="72"/>
      <c r="AB100" s="72"/>
      <c r="AC100" s="72"/>
      <c r="AD100" s="72"/>
      <c r="AE100" s="72"/>
      <c r="AH100" s="9"/>
      <c r="AR100" s="9"/>
      <c r="AS100" s="9"/>
    </row>
    <row r="101" spans="1:45" ht="12.75" customHeight="1" thickBot="1" x14ac:dyDescent="0.2">
      <c r="A101" s="2088" t="s">
        <v>447</v>
      </c>
      <c r="B101" s="2089"/>
      <c r="C101" s="2089"/>
      <c r="D101" s="2089"/>
      <c r="E101" s="2089"/>
      <c r="F101" s="2089"/>
      <c r="G101" s="2089"/>
      <c r="H101" s="2089"/>
      <c r="I101" s="2089"/>
      <c r="J101" s="2089"/>
      <c r="K101" s="2089"/>
      <c r="L101" s="2089"/>
      <c r="M101" s="2089"/>
      <c r="N101" s="2089"/>
      <c r="O101" s="72"/>
      <c r="P101" s="72"/>
      <c r="Q101" s="72"/>
      <c r="R101" s="72"/>
      <c r="S101" s="72"/>
      <c r="T101" s="72"/>
      <c r="U101" s="72"/>
      <c r="V101" s="72"/>
      <c r="W101" s="72"/>
      <c r="X101" s="72"/>
      <c r="Y101" s="72"/>
      <c r="Z101" s="72"/>
      <c r="AA101" s="103"/>
      <c r="AB101" s="103"/>
      <c r="AC101" s="103"/>
      <c r="AD101" s="103"/>
      <c r="AE101" s="104" t="s">
        <v>5</v>
      </c>
      <c r="AH101" s="9"/>
      <c r="AR101" s="9"/>
      <c r="AS101" s="9"/>
    </row>
    <row r="102" spans="1:45" ht="14.1" customHeight="1" x14ac:dyDescent="0.15">
      <c r="A102" s="2046" t="s">
        <v>53</v>
      </c>
      <c r="B102" s="2090"/>
      <c r="C102" s="2090"/>
      <c r="D102" s="2090"/>
      <c r="E102" s="2090"/>
      <c r="F102" s="2091"/>
      <c r="G102" s="2092" t="s">
        <v>54</v>
      </c>
      <c r="H102" s="1929"/>
      <c r="I102" s="1929"/>
      <c r="J102" s="1930"/>
      <c r="K102" s="2093" t="s">
        <v>55</v>
      </c>
      <c r="L102" s="1938"/>
      <c r="M102" s="1938"/>
      <c r="N102" s="2094"/>
      <c r="O102" s="2093" t="s">
        <v>56</v>
      </c>
      <c r="P102" s="1938"/>
      <c r="Q102" s="1938"/>
      <c r="R102" s="2094"/>
      <c r="S102" s="2093" t="s">
        <v>57</v>
      </c>
      <c r="T102" s="1938"/>
      <c r="U102" s="1938"/>
      <c r="V102" s="2094"/>
      <c r="W102" s="1286" t="s">
        <v>150</v>
      </c>
      <c r="X102" s="1287"/>
      <c r="Y102" s="1287"/>
      <c r="Z102" s="2095"/>
      <c r="AA102" s="1936" t="s">
        <v>58</v>
      </c>
      <c r="AB102" s="1936"/>
      <c r="AC102" s="1936"/>
      <c r="AD102" s="1936"/>
      <c r="AE102" s="2096"/>
      <c r="AF102" s="564"/>
      <c r="AH102" s="9"/>
      <c r="AR102" s="9"/>
      <c r="AS102" s="9"/>
    </row>
    <row r="103" spans="1:45" ht="12" customHeight="1" x14ac:dyDescent="0.15">
      <c r="A103" s="2097" t="s">
        <v>326</v>
      </c>
      <c r="B103" s="395" t="s">
        <v>59</v>
      </c>
      <c r="C103" s="2099" t="s">
        <v>6</v>
      </c>
      <c r="D103" s="2099"/>
      <c r="E103" s="2099"/>
      <c r="F103" s="2099"/>
      <c r="G103" s="1248"/>
      <c r="H103" s="1249"/>
      <c r="I103" s="1249"/>
      <c r="J103" s="105" t="s">
        <v>124</v>
      </c>
      <c r="K103" s="1248"/>
      <c r="L103" s="1249"/>
      <c r="M103" s="1249"/>
      <c r="N103" s="105" t="s">
        <v>124</v>
      </c>
      <c r="O103" s="1248"/>
      <c r="P103" s="1249"/>
      <c r="Q103" s="1249"/>
      <c r="R103" s="105" t="s">
        <v>124</v>
      </c>
      <c r="S103" s="1248"/>
      <c r="T103" s="1249"/>
      <c r="U103" s="1249"/>
      <c r="V103" s="105" t="s">
        <v>124</v>
      </c>
      <c r="W103" s="1248"/>
      <c r="X103" s="1249"/>
      <c r="Y103" s="1249"/>
      <c r="Z103" s="105" t="s">
        <v>124</v>
      </c>
      <c r="AA103" s="2100" t="s">
        <v>122</v>
      </c>
      <c r="AB103" s="1263"/>
      <c r="AC103" s="1263"/>
      <c r="AD103" s="1263"/>
      <c r="AE103" s="1264"/>
      <c r="AF103" s="1259" t="str">
        <f>IF(AND(U45=0,SUM(G103:Y115)=0),"←納付金が未記入です。（↑で生徒数が１名以上の学科のみ入力欄が白くなります。）",IF(AND(G107=0,SUM(X48:Y49)&gt;0,SUM(O48:Q49)&gt;SUM(R48:T49)),"←「普通科」の入学手続時納付金が未記入です。",IF(AND(K107=0,SUM(X50:Y51)&gt;0,SUM(O50:Q51)&gt;SUM(R50:T51)),"←「商業」に関する学科の入学手続時納付金が未記入です。",IF(AND(O107=0,SUM(X52:Y53)&gt;0,SUM(O52:Q53)&gt;SUM(R52:T53)),"←「工業」に関する学科の入学手続時納付金が未記入です。",IF(AND(S107=0,SUM(X54:Y55)&gt;0,SUM(O54:Q55)&gt;SUM(R54:T55)),"←「家庭」に関する学科の入学手続時納付金が未記入です。",IF(AND(W107=0,SUM(X56:Y63)&gt;0,SUM(O56:Q63)&gt;SUM(R56:T63)),"←「その他」学科の入学手続時納付金が未記入です。",IF(AND(G107&gt;0,SUM(X48:Y49)=0),"←「普通科」の1年生の生徒数が上記で0名なので入学手続時納付金は記入不要です。",IF(AND(K107&gt;0,SUM(X50:Y51)=0),"←「商業」に関する学科の1年生の生徒数が上記で0名なので入学手続時納付金は記入不要です。",IF(AND(O107&gt;0,SUM(X52:Y53)=0),"←「工業」に関する学科の1年生の生徒数が上記で0名なので入学手続時納付金は記入不要です。",IF(AND(S107&gt;0,SUM(X54:Y55)=0),"←「家庭」に関する学科の1年生の生徒数が上記で0名なので入学手続時納付金は記入不要です。",IF(AND(W107&gt;0,SUM(X56:Y63)=0),"←「その他」学科の1年生の生徒数が入学手続時納付金は上記で0名なので記入不要です。",IF(G103&gt;35000,"←「普通科」の入学検定料が35,000円を上回っています。",IF(K103&gt;35000,"←「商業」に関する学科の入学検定料が35,000円を上回っています。",IF(O103&gt;35000,"←「工業」に関する学科の入学検定料が35,000円を上回っています。",IF(S103&gt;35000,"←「家庭」に関する学科の入学検定料が35,000円を上回っています。",IF(W103&gt;35000,"←「その他」学科の入学検定料が35,000円を上回っています。",IF(AA105&gt;20000,"←1単位当りの授業料が2万円を超えています。正しい場合は構いません。","")))))))))))))))))</f>
        <v>←納付金が未記入です。（↑で生徒数が１名以上の学科のみ入力欄が白くなります。）</v>
      </c>
      <c r="AH103" s="9"/>
      <c r="AR103" s="9"/>
      <c r="AS103" s="9"/>
    </row>
    <row r="104" spans="1:45" ht="12" customHeight="1" x14ac:dyDescent="0.15">
      <c r="A104" s="2097"/>
      <c r="B104" s="393" t="s">
        <v>60</v>
      </c>
      <c r="C104" s="2101" t="s">
        <v>61</v>
      </c>
      <c r="D104" s="2101"/>
      <c r="E104" s="2101"/>
      <c r="F104" s="2102"/>
      <c r="G104" s="1234"/>
      <c r="H104" s="1235"/>
      <c r="I104" s="1235"/>
      <c r="J104" s="389" t="s">
        <v>124</v>
      </c>
      <c r="K104" s="1265"/>
      <c r="L104" s="1266"/>
      <c r="M104" s="1266"/>
      <c r="N104" s="389" t="s">
        <v>124</v>
      </c>
      <c r="O104" s="1265"/>
      <c r="P104" s="1266"/>
      <c r="Q104" s="1266"/>
      <c r="R104" s="389" t="s">
        <v>124</v>
      </c>
      <c r="S104" s="1265"/>
      <c r="T104" s="1266"/>
      <c r="U104" s="1266"/>
      <c r="V104" s="389" t="s">
        <v>124</v>
      </c>
      <c r="W104" s="1265"/>
      <c r="X104" s="1266"/>
      <c r="Y104" s="1266"/>
      <c r="Z104" s="396" t="s">
        <v>124</v>
      </c>
      <c r="AA104" s="1267" t="s">
        <v>123</v>
      </c>
      <c r="AB104" s="1268"/>
      <c r="AC104" s="1268"/>
      <c r="AD104" s="1268"/>
      <c r="AE104" s="1269"/>
      <c r="AF104" s="1259"/>
      <c r="AH104" s="9"/>
      <c r="AR104" s="9"/>
      <c r="AS104" s="9"/>
    </row>
    <row r="105" spans="1:45" ht="12" customHeight="1" x14ac:dyDescent="0.15">
      <c r="A105" s="2097"/>
      <c r="B105" s="393" t="s">
        <v>200</v>
      </c>
      <c r="C105" s="2101" t="s">
        <v>62</v>
      </c>
      <c r="D105" s="2101"/>
      <c r="E105" s="2101"/>
      <c r="F105" s="2102"/>
      <c r="G105" s="1234"/>
      <c r="H105" s="1235"/>
      <c r="I105" s="1235"/>
      <c r="J105" s="106" t="s">
        <v>124</v>
      </c>
      <c r="K105" s="1234"/>
      <c r="L105" s="1235"/>
      <c r="M105" s="1235"/>
      <c r="N105" s="106" t="s">
        <v>124</v>
      </c>
      <c r="O105" s="1234"/>
      <c r="P105" s="1235"/>
      <c r="Q105" s="1235"/>
      <c r="R105" s="106" t="s">
        <v>124</v>
      </c>
      <c r="S105" s="1234"/>
      <c r="T105" s="1235"/>
      <c r="U105" s="1235"/>
      <c r="V105" s="106" t="s">
        <v>124</v>
      </c>
      <c r="W105" s="1234"/>
      <c r="X105" s="1235"/>
      <c r="Y105" s="1235"/>
      <c r="Z105" s="107" t="s">
        <v>124</v>
      </c>
      <c r="AA105" s="1270"/>
      <c r="AB105" s="1271"/>
      <c r="AC105" s="1271"/>
      <c r="AD105" s="1272"/>
      <c r="AE105" s="108" t="s">
        <v>124</v>
      </c>
      <c r="AF105" s="1259"/>
      <c r="AH105" s="9"/>
      <c r="AR105" s="9"/>
      <c r="AS105" s="9"/>
    </row>
    <row r="106" spans="1:45" ht="12" customHeight="1" x14ac:dyDescent="0.15">
      <c r="A106" s="2097"/>
      <c r="B106" s="394" t="s">
        <v>196</v>
      </c>
      <c r="C106" s="2099" t="s">
        <v>33</v>
      </c>
      <c r="D106" s="2099"/>
      <c r="E106" s="2099"/>
      <c r="F106" s="2099"/>
      <c r="G106" s="1251"/>
      <c r="H106" s="1252"/>
      <c r="I106" s="1252"/>
      <c r="J106" s="109" t="s">
        <v>124</v>
      </c>
      <c r="K106" s="1251"/>
      <c r="L106" s="1252"/>
      <c r="M106" s="1252"/>
      <c r="N106" s="109" t="s">
        <v>124</v>
      </c>
      <c r="O106" s="1251"/>
      <c r="P106" s="1252"/>
      <c r="Q106" s="1252"/>
      <c r="R106" s="109" t="s">
        <v>124</v>
      </c>
      <c r="S106" s="1251"/>
      <c r="T106" s="1252"/>
      <c r="U106" s="1252"/>
      <c r="V106" s="109" t="s">
        <v>124</v>
      </c>
      <c r="W106" s="1251"/>
      <c r="X106" s="1252"/>
      <c r="Y106" s="1252"/>
      <c r="Z106" s="110" t="s">
        <v>124</v>
      </c>
      <c r="AA106" s="1273"/>
      <c r="AB106" s="1274"/>
      <c r="AC106" s="1274"/>
      <c r="AD106" s="1275"/>
      <c r="AE106" s="111"/>
      <c r="AF106" s="1259"/>
      <c r="AH106" s="9"/>
      <c r="AR106" s="9"/>
      <c r="AS106" s="9"/>
    </row>
    <row r="107" spans="1:45" ht="12" customHeight="1" x14ac:dyDescent="0.15">
      <c r="A107" s="2098"/>
      <c r="B107" s="2103" t="s">
        <v>41</v>
      </c>
      <c r="C107" s="2104"/>
      <c r="D107" s="2104"/>
      <c r="E107" s="2104"/>
      <c r="F107" s="2105"/>
      <c r="G107" s="1243">
        <f>SUM(G103:I106)</f>
        <v>0</v>
      </c>
      <c r="H107" s="1244"/>
      <c r="I107" s="1244"/>
      <c r="J107" s="412" t="s">
        <v>124</v>
      </c>
      <c r="K107" s="1243">
        <f>SUM(K103:M106)</f>
        <v>0</v>
      </c>
      <c r="L107" s="1244"/>
      <c r="M107" s="1244"/>
      <c r="N107" s="412" t="s">
        <v>124</v>
      </c>
      <c r="O107" s="1243">
        <f>SUM(O103:Q106)</f>
        <v>0</v>
      </c>
      <c r="P107" s="1244"/>
      <c r="Q107" s="1244"/>
      <c r="R107" s="412" t="s">
        <v>124</v>
      </c>
      <c r="S107" s="1243">
        <f>SUM(S103:U106)</f>
        <v>0</v>
      </c>
      <c r="T107" s="1244"/>
      <c r="U107" s="1244"/>
      <c r="V107" s="412" t="s">
        <v>124</v>
      </c>
      <c r="W107" s="1243">
        <f>SUM(W103:Y106)</f>
        <v>0</v>
      </c>
      <c r="X107" s="1244"/>
      <c r="Y107" s="1244"/>
      <c r="Z107" s="186" t="s">
        <v>124</v>
      </c>
      <c r="AA107" s="1253" t="s">
        <v>465</v>
      </c>
      <c r="AB107" s="1254"/>
      <c r="AC107" s="1254"/>
      <c r="AD107" s="1254"/>
      <c r="AE107" s="1255"/>
      <c r="AH107" s="9"/>
      <c r="AR107" s="9"/>
      <c r="AS107" s="9"/>
    </row>
    <row r="108" spans="1:45" ht="12" customHeight="1" x14ac:dyDescent="0.15">
      <c r="A108" s="2106" t="s">
        <v>327</v>
      </c>
      <c r="B108" s="397" t="s">
        <v>199</v>
      </c>
      <c r="C108" s="2107" t="s">
        <v>64</v>
      </c>
      <c r="D108" s="2107"/>
      <c r="E108" s="2107"/>
      <c r="F108" s="2107"/>
      <c r="G108" s="1248"/>
      <c r="H108" s="1249"/>
      <c r="I108" s="1249"/>
      <c r="J108" s="105" t="s">
        <v>124</v>
      </c>
      <c r="K108" s="1248"/>
      <c r="L108" s="1249"/>
      <c r="M108" s="1249"/>
      <c r="N108" s="105" t="s">
        <v>124</v>
      </c>
      <c r="O108" s="1248"/>
      <c r="P108" s="1249"/>
      <c r="Q108" s="1249"/>
      <c r="R108" s="105" t="s">
        <v>124</v>
      </c>
      <c r="S108" s="1248"/>
      <c r="T108" s="1249"/>
      <c r="U108" s="1249"/>
      <c r="V108" s="105" t="s">
        <v>124</v>
      </c>
      <c r="W108" s="1248"/>
      <c r="X108" s="1249"/>
      <c r="Y108" s="1249"/>
      <c r="Z108" s="105" t="s">
        <v>124</v>
      </c>
      <c r="AA108" s="1253"/>
      <c r="AB108" s="1254"/>
      <c r="AC108" s="1254"/>
      <c r="AD108" s="1254"/>
      <c r="AE108" s="1255"/>
      <c r="AF108" s="1259" t="str">
        <f>IF(AND(AA105="",G113=0,SUM(U48:W49)&gt;0),"←「普通科」の入学後納付金が未記入です。",IF(AND(AA105="",K113=0,SUM(U50:W51)&gt;0),"←「商業」に関する学科の入学後納付金が未記入です。",IF(AND(AA105="",O113=0,SUM(U52:W53)&gt;0),"←「工業」に関する学科の入学後納付金が未記入です。",IF(AND(AA105="",S113=0,SUM(U54:W55)&gt;0),"←「家庭」に関する学科の入学後納付金が未記入です。",IF(AND(AA105="",W113=0,SUM(U56:W63)&gt;0),"←「その他」学科の入学後納付金が未記入です。",IF(AND(AA105&gt;0,SUM(G108)&gt;0),"←1単位当たりの授業料が設定されている場合は、授業料（年額）は記入不要です。",IF(AA105&gt;0,"",IF(AND(G108&gt;0,G108&lt;100000),"←普通科の「授業料」が10万円を下回っているので【年額】になっているか確認してください。",IF(AND(K108&gt;0,K108&lt;100000),"←商業に関する学科の「授業料」が10万円を下回っているので【年額】になっているか確認してください。",IF(AND(O108&gt;0,O108&lt;100000),"←工業に関する学科の「授業料」が10万円を下回っているので【年額】になっているか確認してください。",IF(AND(S108&gt;0,S108&lt;100000),"←家庭に関する学科の「授業料」が10万円を下回っているので【年額】になっているか確認してください。",IF(AND(W108&gt;0,W108&lt;100000),"←その他学科の「授業料」が10万円を下回っているので【年額】になっているか確認してください。",IF(G108&gt;1000000,"←普通科の「授業料」が100万円を上回っているので桁数を確認してください。（正しい場合は構いません。）",IF(K108&gt;1000000,"←商業に関する学科の「授業料」が100万円を上回っているので桁数を確認してください。（正しい場合は構いません。）",IF(O108&gt;1000000,"←工業に関する学科の「授業料」が100万円を上回っているので桁数を確認してください。（正しい場合は構いません。）",IF(S108&gt;1000000,"←家庭に関する学科の「授業料」が100万円を上回っているので桁数を確認してください。（正しい場合は構いません。）",IF(W108&gt;1000000,"←その他の学科の「授業料」が100万円を上回っているので桁数を確認してください。（正しい場合は構いません。）",IF(AND(AA105&gt;0,SUM(G108)&gt;0),"←1単位当たりの授業料が設定されている場合は、授業料（年額）は記入不要です。",IF(G111&gt;100000,"←普通科の「寄付金」が10万円を上回っています。任意の場合は、納付しない人も含めた一人当たりの平均的な額（大まかな額）を従来の実態を勘案して記入してください。（正しい場合は構いません。）",IF(K111&gt;100000,"←商業に関する学科の「寄付金」が10万円を上回っています。任意の場合は、納付しない人も含めた一人当たりの平均的な額（大まかな額）を従来の実態を勘案して記入してください。（正しい場合は構いません。）",IF(O111&gt;100000,"←工業に関する学科の「寄付金」が10万円を上回っています。任意の場合は、納付しない人も含めた一人当たりの平均的な額（大まかな額）を従来の実態を勘案して記入してください。（正しい場合は構いません。）",IF(S111&gt;100000,"←家庭に関する学科の「寄付金」が10万円を上回っています。任意の場合は、納付しない人も含めた一人当たりの平均的な額（大まかな額）を従来の実態を勘案して記入してください。（正しい場合は構いません。）",IF(W111&gt;100000,"←その他の学科の「寄付金」が10万円を上回っています。任意の場合は、納付しない人も含めた一人当たりの平均的な額（大まかな額）を従来の実態を勘案して記入してください。（正しい場合は構いません。）","")))))))))))))))))))))))</f>
        <v/>
      </c>
      <c r="AH108" s="9"/>
      <c r="AR108" s="9"/>
      <c r="AS108" s="9"/>
    </row>
    <row r="109" spans="1:45" ht="12" customHeight="1" x14ac:dyDescent="0.15">
      <c r="A109" s="2097"/>
      <c r="B109" s="393" t="s">
        <v>197</v>
      </c>
      <c r="C109" s="2101" t="s">
        <v>65</v>
      </c>
      <c r="D109" s="2101"/>
      <c r="E109" s="2101"/>
      <c r="F109" s="2101"/>
      <c r="G109" s="1234"/>
      <c r="H109" s="1235"/>
      <c r="I109" s="1235"/>
      <c r="J109" s="106" t="s">
        <v>124</v>
      </c>
      <c r="K109" s="1234"/>
      <c r="L109" s="1235"/>
      <c r="M109" s="1235"/>
      <c r="N109" s="106" t="s">
        <v>124</v>
      </c>
      <c r="O109" s="1234"/>
      <c r="P109" s="1235"/>
      <c r="Q109" s="1235"/>
      <c r="R109" s="106" t="s">
        <v>124</v>
      </c>
      <c r="S109" s="1234"/>
      <c r="T109" s="1235"/>
      <c r="U109" s="1235"/>
      <c r="V109" s="106" t="s">
        <v>124</v>
      </c>
      <c r="W109" s="1234"/>
      <c r="X109" s="1235"/>
      <c r="Y109" s="1235"/>
      <c r="Z109" s="114" t="s">
        <v>124</v>
      </c>
      <c r="AA109" s="2108"/>
      <c r="AB109" s="2109"/>
      <c r="AC109" s="2109"/>
      <c r="AD109" s="2109"/>
      <c r="AE109" s="2110"/>
      <c r="AF109" s="1259"/>
      <c r="AH109" s="9"/>
      <c r="AR109" s="9"/>
      <c r="AS109" s="9"/>
    </row>
    <row r="110" spans="1:45" ht="12" customHeight="1" x14ac:dyDescent="0.15">
      <c r="A110" s="2097"/>
      <c r="B110" s="393" t="s">
        <v>198</v>
      </c>
      <c r="C110" s="2101" t="s">
        <v>62</v>
      </c>
      <c r="D110" s="2101"/>
      <c r="E110" s="2101"/>
      <c r="F110" s="2101"/>
      <c r="G110" s="1234"/>
      <c r="H110" s="1235"/>
      <c r="I110" s="1235"/>
      <c r="J110" s="106" t="s">
        <v>124</v>
      </c>
      <c r="K110" s="1234"/>
      <c r="L110" s="1235"/>
      <c r="M110" s="1235"/>
      <c r="N110" s="106" t="s">
        <v>124</v>
      </c>
      <c r="O110" s="1234"/>
      <c r="P110" s="1235"/>
      <c r="Q110" s="1235"/>
      <c r="R110" s="106" t="s">
        <v>124</v>
      </c>
      <c r="S110" s="1234"/>
      <c r="T110" s="1235"/>
      <c r="U110" s="1235"/>
      <c r="V110" s="106" t="s">
        <v>124</v>
      </c>
      <c r="W110" s="1234"/>
      <c r="X110" s="1235"/>
      <c r="Y110" s="1235"/>
      <c r="Z110" s="114" t="s">
        <v>124</v>
      </c>
      <c r="AA110" s="2108"/>
      <c r="AB110" s="2109"/>
      <c r="AC110" s="2109"/>
      <c r="AD110" s="2109"/>
      <c r="AE110" s="2110"/>
      <c r="AF110" s="1259"/>
      <c r="AH110" s="9"/>
      <c r="AR110" s="9"/>
      <c r="AS110" s="9"/>
    </row>
    <row r="111" spans="1:45" ht="12" customHeight="1" x14ac:dyDescent="0.15">
      <c r="A111" s="2097"/>
      <c r="B111" s="393" t="s">
        <v>331</v>
      </c>
      <c r="C111" s="2101" t="s">
        <v>63</v>
      </c>
      <c r="D111" s="2101"/>
      <c r="E111" s="2101"/>
      <c r="F111" s="2101"/>
      <c r="G111" s="1234"/>
      <c r="H111" s="1235"/>
      <c r="I111" s="1235"/>
      <c r="J111" s="106" t="s">
        <v>124</v>
      </c>
      <c r="K111" s="1234"/>
      <c r="L111" s="1235"/>
      <c r="M111" s="1235"/>
      <c r="N111" s="106" t="s">
        <v>124</v>
      </c>
      <c r="O111" s="1234"/>
      <c r="P111" s="1235"/>
      <c r="Q111" s="1235"/>
      <c r="R111" s="106" t="s">
        <v>124</v>
      </c>
      <c r="S111" s="1234"/>
      <c r="T111" s="1235"/>
      <c r="U111" s="1235"/>
      <c r="V111" s="106" t="s">
        <v>124</v>
      </c>
      <c r="W111" s="1234"/>
      <c r="X111" s="1235"/>
      <c r="Y111" s="1235"/>
      <c r="Z111" s="114" t="s">
        <v>124</v>
      </c>
      <c r="AA111" s="2108"/>
      <c r="AB111" s="2109"/>
      <c r="AC111" s="2109"/>
      <c r="AD111" s="2109"/>
      <c r="AE111" s="2110"/>
      <c r="AF111" s="1259"/>
      <c r="AH111" s="9"/>
      <c r="AR111" s="9"/>
      <c r="AS111" s="9"/>
    </row>
    <row r="112" spans="1:45" ht="12" customHeight="1" x14ac:dyDescent="0.15">
      <c r="A112" s="2097"/>
      <c r="B112" s="398" t="s">
        <v>332</v>
      </c>
      <c r="C112" s="2111" t="s">
        <v>33</v>
      </c>
      <c r="D112" s="2111"/>
      <c r="E112" s="2111"/>
      <c r="F112" s="2111"/>
      <c r="G112" s="1251"/>
      <c r="H112" s="1252"/>
      <c r="I112" s="1252"/>
      <c r="J112" s="109" t="s">
        <v>124</v>
      </c>
      <c r="K112" s="1251"/>
      <c r="L112" s="1252"/>
      <c r="M112" s="1252"/>
      <c r="N112" s="109" t="s">
        <v>124</v>
      </c>
      <c r="O112" s="1251"/>
      <c r="P112" s="1252"/>
      <c r="Q112" s="1252"/>
      <c r="R112" s="109" t="s">
        <v>124</v>
      </c>
      <c r="S112" s="1251"/>
      <c r="T112" s="1252"/>
      <c r="U112" s="1252"/>
      <c r="V112" s="109" t="s">
        <v>124</v>
      </c>
      <c r="W112" s="1251"/>
      <c r="X112" s="1252"/>
      <c r="Y112" s="1252"/>
      <c r="Z112" s="109" t="s">
        <v>124</v>
      </c>
      <c r="AA112" s="2108"/>
      <c r="AB112" s="2109"/>
      <c r="AC112" s="2109"/>
      <c r="AD112" s="2109"/>
      <c r="AE112" s="2110"/>
      <c r="AF112" s="1259"/>
      <c r="AH112" s="9"/>
      <c r="AR112" s="9"/>
      <c r="AS112" s="9"/>
    </row>
    <row r="113" spans="1:45" ht="12" customHeight="1" x14ac:dyDescent="0.15">
      <c r="A113" s="2098"/>
      <c r="B113" s="2103" t="s">
        <v>41</v>
      </c>
      <c r="C113" s="2104"/>
      <c r="D113" s="2104"/>
      <c r="E113" s="2104"/>
      <c r="F113" s="2104"/>
      <c r="G113" s="1243">
        <f>SUM(G108:I112)</f>
        <v>0</v>
      </c>
      <c r="H113" s="1244"/>
      <c r="I113" s="1244"/>
      <c r="J113" s="412" t="s">
        <v>124</v>
      </c>
      <c r="K113" s="1243">
        <f>SUM(K108:M112)</f>
        <v>0</v>
      </c>
      <c r="L113" s="1244"/>
      <c r="M113" s="1244"/>
      <c r="N113" s="412" t="s">
        <v>124</v>
      </c>
      <c r="O113" s="1243">
        <f>SUM(O108:Q112)</f>
        <v>0</v>
      </c>
      <c r="P113" s="1244"/>
      <c r="Q113" s="1244"/>
      <c r="R113" s="412" t="s">
        <v>124</v>
      </c>
      <c r="S113" s="1243">
        <f>SUM(S108:U112)</f>
        <v>0</v>
      </c>
      <c r="T113" s="1244"/>
      <c r="U113" s="1244"/>
      <c r="V113" s="412" t="s">
        <v>124</v>
      </c>
      <c r="W113" s="1243">
        <f>SUM(W108:Y112)</f>
        <v>0</v>
      </c>
      <c r="X113" s="1244"/>
      <c r="Y113" s="1244"/>
      <c r="Z113" s="186" t="s">
        <v>124</v>
      </c>
      <c r="AA113" s="569"/>
      <c r="AB113" s="570"/>
      <c r="AC113" s="570"/>
      <c r="AD113" s="570"/>
      <c r="AE113" s="571"/>
      <c r="AH113" s="9"/>
      <c r="AR113" s="9"/>
      <c r="AS113" s="9"/>
    </row>
    <row r="114" spans="1:45" ht="12" customHeight="1" x14ac:dyDescent="0.15">
      <c r="A114" s="2112" t="s">
        <v>66</v>
      </c>
      <c r="B114" s="2113"/>
      <c r="C114" s="2113"/>
      <c r="D114" s="2113"/>
      <c r="E114" s="2113"/>
      <c r="F114" s="2114"/>
      <c r="G114" s="1248"/>
      <c r="H114" s="1249"/>
      <c r="I114" s="1249"/>
      <c r="J114" s="105" t="s">
        <v>124</v>
      </c>
      <c r="K114" s="1248"/>
      <c r="L114" s="1249"/>
      <c r="M114" s="1249"/>
      <c r="N114" s="105" t="s">
        <v>124</v>
      </c>
      <c r="O114" s="1248"/>
      <c r="P114" s="1249"/>
      <c r="Q114" s="1249"/>
      <c r="R114" s="105" t="s">
        <v>124</v>
      </c>
      <c r="S114" s="1248"/>
      <c r="T114" s="1249"/>
      <c r="U114" s="1249"/>
      <c r="V114" s="105" t="s">
        <v>124</v>
      </c>
      <c r="W114" s="1248"/>
      <c r="X114" s="1249"/>
      <c r="Y114" s="1249"/>
      <c r="Z114" s="105" t="s">
        <v>124</v>
      </c>
      <c r="AA114" s="112"/>
      <c r="AB114" s="113"/>
      <c r="AC114" s="113"/>
      <c r="AD114" s="113"/>
      <c r="AE114" s="111"/>
      <c r="AH114" s="9"/>
      <c r="AR114" s="9"/>
      <c r="AS114" s="9"/>
    </row>
    <row r="115" spans="1:45" ht="12" customHeight="1" thickBot="1" x14ac:dyDescent="0.2">
      <c r="A115" s="2115" t="s">
        <v>206</v>
      </c>
      <c r="B115" s="2116"/>
      <c r="C115" s="2116"/>
      <c r="D115" s="2116"/>
      <c r="E115" s="2116"/>
      <c r="F115" s="2117"/>
      <c r="G115" s="1276"/>
      <c r="H115" s="1277"/>
      <c r="I115" s="1277"/>
      <c r="J115" s="126" t="s">
        <v>124</v>
      </c>
      <c r="K115" s="1276"/>
      <c r="L115" s="1277"/>
      <c r="M115" s="1277"/>
      <c r="N115" s="126" t="s">
        <v>124</v>
      </c>
      <c r="O115" s="1276"/>
      <c r="P115" s="1277"/>
      <c r="Q115" s="1277"/>
      <c r="R115" s="126" t="s">
        <v>124</v>
      </c>
      <c r="S115" s="1276"/>
      <c r="T115" s="1277"/>
      <c r="U115" s="1277"/>
      <c r="V115" s="126" t="s">
        <v>124</v>
      </c>
      <c r="W115" s="1276"/>
      <c r="X115" s="1277"/>
      <c r="Y115" s="1277"/>
      <c r="Z115" s="127" t="s">
        <v>124</v>
      </c>
      <c r="AA115" s="115"/>
      <c r="AB115" s="116"/>
      <c r="AC115" s="116"/>
      <c r="AD115" s="116"/>
      <c r="AE115" s="117"/>
      <c r="AH115" s="9"/>
      <c r="AR115" s="9"/>
      <c r="AS115" s="9"/>
    </row>
    <row r="116" spans="1:45" ht="24.75" customHeight="1" x14ac:dyDescent="0.15">
      <c r="A116" s="1908" t="s">
        <v>2109</v>
      </c>
      <c r="B116" s="1908"/>
      <c r="C116" s="2118" t="s">
        <v>490</v>
      </c>
      <c r="D116" s="2118"/>
      <c r="E116" s="2118"/>
      <c r="F116" s="2118"/>
      <c r="G116" s="2118"/>
      <c r="H116" s="2118"/>
      <c r="I116" s="2118"/>
      <c r="J116" s="2118"/>
      <c r="K116" s="2118"/>
      <c r="L116" s="2118"/>
      <c r="M116" s="2118"/>
      <c r="N116" s="2118"/>
      <c r="O116" s="2118"/>
      <c r="P116" s="2118"/>
      <c r="Q116" s="2118"/>
      <c r="R116" s="2118"/>
      <c r="S116" s="2118"/>
      <c r="T116" s="2118"/>
      <c r="U116" s="2118"/>
      <c r="V116" s="2118"/>
      <c r="W116" s="2118"/>
      <c r="X116" s="2118"/>
      <c r="Y116" s="2118"/>
      <c r="Z116" s="2118"/>
      <c r="AA116" s="2118"/>
      <c r="AB116" s="2118"/>
      <c r="AC116" s="2118"/>
      <c r="AD116" s="2118"/>
      <c r="AE116" s="2118"/>
      <c r="AF116" s="408"/>
      <c r="AG116" s="182"/>
      <c r="AH116" s="9"/>
      <c r="AR116" s="9"/>
      <c r="AS116" s="9"/>
    </row>
    <row r="117" spans="1:45" s="49" customFormat="1" ht="14.25" customHeight="1" x14ac:dyDescent="0.15">
      <c r="A117" s="724"/>
      <c r="B117" s="725">
        <v>2</v>
      </c>
      <c r="C117" s="2119" t="s">
        <v>491</v>
      </c>
      <c r="D117" s="2119"/>
      <c r="E117" s="2119"/>
      <c r="F117" s="2119"/>
      <c r="G117" s="2119"/>
      <c r="H117" s="2119"/>
      <c r="I117" s="2119"/>
      <c r="J117" s="2119"/>
      <c r="K117" s="2119"/>
      <c r="L117" s="2119"/>
      <c r="M117" s="2119"/>
      <c r="N117" s="2119"/>
      <c r="O117" s="2119"/>
      <c r="P117" s="2119"/>
      <c r="Q117" s="2119"/>
      <c r="R117" s="2119"/>
      <c r="S117" s="2119"/>
      <c r="T117" s="2119"/>
      <c r="U117" s="2119"/>
      <c r="V117" s="2119"/>
      <c r="W117" s="2119"/>
      <c r="X117" s="2119"/>
      <c r="Y117" s="2119"/>
      <c r="Z117" s="2119"/>
      <c r="AA117" s="2119"/>
      <c r="AB117" s="2119"/>
      <c r="AC117" s="2119"/>
      <c r="AD117" s="2119"/>
      <c r="AE117" s="2119"/>
      <c r="AF117" s="406"/>
      <c r="AG117" s="181"/>
    </row>
    <row r="118" spans="1:45" s="49" customFormat="1" ht="14.25" customHeight="1" x14ac:dyDescent="0.15">
      <c r="A118" s="489"/>
      <c r="B118" s="725">
        <v>3</v>
      </c>
      <c r="C118" s="2120" t="s">
        <v>2125</v>
      </c>
      <c r="D118" s="2120"/>
      <c r="E118" s="2120"/>
      <c r="F118" s="2120"/>
      <c r="G118" s="2120"/>
      <c r="H118" s="2120"/>
      <c r="I118" s="2120"/>
      <c r="J118" s="2120"/>
      <c r="K118" s="2120"/>
      <c r="L118" s="2120"/>
      <c r="M118" s="2120"/>
      <c r="N118" s="2120"/>
      <c r="O118" s="2120"/>
      <c r="P118" s="2120"/>
      <c r="Q118" s="2120"/>
      <c r="R118" s="2120"/>
      <c r="S118" s="2120"/>
      <c r="T118" s="2120"/>
      <c r="U118" s="2120"/>
      <c r="V118" s="2120"/>
      <c r="W118" s="2120"/>
      <c r="X118" s="2120"/>
      <c r="Y118" s="2120"/>
      <c r="Z118" s="2120"/>
      <c r="AA118" s="2120"/>
      <c r="AB118" s="2120"/>
      <c r="AC118" s="2120"/>
      <c r="AD118" s="2120"/>
      <c r="AE118" s="2120"/>
      <c r="AF118" s="406"/>
      <c r="AG118" s="181"/>
    </row>
    <row r="119" spans="1:45" ht="14.25" customHeight="1" x14ac:dyDescent="0.15">
      <c r="A119" s="520"/>
      <c r="B119" s="725">
        <v>4</v>
      </c>
      <c r="C119" s="2121" t="s">
        <v>2148</v>
      </c>
      <c r="D119" s="2121"/>
      <c r="E119" s="2121"/>
      <c r="F119" s="2121"/>
      <c r="G119" s="2121"/>
      <c r="H119" s="2121"/>
      <c r="I119" s="2121"/>
      <c r="J119" s="2121"/>
      <c r="K119" s="2121"/>
      <c r="L119" s="2121"/>
      <c r="M119" s="2121"/>
      <c r="N119" s="2121"/>
      <c r="O119" s="2121"/>
      <c r="P119" s="2121"/>
      <c r="Q119" s="2121"/>
      <c r="R119" s="2121"/>
      <c r="S119" s="2121"/>
      <c r="T119" s="2121"/>
      <c r="U119" s="2121"/>
      <c r="V119" s="2121"/>
      <c r="W119" s="2121"/>
      <c r="X119" s="2121"/>
      <c r="Y119" s="2121"/>
      <c r="Z119" s="2121"/>
      <c r="AA119" s="2121"/>
      <c r="AB119" s="2121"/>
      <c r="AC119" s="2121"/>
      <c r="AD119" s="2121"/>
      <c r="AE119" s="2121"/>
      <c r="AH119" s="9"/>
      <c r="AR119" s="9"/>
      <c r="AS119" s="9"/>
    </row>
    <row r="120" spans="1:45" ht="14.25" customHeight="1" x14ac:dyDescent="0.15">
      <c r="A120" s="520"/>
      <c r="B120" s="725">
        <v>5</v>
      </c>
      <c r="C120" s="2122" t="s">
        <v>2127</v>
      </c>
      <c r="D120" s="2122"/>
      <c r="E120" s="2122"/>
      <c r="F120" s="2122"/>
      <c r="G120" s="2122"/>
      <c r="H120" s="2122"/>
      <c r="I120" s="2122"/>
      <c r="J120" s="2122"/>
      <c r="K120" s="2122"/>
      <c r="L120" s="2122"/>
      <c r="M120" s="2122"/>
      <c r="N120" s="2122"/>
      <c r="O120" s="2122"/>
      <c r="P120" s="2122"/>
      <c r="Q120" s="2122"/>
      <c r="R120" s="2122"/>
      <c r="S120" s="2122"/>
      <c r="T120" s="2122"/>
      <c r="U120" s="2122"/>
      <c r="V120" s="2122"/>
      <c r="W120" s="2122"/>
      <c r="X120" s="2122"/>
      <c r="Y120" s="2122"/>
      <c r="Z120" s="2122"/>
      <c r="AA120" s="2122"/>
      <c r="AB120" s="2122"/>
      <c r="AC120" s="2122"/>
      <c r="AD120" s="2122"/>
      <c r="AE120" s="2122"/>
      <c r="AH120" s="9"/>
      <c r="AR120" s="9"/>
      <c r="AS120" s="9"/>
    </row>
    <row r="121" spans="1:45" ht="24.75" customHeight="1" x14ac:dyDescent="0.15">
      <c r="A121" s="520"/>
      <c r="B121" s="725">
        <v>6</v>
      </c>
      <c r="C121" s="2119" t="s">
        <v>448</v>
      </c>
      <c r="D121" s="2119"/>
      <c r="E121" s="2119"/>
      <c r="F121" s="2119"/>
      <c r="G121" s="2119"/>
      <c r="H121" s="2119"/>
      <c r="I121" s="2119"/>
      <c r="J121" s="2119"/>
      <c r="K121" s="2119"/>
      <c r="L121" s="2119"/>
      <c r="M121" s="2119"/>
      <c r="N121" s="2119"/>
      <c r="O121" s="2119"/>
      <c r="P121" s="2119"/>
      <c r="Q121" s="2119"/>
      <c r="R121" s="2119"/>
      <c r="S121" s="2119"/>
      <c r="T121" s="2119"/>
      <c r="U121" s="2119"/>
      <c r="V121" s="2119"/>
      <c r="W121" s="2119"/>
      <c r="X121" s="2119"/>
      <c r="Y121" s="2119"/>
      <c r="Z121" s="2119"/>
      <c r="AA121" s="2119"/>
      <c r="AB121" s="2119"/>
      <c r="AC121" s="2119"/>
      <c r="AD121" s="2119"/>
      <c r="AE121" s="2119"/>
      <c r="AH121" s="9"/>
      <c r="AR121" s="9"/>
      <c r="AS121" s="9"/>
    </row>
    <row r="122" spans="1:45" ht="14.25" customHeight="1" x14ac:dyDescent="0.15">
      <c r="A122" s="520"/>
      <c r="B122" s="725">
        <v>7</v>
      </c>
      <c r="C122" s="489" t="s">
        <v>449</v>
      </c>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H122" s="9"/>
      <c r="AR122" s="9"/>
      <c r="AS122" s="9"/>
    </row>
    <row r="123" spans="1:45" ht="24.75" customHeight="1" x14ac:dyDescent="0.15">
      <c r="A123" s="520"/>
      <c r="B123" s="725">
        <v>8</v>
      </c>
      <c r="C123" s="2039" t="s">
        <v>2128</v>
      </c>
      <c r="D123" s="2039"/>
      <c r="E123" s="2039"/>
      <c r="F123" s="2039"/>
      <c r="G123" s="2039"/>
      <c r="H123" s="2039"/>
      <c r="I123" s="2039"/>
      <c r="J123" s="2039"/>
      <c r="K123" s="2039"/>
      <c r="L123" s="2039"/>
      <c r="M123" s="2039"/>
      <c r="N123" s="2039"/>
      <c r="O123" s="2039"/>
      <c r="P123" s="2039"/>
      <c r="Q123" s="2039"/>
      <c r="R123" s="2039"/>
      <c r="S123" s="2039"/>
      <c r="T123" s="2039"/>
      <c r="U123" s="2039"/>
      <c r="V123" s="2039"/>
      <c r="W123" s="2039"/>
      <c r="X123" s="2039"/>
      <c r="Y123" s="2039"/>
      <c r="Z123" s="2039"/>
      <c r="AA123" s="2039"/>
      <c r="AB123" s="2039"/>
      <c r="AC123" s="2039"/>
      <c r="AD123" s="2039"/>
      <c r="AE123" s="2039"/>
      <c r="AH123" s="9"/>
      <c r="AR123" s="9"/>
      <c r="AS123" s="9"/>
    </row>
    <row r="124" spans="1:45" ht="14.25" customHeight="1" x14ac:dyDescent="0.15">
      <c r="A124" s="520"/>
      <c r="B124" s="725">
        <v>9</v>
      </c>
      <c r="C124" s="2123" t="s">
        <v>493</v>
      </c>
      <c r="D124" s="2124"/>
      <c r="E124" s="2124"/>
      <c r="F124" s="2124"/>
      <c r="G124" s="2124"/>
      <c r="H124" s="2124"/>
      <c r="I124" s="2124"/>
      <c r="J124" s="2124"/>
      <c r="K124" s="2124"/>
      <c r="L124" s="2124"/>
      <c r="M124" s="2124"/>
      <c r="N124" s="2124"/>
      <c r="O124" s="2124"/>
      <c r="P124" s="2124"/>
      <c r="Q124" s="2124"/>
      <c r="R124" s="2124"/>
      <c r="S124" s="2124"/>
      <c r="T124" s="2124"/>
      <c r="U124" s="2124"/>
      <c r="V124" s="2124"/>
      <c r="W124" s="2124"/>
      <c r="X124" s="2124"/>
      <c r="Y124" s="2124"/>
      <c r="Z124" s="2124"/>
      <c r="AA124" s="2124"/>
      <c r="AB124" s="2124"/>
      <c r="AC124" s="2124"/>
      <c r="AD124" s="2124"/>
      <c r="AE124" s="2124"/>
      <c r="AH124" s="9"/>
      <c r="AR124" s="9"/>
      <c r="AS124" s="9"/>
    </row>
    <row r="125" spans="1:45" ht="13.5" customHeight="1" x14ac:dyDescent="0.15">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H125" s="9"/>
      <c r="AR125" s="9"/>
      <c r="AS125" s="9"/>
    </row>
    <row r="126" spans="1:45" ht="20.100000000000001" customHeight="1" thickBot="1" x14ac:dyDescent="0.2">
      <c r="A126" s="2088" t="s">
        <v>454</v>
      </c>
      <c r="B126" s="2088"/>
      <c r="C126" s="2088"/>
      <c r="D126" s="2088"/>
      <c r="E126" s="2088"/>
      <c r="F126" s="2088"/>
      <c r="G126" s="2088"/>
      <c r="H126" s="2088"/>
      <c r="I126" s="2088"/>
      <c r="J126" s="2088"/>
      <c r="K126" s="2088"/>
      <c r="L126" s="2088"/>
      <c r="M126" s="2088"/>
      <c r="N126" s="2088"/>
      <c r="O126" s="2088"/>
      <c r="P126" s="2088"/>
      <c r="Q126" s="2088"/>
      <c r="R126" s="2088"/>
      <c r="S126" s="2088"/>
      <c r="T126" s="2088"/>
      <c r="U126" s="2088"/>
      <c r="V126" s="2088"/>
      <c r="W126" s="2088"/>
      <c r="X126" s="2088"/>
      <c r="Y126" s="2088"/>
      <c r="Z126" s="2088"/>
      <c r="AA126" s="72"/>
      <c r="AB126" s="72"/>
      <c r="AC126" s="72"/>
      <c r="AD126" s="72"/>
      <c r="AE126" s="104" t="s">
        <v>37</v>
      </c>
      <c r="AH126" s="9"/>
      <c r="AR126" s="9"/>
      <c r="AS126" s="9"/>
    </row>
    <row r="127" spans="1:45" ht="19.5" customHeight="1" x14ac:dyDescent="0.15">
      <c r="A127" s="2125" t="s">
        <v>68</v>
      </c>
      <c r="B127" s="1935" t="s">
        <v>142</v>
      </c>
      <c r="C127" s="1936"/>
      <c r="D127" s="1936"/>
      <c r="E127" s="1936"/>
      <c r="F127" s="1936"/>
      <c r="G127" s="1936"/>
      <c r="H127" s="1936"/>
      <c r="I127" s="1936"/>
      <c r="J127" s="1936"/>
      <c r="K127" s="1936"/>
      <c r="L127" s="1936"/>
      <c r="M127" s="1936"/>
      <c r="N127" s="1936"/>
      <c r="O127" s="2096"/>
      <c r="P127" s="2046" t="s">
        <v>143</v>
      </c>
      <c r="Q127" s="1936"/>
      <c r="R127" s="1936"/>
      <c r="S127" s="1936"/>
      <c r="T127" s="1936"/>
      <c r="U127" s="1936"/>
      <c r="V127" s="1936"/>
      <c r="W127" s="1936"/>
      <c r="X127" s="1936"/>
      <c r="Y127" s="1936"/>
      <c r="Z127" s="1936"/>
      <c r="AA127" s="1936"/>
      <c r="AB127" s="1936"/>
      <c r="AC127" s="2096"/>
      <c r="AD127" s="2127" t="s">
        <v>69</v>
      </c>
      <c r="AE127" s="2128"/>
      <c r="AH127" s="9"/>
      <c r="AR127" s="9"/>
      <c r="AS127" s="9"/>
    </row>
    <row r="128" spans="1:45" ht="21.6" customHeight="1" x14ac:dyDescent="0.15">
      <c r="A128" s="2126"/>
      <c r="B128" s="2129" t="s">
        <v>70</v>
      </c>
      <c r="C128" s="2132" t="s">
        <v>71</v>
      </c>
      <c r="D128" s="2132" t="s">
        <v>72</v>
      </c>
      <c r="E128" s="2132" t="s">
        <v>73</v>
      </c>
      <c r="F128" s="2132" t="s">
        <v>74</v>
      </c>
      <c r="G128" s="2132" t="s">
        <v>75</v>
      </c>
      <c r="H128" s="2132" t="s">
        <v>76</v>
      </c>
      <c r="I128" s="2132" t="s">
        <v>77</v>
      </c>
      <c r="J128" s="2132" t="s">
        <v>78</v>
      </c>
      <c r="K128" s="2132" t="s">
        <v>79</v>
      </c>
      <c r="L128" s="2135" t="s">
        <v>80</v>
      </c>
      <c r="M128" s="2138" t="s">
        <v>41</v>
      </c>
      <c r="N128" s="2139"/>
      <c r="O128" s="728"/>
      <c r="P128" s="2144" t="s">
        <v>70</v>
      </c>
      <c r="Q128" s="2132" t="s">
        <v>71</v>
      </c>
      <c r="R128" s="2132" t="s">
        <v>72</v>
      </c>
      <c r="S128" s="2132" t="s">
        <v>73</v>
      </c>
      <c r="T128" s="2132" t="s">
        <v>74</v>
      </c>
      <c r="U128" s="2132" t="s">
        <v>75</v>
      </c>
      <c r="V128" s="2132" t="s">
        <v>76</v>
      </c>
      <c r="W128" s="2132" t="s">
        <v>77</v>
      </c>
      <c r="X128" s="2132" t="s">
        <v>78</v>
      </c>
      <c r="Y128" s="2132" t="s">
        <v>79</v>
      </c>
      <c r="Z128" s="2135" t="s">
        <v>80</v>
      </c>
      <c r="AA128" s="2138" t="s">
        <v>41</v>
      </c>
      <c r="AB128" s="2139"/>
      <c r="AC128" s="729"/>
      <c r="AD128" s="1151"/>
      <c r="AE128" s="1152"/>
      <c r="AH128" s="9"/>
      <c r="AR128" s="9"/>
      <c r="AS128" s="9"/>
    </row>
    <row r="129" spans="1:45" ht="14.25" customHeight="1" x14ac:dyDescent="0.15">
      <c r="A129" s="2126"/>
      <c r="B129" s="2130"/>
      <c r="C129" s="2133"/>
      <c r="D129" s="2133"/>
      <c r="E129" s="2133"/>
      <c r="F129" s="2133"/>
      <c r="G129" s="2133"/>
      <c r="H129" s="2133"/>
      <c r="I129" s="2133"/>
      <c r="J129" s="2133"/>
      <c r="K129" s="2133"/>
      <c r="L129" s="2136"/>
      <c r="M129" s="2140"/>
      <c r="N129" s="2141"/>
      <c r="O129" s="697" t="s">
        <v>81</v>
      </c>
      <c r="P129" s="2145"/>
      <c r="Q129" s="2133"/>
      <c r="R129" s="2133"/>
      <c r="S129" s="2133"/>
      <c r="T129" s="2133"/>
      <c r="U129" s="2133"/>
      <c r="V129" s="2133"/>
      <c r="W129" s="2133"/>
      <c r="X129" s="2133"/>
      <c r="Y129" s="2133"/>
      <c r="Z129" s="2136"/>
      <c r="AA129" s="2140"/>
      <c r="AB129" s="2141"/>
      <c r="AC129" s="698" t="s">
        <v>81</v>
      </c>
      <c r="AD129" s="1153"/>
      <c r="AE129" s="1154"/>
      <c r="AH129" s="9"/>
      <c r="AR129" s="9"/>
      <c r="AS129" s="9"/>
    </row>
    <row r="130" spans="1:45" ht="23.25" customHeight="1" x14ac:dyDescent="0.15">
      <c r="A130" s="2126"/>
      <c r="B130" s="2130"/>
      <c r="C130" s="2133"/>
      <c r="D130" s="2133"/>
      <c r="E130" s="2133"/>
      <c r="F130" s="2133"/>
      <c r="G130" s="2133"/>
      <c r="H130" s="2133"/>
      <c r="I130" s="2133"/>
      <c r="J130" s="2133"/>
      <c r="K130" s="2133"/>
      <c r="L130" s="2136"/>
      <c r="M130" s="2140"/>
      <c r="N130" s="2141"/>
      <c r="O130" s="1210" t="s">
        <v>7</v>
      </c>
      <c r="P130" s="2145"/>
      <c r="Q130" s="2133"/>
      <c r="R130" s="2133"/>
      <c r="S130" s="2133"/>
      <c r="T130" s="2133"/>
      <c r="U130" s="2133"/>
      <c r="V130" s="2133"/>
      <c r="W130" s="2133"/>
      <c r="X130" s="2133"/>
      <c r="Y130" s="2133"/>
      <c r="Z130" s="2136"/>
      <c r="AA130" s="2140"/>
      <c r="AB130" s="2141"/>
      <c r="AC130" s="1210" t="s">
        <v>7</v>
      </c>
      <c r="AD130" s="1153"/>
      <c r="AE130" s="1154"/>
      <c r="AH130" s="9"/>
      <c r="AR130" s="9"/>
      <c r="AS130" s="9"/>
    </row>
    <row r="131" spans="1:45" ht="23.25" customHeight="1" x14ac:dyDescent="0.15">
      <c r="A131" s="2126"/>
      <c r="B131" s="2131"/>
      <c r="C131" s="2134"/>
      <c r="D131" s="2134"/>
      <c r="E131" s="2134"/>
      <c r="F131" s="2134"/>
      <c r="G131" s="2134"/>
      <c r="H131" s="2134"/>
      <c r="I131" s="2134"/>
      <c r="J131" s="2134"/>
      <c r="K131" s="2134"/>
      <c r="L131" s="2137"/>
      <c r="M131" s="2142"/>
      <c r="N131" s="2143"/>
      <c r="O131" s="1211"/>
      <c r="P131" s="2146"/>
      <c r="Q131" s="2134"/>
      <c r="R131" s="2134"/>
      <c r="S131" s="2134"/>
      <c r="T131" s="2134"/>
      <c r="U131" s="2134"/>
      <c r="V131" s="2134"/>
      <c r="W131" s="2134"/>
      <c r="X131" s="2134"/>
      <c r="Y131" s="2134"/>
      <c r="Z131" s="2137"/>
      <c r="AA131" s="2142"/>
      <c r="AB131" s="2143"/>
      <c r="AC131" s="1211"/>
      <c r="AD131" s="1153"/>
      <c r="AE131" s="1154"/>
      <c r="AH131" s="9"/>
      <c r="AR131" s="9"/>
      <c r="AS131" s="9"/>
    </row>
    <row r="132" spans="1:45" ht="19.5" customHeight="1" x14ac:dyDescent="0.15">
      <c r="A132" s="120" t="s">
        <v>34</v>
      </c>
      <c r="B132" s="699"/>
      <c r="C132" s="700"/>
      <c r="D132" s="700"/>
      <c r="E132" s="700"/>
      <c r="F132" s="701"/>
      <c r="G132" s="700"/>
      <c r="H132" s="700"/>
      <c r="I132" s="700"/>
      <c r="J132" s="700"/>
      <c r="K132" s="700"/>
      <c r="L132" s="701"/>
      <c r="M132" s="1212">
        <f>SUM(B132:L132)</f>
        <v>0</v>
      </c>
      <c r="N132" s="1213"/>
      <c r="O132" s="702"/>
      <c r="P132" s="703"/>
      <c r="Q132" s="700"/>
      <c r="R132" s="700"/>
      <c r="S132" s="700"/>
      <c r="T132" s="701"/>
      <c r="U132" s="700"/>
      <c r="V132" s="700"/>
      <c r="W132" s="700"/>
      <c r="X132" s="700"/>
      <c r="Y132" s="700"/>
      <c r="Z132" s="701"/>
      <c r="AA132" s="1212">
        <f>SUM(P132:Z132)</f>
        <v>0</v>
      </c>
      <c r="AB132" s="1213"/>
      <c r="AC132" s="704"/>
      <c r="AD132" s="1153"/>
      <c r="AE132" s="1154"/>
      <c r="AF132" s="961" t="str">
        <f>IF(SUM(M132,AA132,M133,AA133)=0,"←教員数が未記入です。",IF(SUM(O132:O133)&gt;SUM(M132:N133),"←【本務者】司書教諭が計を上回っています。",IF(SUM(AC132:AC133)&gt;SUM(AA132:AB133),"←【兼務者】司書教諭が計を上回っています。",IF(SUM(B132:B133,P132:P133)=0,"←校長（兼務者含む）が未記入です。全日制の校長と兼務の場合は、兼務者欄に記入してください。",IF(SUM(B132:B133,P132:P133)&gt;=2,"←校長（兼務者含む）が2名以上になっています。（正しい場合には構いません。）","")))))</f>
        <v>←教員数が未記入です。</v>
      </c>
      <c r="AH132" s="9"/>
      <c r="AR132" s="9"/>
      <c r="AS132" s="9"/>
    </row>
    <row r="133" spans="1:45" ht="19.5" customHeight="1" thickBot="1" x14ac:dyDescent="0.2">
      <c r="A133" s="121" t="s">
        <v>35</v>
      </c>
      <c r="B133" s="705"/>
      <c r="C133" s="706"/>
      <c r="D133" s="706"/>
      <c r="E133" s="706"/>
      <c r="F133" s="707"/>
      <c r="G133" s="706"/>
      <c r="H133" s="706"/>
      <c r="I133" s="706"/>
      <c r="J133" s="706"/>
      <c r="K133" s="706"/>
      <c r="L133" s="707"/>
      <c r="M133" s="1163">
        <f>SUM(B133:L133)</f>
        <v>0</v>
      </c>
      <c r="N133" s="1183"/>
      <c r="O133" s="708"/>
      <c r="P133" s="709"/>
      <c r="Q133" s="706"/>
      <c r="R133" s="706"/>
      <c r="S133" s="706"/>
      <c r="T133" s="707"/>
      <c r="U133" s="706"/>
      <c r="V133" s="706"/>
      <c r="W133" s="706"/>
      <c r="X133" s="706"/>
      <c r="Y133" s="706"/>
      <c r="Z133" s="707"/>
      <c r="AA133" s="1163">
        <f>SUM(P133:Z133)</f>
        <v>0</v>
      </c>
      <c r="AB133" s="1183"/>
      <c r="AC133" s="710"/>
      <c r="AD133" s="1155"/>
      <c r="AE133" s="1156"/>
      <c r="AF133" s="961"/>
      <c r="AH133" s="9"/>
      <c r="AR133" s="9"/>
      <c r="AS133" s="9"/>
    </row>
    <row r="134" spans="1:45" s="43" customFormat="1" ht="35.25" customHeight="1" x14ac:dyDescent="0.15">
      <c r="A134" s="1908" t="s">
        <v>2109</v>
      </c>
      <c r="B134" s="1908"/>
      <c r="C134" s="2147" t="s">
        <v>494</v>
      </c>
      <c r="D134" s="2147"/>
      <c r="E134" s="2147"/>
      <c r="F134" s="2147"/>
      <c r="G134" s="2147"/>
      <c r="H134" s="2147"/>
      <c r="I134" s="2147"/>
      <c r="J134" s="2147"/>
      <c r="K134" s="2147"/>
      <c r="L134" s="2147"/>
      <c r="M134" s="2147"/>
      <c r="N134" s="2147"/>
      <c r="O134" s="2147"/>
      <c r="P134" s="2147"/>
      <c r="Q134" s="2147"/>
      <c r="R134" s="2147"/>
      <c r="S134" s="2147"/>
      <c r="T134" s="2147"/>
      <c r="U134" s="2147"/>
      <c r="V134" s="2147"/>
      <c r="W134" s="2147"/>
      <c r="X134" s="2147"/>
      <c r="Y134" s="2147"/>
      <c r="Z134" s="2147"/>
      <c r="AA134" s="2147"/>
      <c r="AB134" s="2147"/>
      <c r="AC134" s="2147"/>
      <c r="AD134" s="2147"/>
      <c r="AE134" s="2147"/>
      <c r="AF134" s="406"/>
      <c r="AG134" s="181"/>
    </row>
    <row r="135" spans="1:45" s="43" customFormat="1" ht="14.25" customHeight="1" x14ac:dyDescent="0.15">
      <c r="A135" s="724"/>
      <c r="B135" s="725">
        <v>2</v>
      </c>
      <c r="C135" s="122" t="s">
        <v>495</v>
      </c>
      <c r="D135" s="517"/>
      <c r="E135" s="517"/>
      <c r="F135" s="517"/>
      <c r="G135" s="517"/>
      <c r="H135" s="517"/>
      <c r="I135" s="517"/>
      <c r="J135" s="517"/>
      <c r="K135" s="517"/>
      <c r="L135" s="517"/>
      <c r="M135" s="517"/>
      <c r="N135" s="517"/>
      <c r="O135" s="517"/>
      <c r="P135" s="517"/>
      <c r="Q135" s="517"/>
      <c r="R135" s="517"/>
      <c r="S135" s="517"/>
      <c r="T135" s="517"/>
      <c r="U135" s="517"/>
      <c r="V135" s="517"/>
      <c r="W135" s="517"/>
      <c r="X135" s="517"/>
      <c r="Y135" s="517"/>
      <c r="Z135" s="517"/>
      <c r="AA135" s="517"/>
      <c r="AB135" s="517"/>
      <c r="AC135" s="517"/>
      <c r="AD135" s="517"/>
      <c r="AE135" s="517"/>
      <c r="AF135" s="406"/>
      <c r="AG135" s="181"/>
    </row>
    <row r="136" spans="1:45" s="43" customFormat="1" ht="24.75" customHeight="1" x14ac:dyDescent="0.15">
      <c r="A136" s="489"/>
      <c r="B136" s="725">
        <v>3</v>
      </c>
      <c r="C136" s="2148" t="s">
        <v>2149</v>
      </c>
      <c r="D136" s="2148"/>
      <c r="E136" s="2148"/>
      <c r="F136" s="2148"/>
      <c r="G136" s="2148"/>
      <c r="H136" s="2148"/>
      <c r="I136" s="2148"/>
      <c r="J136" s="2148"/>
      <c r="K136" s="2148"/>
      <c r="L136" s="2148"/>
      <c r="M136" s="2148"/>
      <c r="N136" s="2148"/>
      <c r="O136" s="2148"/>
      <c r="P136" s="2148"/>
      <c r="Q136" s="2148"/>
      <c r="R136" s="2148"/>
      <c r="S136" s="2148"/>
      <c r="T136" s="2148"/>
      <c r="U136" s="2148"/>
      <c r="V136" s="2148"/>
      <c r="W136" s="2148"/>
      <c r="X136" s="2148"/>
      <c r="Y136" s="2148"/>
      <c r="Z136" s="2148"/>
      <c r="AA136" s="2148"/>
      <c r="AB136" s="2148"/>
      <c r="AC136" s="2148"/>
      <c r="AD136" s="2148"/>
      <c r="AE136" s="2148"/>
      <c r="AF136" s="406"/>
      <c r="AG136" s="181"/>
    </row>
    <row r="137" spans="1:45" ht="24.75" customHeight="1" x14ac:dyDescent="0.15">
      <c r="A137" s="520"/>
      <c r="B137" s="725">
        <v>4</v>
      </c>
      <c r="C137" s="2149" t="s">
        <v>2111</v>
      </c>
      <c r="D137" s="2149"/>
      <c r="E137" s="2149"/>
      <c r="F137" s="2149"/>
      <c r="G137" s="2149"/>
      <c r="H137" s="2149"/>
      <c r="I137" s="2149"/>
      <c r="J137" s="2149"/>
      <c r="K137" s="2149"/>
      <c r="L137" s="2149"/>
      <c r="M137" s="2149"/>
      <c r="N137" s="2149"/>
      <c r="O137" s="2149"/>
      <c r="P137" s="2149"/>
      <c r="Q137" s="2149"/>
      <c r="R137" s="2149"/>
      <c r="S137" s="2149"/>
      <c r="T137" s="2149"/>
      <c r="U137" s="2149"/>
      <c r="V137" s="2149"/>
      <c r="W137" s="2149"/>
      <c r="X137" s="2149"/>
      <c r="Y137" s="2149"/>
      <c r="Z137" s="2149"/>
      <c r="AA137" s="2149"/>
      <c r="AB137" s="2149"/>
      <c r="AC137" s="2149"/>
      <c r="AD137" s="2149"/>
      <c r="AE137" s="2149"/>
      <c r="AH137" s="9"/>
      <c r="AR137" s="9"/>
      <c r="AS137" s="9"/>
    </row>
    <row r="138" spans="1:45" ht="14.25" customHeight="1" x14ac:dyDescent="0.15">
      <c r="A138" s="72"/>
      <c r="B138" s="123"/>
      <c r="C138" s="523"/>
      <c r="D138" s="523"/>
      <c r="E138" s="523"/>
      <c r="F138" s="523"/>
      <c r="G138" s="523"/>
      <c r="H138" s="523"/>
      <c r="I138" s="523"/>
      <c r="J138" s="523"/>
      <c r="K138" s="523"/>
      <c r="L138" s="523"/>
      <c r="M138" s="523"/>
      <c r="N138" s="523"/>
      <c r="O138" s="523"/>
      <c r="P138" s="523"/>
      <c r="Q138" s="523"/>
      <c r="R138" s="523"/>
      <c r="S138" s="523"/>
      <c r="T138" s="523"/>
      <c r="U138" s="523"/>
      <c r="V138" s="523"/>
      <c r="W138" s="523"/>
      <c r="X138" s="523"/>
      <c r="Y138" s="523"/>
      <c r="Z138" s="523"/>
      <c r="AA138" s="523"/>
      <c r="AB138" s="523"/>
      <c r="AC138" s="523"/>
      <c r="AD138" s="523"/>
      <c r="AE138" s="523"/>
      <c r="AH138" s="9"/>
      <c r="AR138" s="9"/>
      <c r="AS138" s="9"/>
    </row>
    <row r="139" spans="1:45" ht="20.100000000000001" customHeight="1" thickBot="1" x14ac:dyDescent="0.2">
      <c r="A139" s="2088" t="s">
        <v>455</v>
      </c>
      <c r="B139" s="2088"/>
      <c r="C139" s="2088"/>
      <c r="D139" s="2088"/>
      <c r="E139" s="2088"/>
      <c r="F139" s="2088"/>
      <c r="G139" s="2088"/>
      <c r="H139" s="2088"/>
      <c r="I139" s="2088"/>
      <c r="J139" s="2088"/>
      <c r="K139" s="2088"/>
      <c r="L139" s="2088"/>
      <c r="M139" s="2088"/>
      <c r="N139" s="2088"/>
      <c r="O139" s="2088"/>
      <c r="P139" s="2088"/>
      <c r="Q139" s="2088"/>
      <c r="R139" s="2088"/>
      <c r="S139" s="2088"/>
      <c r="T139" s="2088"/>
      <c r="U139" s="2088"/>
      <c r="V139" s="2088"/>
      <c r="W139" s="2088"/>
      <c r="X139" s="2088"/>
      <c r="Y139" s="2088"/>
      <c r="Z139" s="2088"/>
      <c r="AA139" s="2088"/>
      <c r="AB139" s="72"/>
      <c r="AC139" s="72"/>
      <c r="AD139" s="72"/>
      <c r="AE139" s="104" t="s">
        <v>37</v>
      </c>
      <c r="AH139" s="9"/>
      <c r="AR139" s="9"/>
      <c r="AS139" s="9"/>
    </row>
    <row r="140" spans="1:45" ht="19.5" customHeight="1" x14ac:dyDescent="0.15">
      <c r="A140" s="2125" t="s">
        <v>68</v>
      </c>
      <c r="B140" s="1935" t="s">
        <v>142</v>
      </c>
      <c r="C140" s="1936"/>
      <c r="D140" s="1936"/>
      <c r="E140" s="1936"/>
      <c r="F140" s="1936"/>
      <c r="G140" s="1936"/>
      <c r="H140" s="1936"/>
      <c r="I140" s="1936"/>
      <c r="J140" s="1936"/>
      <c r="K140" s="1936"/>
      <c r="L140" s="1936"/>
      <c r="M140" s="1936"/>
      <c r="N140" s="1936"/>
      <c r="O140" s="2096"/>
      <c r="P140" s="2046" t="s">
        <v>143</v>
      </c>
      <c r="Q140" s="1936"/>
      <c r="R140" s="1936"/>
      <c r="S140" s="1936"/>
      <c r="T140" s="1936"/>
      <c r="U140" s="1936"/>
      <c r="V140" s="1936"/>
      <c r="W140" s="1936"/>
      <c r="X140" s="1936"/>
      <c r="Y140" s="1936"/>
      <c r="Z140" s="1936"/>
      <c r="AA140" s="1936"/>
      <c r="AB140" s="1936"/>
      <c r="AC140" s="2096"/>
      <c r="AD140" s="1928" t="s">
        <v>69</v>
      </c>
      <c r="AE140" s="2151"/>
      <c r="AH140" s="9"/>
      <c r="AR140" s="9"/>
      <c r="AS140" s="9"/>
    </row>
    <row r="141" spans="1:45" ht="21.6" customHeight="1" x14ac:dyDescent="0.15">
      <c r="A141" s="2126"/>
      <c r="B141" s="2152" t="s">
        <v>82</v>
      </c>
      <c r="C141" s="2155" t="s">
        <v>83</v>
      </c>
      <c r="D141" s="2158" t="s">
        <v>2112</v>
      </c>
      <c r="E141" s="2159"/>
      <c r="F141" s="2155" t="s">
        <v>84</v>
      </c>
      <c r="G141" s="2164" t="s">
        <v>2113</v>
      </c>
      <c r="H141" s="2158" t="s">
        <v>2114</v>
      </c>
      <c r="I141" s="2159"/>
      <c r="J141" s="2155" t="s">
        <v>2115</v>
      </c>
      <c r="K141" s="2155" t="s">
        <v>85</v>
      </c>
      <c r="L141" s="2167" t="s">
        <v>2116</v>
      </c>
      <c r="M141" s="2170" t="s">
        <v>2117</v>
      </c>
      <c r="N141" s="2173" t="s">
        <v>41</v>
      </c>
      <c r="O141" s="2174"/>
      <c r="P141" s="2152" t="s">
        <v>82</v>
      </c>
      <c r="Q141" s="2155" t="s">
        <v>83</v>
      </c>
      <c r="R141" s="2158" t="s">
        <v>2112</v>
      </c>
      <c r="S141" s="2159"/>
      <c r="T141" s="2155" t="s">
        <v>84</v>
      </c>
      <c r="U141" s="2164" t="s">
        <v>2113</v>
      </c>
      <c r="V141" s="2158" t="s">
        <v>2114</v>
      </c>
      <c r="W141" s="2159"/>
      <c r="X141" s="2155" t="s">
        <v>2115</v>
      </c>
      <c r="Y141" s="2155" t="s">
        <v>85</v>
      </c>
      <c r="Z141" s="2167" t="s">
        <v>2116</v>
      </c>
      <c r="AA141" s="2170" t="s">
        <v>2117</v>
      </c>
      <c r="AB141" s="2173" t="s">
        <v>41</v>
      </c>
      <c r="AC141" s="2174"/>
      <c r="AD141" s="1151"/>
      <c r="AE141" s="1152"/>
      <c r="AH141" s="9"/>
      <c r="AR141" s="9"/>
      <c r="AS141" s="9"/>
    </row>
    <row r="142" spans="1:45" ht="21.6" customHeight="1" x14ac:dyDescent="0.15">
      <c r="A142" s="2126"/>
      <c r="B142" s="2153"/>
      <c r="C142" s="2156"/>
      <c r="D142" s="2160"/>
      <c r="E142" s="2161"/>
      <c r="F142" s="2156"/>
      <c r="G142" s="2165"/>
      <c r="H142" s="2160"/>
      <c r="I142" s="2161"/>
      <c r="J142" s="2156"/>
      <c r="K142" s="2156"/>
      <c r="L142" s="2168"/>
      <c r="M142" s="2171"/>
      <c r="N142" s="2175"/>
      <c r="O142" s="2176"/>
      <c r="P142" s="2153"/>
      <c r="Q142" s="2156"/>
      <c r="R142" s="2160"/>
      <c r="S142" s="2161"/>
      <c r="T142" s="2156"/>
      <c r="U142" s="2165"/>
      <c r="V142" s="2160"/>
      <c r="W142" s="2161"/>
      <c r="X142" s="2156"/>
      <c r="Y142" s="2156"/>
      <c r="Z142" s="2168"/>
      <c r="AA142" s="2171"/>
      <c r="AB142" s="2175"/>
      <c r="AC142" s="2176"/>
      <c r="AD142" s="1153"/>
      <c r="AE142" s="1154"/>
      <c r="AH142" s="9"/>
      <c r="AR142" s="9"/>
      <c r="AS142" s="9"/>
    </row>
    <row r="143" spans="1:45" ht="21.6" customHeight="1" x14ac:dyDescent="0.15">
      <c r="A143" s="2126"/>
      <c r="B143" s="2153"/>
      <c r="C143" s="2156"/>
      <c r="D143" s="2160"/>
      <c r="E143" s="2161"/>
      <c r="F143" s="2156"/>
      <c r="G143" s="2165"/>
      <c r="H143" s="2160"/>
      <c r="I143" s="2161"/>
      <c r="J143" s="2156"/>
      <c r="K143" s="2156"/>
      <c r="L143" s="2168"/>
      <c r="M143" s="2171"/>
      <c r="N143" s="2175"/>
      <c r="O143" s="2176"/>
      <c r="P143" s="2153"/>
      <c r="Q143" s="2156"/>
      <c r="R143" s="2160"/>
      <c r="S143" s="2161"/>
      <c r="T143" s="2156"/>
      <c r="U143" s="2165"/>
      <c r="V143" s="2160"/>
      <c r="W143" s="2161"/>
      <c r="X143" s="2156"/>
      <c r="Y143" s="2156"/>
      <c r="Z143" s="2168"/>
      <c r="AA143" s="2171"/>
      <c r="AB143" s="2175"/>
      <c r="AC143" s="2176"/>
      <c r="AD143" s="1153"/>
      <c r="AE143" s="1154"/>
      <c r="AH143" s="9"/>
      <c r="AR143" s="9"/>
      <c r="AS143" s="9"/>
    </row>
    <row r="144" spans="1:45" ht="21.6" customHeight="1" x14ac:dyDescent="0.15">
      <c r="A144" s="2150"/>
      <c r="B144" s="2154"/>
      <c r="C144" s="2157"/>
      <c r="D144" s="2162"/>
      <c r="E144" s="2163"/>
      <c r="F144" s="2157"/>
      <c r="G144" s="2166"/>
      <c r="H144" s="2162"/>
      <c r="I144" s="2163"/>
      <c r="J144" s="2157"/>
      <c r="K144" s="2157"/>
      <c r="L144" s="2169"/>
      <c r="M144" s="2172"/>
      <c r="N144" s="2177"/>
      <c r="O144" s="2178"/>
      <c r="P144" s="2154"/>
      <c r="Q144" s="2157"/>
      <c r="R144" s="2162"/>
      <c r="S144" s="2163"/>
      <c r="T144" s="2157"/>
      <c r="U144" s="2166"/>
      <c r="V144" s="2162"/>
      <c r="W144" s="2163"/>
      <c r="X144" s="2157"/>
      <c r="Y144" s="2157"/>
      <c r="Z144" s="2169"/>
      <c r="AA144" s="2172"/>
      <c r="AB144" s="2177"/>
      <c r="AC144" s="2178"/>
      <c r="AD144" s="1153"/>
      <c r="AE144" s="1154"/>
      <c r="AH144" s="9"/>
      <c r="AR144" s="9"/>
      <c r="AS144" s="9"/>
    </row>
    <row r="145" spans="1:45" ht="19.5" customHeight="1" x14ac:dyDescent="0.15">
      <c r="A145" s="511" t="s">
        <v>34</v>
      </c>
      <c r="B145" s="712"/>
      <c r="C145" s="544"/>
      <c r="D145" s="1157"/>
      <c r="E145" s="1158"/>
      <c r="F145" s="544"/>
      <c r="G145" s="544"/>
      <c r="H145" s="1157"/>
      <c r="I145" s="1158"/>
      <c r="J145" s="678"/>
      <c r="K145" s="544"/>
      <c r="L145" s="544"/>
      <c r="M145" s="677"/>
      <c r="N145" s="1159">
        <f>SUM(B145:M145)</f>
        <v>0</v>
      </c>
      <c r="O145" s="1160"/>
      <c r="P145" s="712"/>
      <c r="Q145" s="544"/>
      <c r="R145" s="1157"/>
      <c r="S145" s="1158"/>
      <c r="T145" s="544"/>
      <c r="U145" s="544"/>
      <c r="V145" s="1157"/>
      <c r="W145" s="1158"/>
      <c r="X145" s="678"/>
      <c r="Y145" s="544"/>
      <c r="Z145" s="544"/>
      <c r="AA145" s="677"/>
      <c r="AB145" s="1159">
        <f>SUM(P145:AA145)</f>
        <v>0</v>
      </c>
      <c r="AC145" s="1160"/>
      <c r="AD145" s="1153"/>
      <c r="AE145" s="1154"/>
      <c r="AF145" s="961" t="str">
        <f>IF(SUM(N145,AB145,N146,AB146)=0,"←職員数が未記入です。","")</f>
        <v>←職員数が未記入です。</v>
      </c>
      <c r="AH145" s="9"/>
      <c r="AR145" s="9"/>
      <c r="AS145" s="9"/>
    </row>
    <row r="146" spans="1:45" ht="19.5" customHeight="1" thickBot="1" x14ac:dyDescent="0.2">
      <c r="A146" s="121" t="s">
        <v>35</v>
      </c>
      <c r="B146" s="713"/>
      <c r="C146" s="545"/>
      <c r="D146" s="1161"/>
      <c r="E146" s="1162"/>
      <c r="F146" s="545"/>
      <c r="G146" s="545"/>
      <c r="H146" s="1161"/>
      <c r="I146" s="1162"/>
      <c r="J146" s="545"/>
      <c r="K146" s="545"/>
      <c r="L146" s="545"/>
      <c r="M146" s="676"/>
      <c r="N146" s="1163">
        <f>SUM(B146:M146)</f>
        <v>0</v>
      </c>
      <c r="O146" s="1164"/>
      <c r="P146" s="713"/>
      <c r="Q146" s="545"/>
      <c r="R146" s="1161"/>
      <c r="S146" s="1162"/>
      <c r="T146" s="545"/>
      <c r="U146" s="545"/>
      <c r="V146" s="1161"/>
      <c r="W146" s="1162"/>
      <c r="X146" s="545"/>
      <c r="Y146" s="545"/>
      <c r="Z146" s="545"/>
      <c r="AA146" s="676"/>
      <c r="AB146" s="1163">
        <f>SUM(P146:AA146)</f>
        <v>0</v>
      </c>
      <c r="AC146" s="1164"/>
      <c r="AD146" s="1155"/>
      <c r="AE146" s="1156"/>
      <c r="AF146" s="961"/>
      <c r="AH146" s="9"/>
      <c r="AR146" s="9"/>
      <c r="AS146" s="9"/>
    </row>
    <row r="147" spans="1:45" ht="24.75" customHeight="1" x14ac:dyDescent="0.15">
      <c r="A147" s="1908" t="s">
        <v>2109</v>
      </c>
      <c r="B147" s="1908"/>
      <c r="C147" s="2179" t="s">
        <v>2150</v>
      </c>
      <c r="D147" s="2179"/>
      <c r="E147" s="2179"/>
      <c r="F147" s="2179"/>
      <c r="G147" s="2179"/>
      <c r="H147" s="2179"/>
      <c r="I147" s="2179"/>
      <c r="J147" s="2179"/>
      <c r="K147" s="2179"/>
      <c r="L147" s="2179"/>
      <c r="M147" s="2179"/>
      <c r="N147" s="2179"/>
      <c r="O147" s="2179"/>
      <c r="P147" s="2179"/>
      <c r="Q147" s="2179"/>
      <c r="R147" s="2179"/>
      <c r="S147" s="2179"/>
      <c r="T147" s="2179"/>
      <c r="U147" s="2179"/>
      <c r="V147" s="2179"/>
      <c r="W147" s="2179"/>
      <c r="X147" s="2179"/>
      <c r="Y147" s="2179"/>
      <c r="Z147" s="2179"/>
      <c r="AA147" s="2179"/>
      <c r="AB147" s="2179"/>
      <c r="AC147" s="2179"/>
      <c r="AD147" s="2179"/>
      <c r="AE147" s="2179"/>
      <c r="AF147" s="409"/>
      <c r="AH147" s="9"/>
      <c r="AR147" s="9"/>
      <c r="AS147" s="9"/>
    </row>
    <row r="148" spans="1:45" ht="14.25" customHeight="1" x14ac:dyDescent="0.15">
      <c r="A148" s="724"/>
      <c r="B148" s="725">
        <v>2</v>
      </c>
      <c r="C148" s="1912" t="s">
        <v>2119</v>
      </c>
      <c r="D148" s="1912"/>
      <c r="E148" s="1912"/>
      <c r="F148" s="1912"/>
      <c r="G148" s="1912"/>
      <c r="H148" s="1912"/>
      <c r="I148" s="1912"/>
      <c r="J148" s="1912"/>
      <c r="K148" s="1912"/>
      <c r="L148" s="1912"/>
      <c r="M148" s="1912"/>
      <c r="N148" s="1912"/>
      <c r="O148" s="1912"/>
      <c r="P148" s="1912"/>
      <c r="Q148" s="1912"/>
      <c r="R148" s="1912"/>
      <c r="S148" s="1912"/>
      <c r="T148" s="1912"/>
      <c r="U148" s="1912"/>
      <c r="V148" s="1912"/>
      <c r="W148" s="1912"/>
      <c r="X148" s="1912"/>
      <c r="Y148" s="1912"/>
      <c r="Z148" s="1912"/>
      <c r="AA148" s="1912"/>
      <c r="AB148" s="1912"/>
      <c r="AC148" s="1912"/>
      <c r="AD148" s="1912"/>
      <c r="AE148" s="1912"/>
      <c r="AF148" s="409"/>
      <c r="AH148" s="9"/>
      <c r="AR148" s="9"/>
      <c r="AS148" s="9"/>
    </row>
    <row r="149" spans="1:45" ht="24.75" customHeight="1" x14ac:dyDescent="0.15">
      <c r="A149" s="489"/>
      <c r="B149" s="725">
        <v>3</v>
      </c>
      <c r="C149" s="2180" t="s">
        <v>2120</v>
      </c>
      <c r="D149" s="2180"/>
      <c r="E149" s="2180"/>
      <c r="F149" s="2180"/>
      <c r="G149" s="2180"/>
      <c r="H149" s="2180"/>
      <c r="I149" s="2180"/>
      <c r="J149" s="2180"/>
      <c r="K149" s="2180"/>
      <c r="L149" s="2180"/>
      <c r="M149" s="2180"/>
      <c r="N149" s="2180"/>
      <c r="O149" s="2180"/>
      <c r="P149" s="2180"/>
      <c r="Q149" s="2180"/>
      <c r="R149" s="2180"/>
      <c r="S149" s="2180"/>
      <c r="T149" s="2180"/>
      <c r="U149" s="2180"/>
      <c r="V149" s="2180"/>
      <c r="W149" s="2180"/>
      <c r="X149" s="2180"/>
      <c r="Y149" s="2180"/>
      <c r="Z149" s="2180"/>
      <c r="AA149" s="2180"/>
      <c r="AB149" s="2180"/>
      <c r="AC149" s="2180"/>
      <c r="AD149" s="2180"/>
      <c r="AE149" s="2180"/>
      <c r="AF149" s="409"/>
      <c r="AH149" s="9"/>
      <c r="AR149" s="9"/>
      <c r="AS149" s="9"/>
    </row>
    <row r="150" spans="1:45" ht="24.75" customHeight="1" x14ac:dyDescent="0.15">
      <c r="A150" s="489"/>
      <c r="B150" s="751">
        <v>4</v>
      </c>
      <c r="C150" s="1912" t="s">
        <v>3611</v>
      </c>
      <c r="D150" s="1912"/>
      <c r="E150" s="1912"/>
      <c r="F150" s="1912"/>
      <c r="G150" s="1912"/>
      <c r="H150" s="1912"/>
      <c r="I150" s="1912"/>
      <c r="J150" s="1912"/>
      <c r="K150" s="1912"/>
      <c r="L150" s="1912"/>
      <c r="M150" s="1912"/>
      <c r="N150" s="1912"/>
      <c r="O150" s="1912"/>
      <c r="P150" s="1912"/>
      <c r="Q150" s="1912"/>
      <c r="R150" s="1912"/>
      <c r="S150" s="1912"/>
      <c r="T150" s="1912"/>
      <c r="U150" s="1912"/>
      <c r="V150" s="1912"/>
      <c r="W150" s="1912"/>
      <c r="X150" s="1912"/>
      <c r="Y150" s="1912"/>
      <c r="Z150" s="1912"/>
      <c r="AA150" s="1912"/>
      <c r="AB150" s="1912"/>
      <c r="AC150" s="1912"/>
      <c r="AD150" s="1912"/>
      <c r="AE150" s="1912"/>
      <c r="AF150" s="409"/>
      <c r="AH150" s="9"/>
      <c r="AR150" s="9"/>
      <c r="AS150" s="9"/>
    </row>
    <row r="151" spans="1:45" ht="27.6" customHeight="1" x14ac:dyDescent="0.15">
      <c r="A151" s="124"/>
      <c r="B151" s="125"/>
      <c r="C151" s="730"/>
      <c r="D151" s="730"/>
      <c r="E151" s="730"/>
      <c r="F151" s="730"/>
      <c r="G151" s="730"/>
      <c r="H151" s="730"/>
      <c r="I151" s="730"/>
      <c r="J151" s="730"/>
      <c r="K151" s="730"/>
      <c r="L151" s="730"/>
      <c r="M151" s="730"/>
      <c r="N151" s="730"/>
      <c r="O151" s="730"/>
      <c r="P151" s="730"/>
      <c r="Q151" s="730"/>
      <c r="R151" s="730"/>
      <c r="S151" s="730"/>
      <c r="T151" s="730"/>
      <c r="U151" s="730"/>
      <c r="V151" s="730"/>
      <c r="W151" s="730"/>
      <c r="X151" s="730"/>
      <c r="Y151" s="730"/>
      <c r="Z151" s="730"/>
      <c r="AA151" s="730"/>
      <c r="AB151" s="730"/>
      <c r="AC151" s="730"/>
      <c r="AD151" s="730"/>
      <c r="AE151" s="730"/>
      <c r="AF151" s="409"/>
      <c r="AH151" s="9"/>
      <c r="AR151" s="9"/>
      <c r="AS151" s="9"/>
    </row>
    <row r="152" spans="1:45" ht="20.100000000000001" customHeight="1" thickBot="1" x14ac:dyDescent="0.2">
      <c r="A152" s="2181" t="s">
        <v>2096</v>
      </c>
      <c r="B152" s="1920"/>
      <c r="C152" s="1920"/>
      <c r="D152" s="1920"/>
      <c r="E152" s="1920"/>
      <c r="F152" s="1920"/>
      <c r="G152" s="1920"/>
      <c r="H152" s="1920"/>
      <c r="I152" s="1920"/>
      <c r="J152" s="1920"/>
      <c r="K152" s="1920"/>
      <c r="L152" s="1920"/>
      <c r="M152" s="1920"/>
      <c r="N152" s="1920"/>
      <c r="O152" s="1920"/>
      <c r="P152" s="1920"/>
      <c r="Q152" s="1920"/>
      <c r="R152" s="1920"/>
      <c r="S152" s="1920"/>
      <c r="T152" s="72"/>
      <c r="U152" s="72"/>
      <c r="V152" s="72"/>
      <c r="W152" s="72"/>
      <c r="X152" s="72"/>
      <c r="Y152" s="72"/>
      <c r="Z152" s="72"/>
      <c r="AA152" s="2182" t="s">
        <v>221</v>
      </c>
      <c r="AB152" s="2183"/>
      <c r="AC152" s="2183"/>
      <c r="AD152" s="2183"/>
      <c r="AE152" s="2183"/>
      <c r="AH152" s="9"/>
      <c r="AR152" s="9"/>
      <c r="AS152" s="9"/>
    </row>
    <row r="153" spans="1:45" ht="19.5" customHeight="1" x14ac:dyDescent="0.15">
      <c r="A153" s="1928" t="s">
        <v>86</v>
      </c>
      <c r="B153" s="1929"/>
      <c r="C153" s="1929"/>
      <c r="D153" s="1929"/>
      <c r="E153" s="1929"/>
      <c r="F153" s="2184" t="s">
        <v>144</v>
      </c>
      <c r="G153" s="2185"/>
      <c r="H153" s="2188" t="s">
        <v>87</v>
      </c>
      <c r="I153" s="2188"/>
      <c r="J153" s="2188"/>
      <c r="K153" s="2188"/>
      <c r="L153" s="2190" t="s">
        <v>88</v>
      </c>
      <c r="M153" s="2188"/>
      <c r="N153" s="2188"/>
      <c r="O153" s="2191"/>
      <c r="P153" s="2188" t="s">
        <v>89</v>
      </c>
      <c r="Q153" s="2188"/>
      <c r="R153" s="2188"/>
      <c r="S153" s="2188"/>
      <c r="T153" s="2190" t="s">
        <v>90</v>
      </c>
      <c r="U153" s="2188"/>
      <c r="V153" s="2188"/>
      <c r="W153" s="2188"/>
      <c r="X153" s="2194" t="s">
        <v>41</v>
      </c>
      <c r="Y153" s="2188"/>
      <c r="Z153" s="2188"/>
      <c r="AA153" s="2195"/>
      <c r="AB153" s="2198" t="s">
        <v>384</v>
      </c>
      <c r="AC153" s="2200" t="s">
        <v>385</v>
      </c>
      <c r="AD153" s="2202" t="s">
        <v>271</v>
      </c>
      <c r="AE153" s="2203"/>
      <c r="AH153" s="9"/>
      <c r="AR153" s="9"/>
      <c r="AS153" s="9"/>
    </row>
    <row r="154" spans="1:45" ht="19.5" customHeight="1" x14ac:dyDescent="0.15">
      <c r="A154" s="1857"/>
      <c r="B154" s="1858"/>
      <c r="C154" s="1858"/>
      <c r="D154" s="1858"/>
      <c r="E154" s="1858"/>
      <c r="F154" s="2186"/>
      <c r="G154" s="2187"/>
      <c r="H154" s="2189"/>
      <c r="I154" s="2189"/>
      <c r="J154" s="2189"/>
      <c r="K154" s="2189"/>
      <c r="L154" s="2192"/>
      <c r="M154" s="2189"/>
      <c r="N154" s="2189"/>
      <c r="O154" s="2193"/>
      <c r="P154" s="2189"/>
      <c r="Q154" s="2189"/>
      <c r="R154" s="2189"/>
      <c r="S154" s="2189"/>
      <c r="T154" s="2192"/>
      <c r="U154" s="2189"/>
      <c r="V154" s="2189"/>
      <c r="W154" s="2189"/>
      <c r="X154" s="2196"/>
      <c r="Y154" s="2189"/>
      <c r="Z154" s="2189"/>
      <c r="AA154" s="2197"/>
      <c r="AB154" s="2199"/>
      <c r="AC154" s="2201"/>
      <c r="AD154" s="2204"/>
      <c r="AE154" s="2205"/>
      <c r="AH154" s="9"/>
      <c r="AR154" s="9"/>
      <c r="AS154" s="9"/>
    </row>
    <row r="155" spans="1:45" ht="19.5" customHeight="1" x14ac:dyDescent="0.15">
      <c r="A155" s="1857"/>
      <c r="B155" s="1858"/>
      <c r="C155" s="1858"/>
      <c r="D155" s="1858"/>
      <c r="E155" s="1858"/>
      <c r="F155" s="2186"/>
      <c r="G155" s="2187"/>
      <c r="H155" s="2189"/>
      <c r="I155" s="2189"/>
      <c r="J155" s="2189"/>
      <c r="K155" s="2189"/>
      <c r="L155" s="2192"/>
      <c r="M155" s="2189"/>
      <c r="N155" s="2189"/>
      <c r="O155" s="2193"/>
      <c r="P155" s="2189"/>
      <c r="Q155" s="2189"/>
      <c r="R155" s="2189"/>
      <c r="S155" s="2189"/>
      <c r="T155" s="2192"/>
      <c r="U155" s="2189"/>
      <c r="V155" s="2189"/>
      <c r="W155" s="2189"/>
      <c r="X155" s="2196"/>
      <c r="Y155" s="2189"/>
      <c r="Z155" s="2189"/>
      <c r="AA155" s="2197"/>
      <c r="AB155" s="2199"/>
      <c r="AC155" s="2201"/>
      <c r="AD155" s="2204"/>
      <c r="AE155" s="2205"/>
      <c r="AH155" s="9"/>
      <c r="AR155" s="9"/>
      <c r="AS155" s="9"/>
    </row>
    <row r="156" spans="1:45" ht="9" customHeight="1" x14ac:dyDescent="0.15">
      <c r="A156" s="1857"/>
      <c r="B156" s="1858"/>
      <c r="C156" s="1858"/>
      <c r="D156" s="1858"/>
      <c r="E156" s="1858"/>
      <c r="F156" s="2186"/>
      <c r="G156" s="2187"/>
      <c r="H156" s="2189"/>
      <c r="I156" s="2189"/>
      <c r="J156" s="2189"/>
      <c r="K156" s="2189"/>
      <c r="L156" s="2192"/>
      <c r="M156" s="2189"/>
      <c r="N156" s="2189"/>
      <c r="O156" s="2193"/>
      <c r="P156" s="2189"/>
      <c r="Q156" s="2189"/>
      <c r="R156" s="2189"/>
      <c r="S156" s="2189"/>
      <c r="T156" s="2192"/>
      <c r="U156" s="2189"/>
      <c r="V156" s="2189"/>
      <c r="W156" s="2189"/>
      <c r="X156" s="2196"/>
      <c r="Y156" s="2189"/>
      <c r="Z156" s="2189"/>
      <c r="AA156" s="2197"/>
      <c r="AB156" s="2199"/>
      <c r="AC156" s="2201"/>
      <c r="AD156" s="2204"/>
      <c r="AE156" s="2205"/>
      <c r="AH156" s="9"/>
      <c r="AR156" s="9"/>
      <c r="AS156" s="9"/>
    </row>
    <row r="157" spans="1:45" ht="19.5" customHeight="1" x14ac:dyDescent="0.15">
      <c r="A157" s="1932"/>
      <c r="B157" s="1933"/>
      <c r="C157" s="1933"/>
      <c r="D157" s="1933"/>
      <c r="E157" s="1933"/>
      <c r="F157" s="2206" t="s">
        <v>91</v>
      </c>
      <c r="G157" s="2207"/>
      <c r="H157" s="2208" t="s">
        <v>392</v>
      </c>
      <c r="I157" s="2208"/>
      <c r="J157" s="2208"/>
      <c r="K157" s="2208"/>
      <c r="L157" s="2209" t="s">
        <v>392</v>
      </c>
      <c r="M157" s="2208"/>
      <c r="N157" s="2208"/>
      <c r="O157" s="2210"/>
      <c r="P157" s="2208" t="s">
        <v>392</v>
      </c>
      <c r="Q157" s="2208"/>
      <c r="R157" s="2208"/>
      <c r="S157" s="2208"/>
      <c r="T157" s="2209" t="s">
        <v>392</v>
      </c>
      <c r="U157" s="2208"/>
      <c r="V157" s="2208"/>
      <c r="W157" s="2208"/>
      <c r="X157" s="2211" t="s">
        <v>392</v>
      </c>
      <c r="Y157" s="2208"/>
      <c r="Z157" s="2208"/>
      <c r="AA157" s="2212"/>
      <c r="AB157" s="2213" t="s">
        <v>92</v>
      </c>
      <c r="AC157" s="2214"/>
      <c r="AD157" s="2215" t="s">
        <v>93</v>
      </c>
      <c r="AE157" s="2216"/>
      <c r="AH157" s="9"/>
      <c r="AR157" s="9"/>
      <c r="AS157" s="9"/>
    </row>
    <row r="158" spans="1:45" ht="22.5" customHeight="1" x14ac:dyDescent="0.15">
      <c r="A158" s="1787" t="s">
        <v>251</v>
      </c>
      <c r="B158" s="1788"/>
      <c r="C158" s="1788"/>
      <c r="D158" s="1788"/>
      <c r="E158" s="1788"/>
      <c r="F158" s="490"/>
      <c r="G158" s="546" t="s">
        <v>153</v>
      </c>
      <c r="H158" s="1094"/>
      <c r="I158" s="1094"/>
      <c r="J158" s="1094"/>
      <c r="K158" s="547" t="s">
        <v>391</v>
      </c>
      <c r="L158" s="1095"/>
      <c r="M158" s="1095"/>
      <c r="N158" s="1096"/>
      <c r="O158" s="547" t="s">
        <v>391</v>
      </c>
      <c r="P158" s="1095"/>
      <c r="Q158" s="1095"/>
      <c r="R158" s="1096"/>
      <c r="S158" s="547" t="s">
        <v>391</v>
      </c>
      <c r="T158" s="1096"/>
      <c r="U158" s="1094"/>
      <c r="V158" s="1094"/>
      <c r="W158" s="547" t="s">
        <v>391</v>
      </c>
      <c r="X158" s="1097">
        <f>H158+L158+P158+T158</f>
        <v>0</v>
      </c>
      <c r="Y158" s="1098"/>
      <c r="Z158" s="1098"/>
      <c r="AA158" s="548" t="s">
        <v>391</v>
      </c>
      <c r="AB158" s="490"/>
      <c r="AC158" s="549" t="s">
        <v>118</v>
      </c>
      <c r="AD158" s="491"/>
      <c r="AE158" s="550" t="s">
        <v>152</v>
      </c>
      <c r="AF158" s="409" t="str">
        <f>IF(F158="","←本務教員人数（前年度）が未記入です。（０人の場合は「０」と記入してください。）",IF(AND(F158=0,X158&gt;0),"←人数が0人で、給与が１（千円）以上になっています。",IF(AND(SUM(M132:N133)=0,F158=0),"",IF(AND(F158&gt;0,OR(H158="",L158="",P158="",T158="")),"←給与で未記入の箇所があります。（０のところは「０」と記入してください。）",IF(AND(F158&gt;0,AB158=""),"←平均勤続年数が未記入です。",IF(AND(F158&gt;0,AD158=""),"←平均年齢が未記入です。",IF(AB158&gt;AD158,"←平均勤続年数が平均年齢を上回っています。",IF(AND(F158&gt;0,AD158&lt;22),"←平均年齢が22歳を下回っているので確認してください。",IF(SUM(M132:N133)-F158&gt;=15,"←Ⅳ.教員数(本務者・今年度)に比べ15人以上少ないです。(正しい場合は構いません。)",IF(F158-SUM(M132:N133)&gt;=15,"←Ⅳ.教員数(本務者・今年度)に比べ15人以上多いです。(正しい場合は構いません。)",IF(AND(SUM(M132:N133)&gt;=5,F158&gt;=5,SUM(M132:N133)*0.5&gt;=F158),"←Ⅳ.教員数(本務者・今年度)の半分以下の人数です。(正しい場合は構いません。)",IF(AND(SUM(M132:N133)&gt;=5,F158&gt;=5,SUM(M132:N133)*2&lt;=F158),"←Ⅳ.教員数(本務者・今年度)の２倍以上の人数です。(正しい場合は構いません。)",IF(X158*1000/F158&lt;1000000,"←人件費支出(計)が1人当り100万円を下回っているため桁数を確認してください。",IF(X158*1000/F158&gt;15000000,"←人件費支出(計)が1人当り1500万円を上回っているため桁数を確認してください。",""))))))))))))))</f>
        <v>←本務教員人数（前年度）が未記入です。（０人の場合は「０」と記入してください。）</v>
      </c>
      <c r="AH158" s="9"/>
      <c r="AR158" s="9"/>
      <c r="AS158" s="9"/>
    </row>
    <row r="159" spans="1:45" ht="22.5" customHeight="1" thickBot="1" x14ac:dyDescent="0.2">
      <c r="A159" s="2217" t="s">
        <v>252</v>
      </c>
      <c r="B159" s="2218"/>
      <c r="C159" s="2218"/>
      <c r="D159" s="2218"/>
      <c r="E159" s="2218"/>
      <c r="F159" s="492"/>
      <c r="G159" s="555" t="s">
        <v>153</v>
      </c>
      <c r="H159" s="1101"/>
      <c r="I159" s="1101"/>
      <c r="J159" s="1101"/>
      <c r="K159" s="554" t="s">
        <v>391</v>
      </c>
      <c r="L159" s="1102"/>
      <c r="M159" s="1102"/>
      <c r="N159" s="1103"/>
      <c r="O159" s="554" t="s">
        <v>391</v>
      </c>
      <c r="P159" s="1102"/>
      <c r="Q159" s="1102"/>
      <c r="R159" s="1103"/>
      <c r="S159" s="554" t="s">
        <v>391</v>
      </c>
      <c r="T159" s="1103"/>
      <c r="U159" s="1101"/>
      <c r="V159" s="1101"/>
      <c r="W159" s="554" t="s">
        <v>391</v>
      </c>
      <c r="X159" s="1104">
        <f>H159+L159+P159+T159</f>
        <v>0</v>
      </c>
      <c r="Y159" s="1105"/>
      <c r="Z159" s="1105"/>
      <c r="AA159" s="553" t="s">
        <v>391</v>
      </c>
      <c r="AB159" s="492"/>
      <c r="AC159" s="552" t="s">
        <v>118</v>
      </c>
      <c r="AD159" s="493"/>
      <c r="AE159" s="551" t="s">
        <v>152</v>
      </c>
      <c r="AF159" s="409" t="str">
        <f>IF(F159="","←本務職員人数（前年度）が未記入です。（０人の場合は「０」と記入してください。）",IF(AND(F159=0,X159&gt;0),"←人数が0人で、給与が１（千円）以上になっています。",IF(AND(SUM(N145:O146)=0,F159=0),"",IF(AND(F159&gt;0,OR(H159="",L159="",P159="",T159="")),"←給与で未記入の箇所があります。（０のところは「０」と記入してください。）",IF(AND(F159&gt;0,AB159=""),"←平均勤続年数が未記入です。",IF(AND(F159&gt;0,AD159=""),"←平均年齢が未記入です。",IF(AB159&gt;AD159,"←平均勤続年数が平均年齢を上回っています。",IF(AND(F159&gt;0,AD159&lt;18),"←平均年齢が18歳を下回っているので確認してください。",IF(SUM(N145:O146)-F159&gt;=15,"←Ⅴ.職員数(本務者・今年度)に比べ15人以上少ないです。(正しい場合は構いません。)",IF(F159-SUM(N145:O146)&gt;=15,"←Ⅴ.職員数(本務者・今年度)に比べ15人以上多いです。(正しい場合は構いません。)",IF(AND(SUM(N145:O146)&gt;=5,F159&gt;=5,SUM(N145:O146)*0.5&gt;=F159),"←Ⅴ.職員数(本務者・今年度)の半分以下の人数です。(正しい場合は構いません。)",IF(AND(SUM(N145:O146)&gt;=5,F159&gt;=5,SUM(N145:O146)*2&lt;=F159),"←Ⅴ.職員数(本務者・今年度)の２倍以上の人数です。(正しい場合は構いません。)",IF(X159*1000/F159&lt;1000000,"←人件費支出(計)が1人当り100万円を下回っているため桁数を確認してください。",IF(X159*1000/F159&gt;15000000,"←人件費支出(計)が1人当り1500万円を上回っているため桁数を確認してください。",""))))))))))))))</f>
        <v>←本務職員人数（前年度）が未記入です。（０人の場合は「０」と記入してください。）</v>
      </c>
      <c r="AH159" s="9"/>
      <c r="AR159" s="9"/>
      <c r="AS159" s="9"/>
    </row>
    <row r="160" spans="1:45" s="43" customFormat="1" ht="24.75" customHeight="1" x14ac:dyDescent="0.15">
      <c r="A160" s="2219" t="s">
        <v>2129</v>
      </c>
      <c r="B160" s="2219"/>
      <c r="C160" s="2220" t="s">
        <v>2130</v>
      </c>
      <c r="D160" s="2220"/>
      <c r="E160" s="2220"/>
      <c r="F160" s="2220"/>
      <c r="G160" s="2220"/>
      <c r="H160" s="2220"/>
      <c r="I160" s="2220"/>
      <c r="J160" s="2220"/>
      <c r="K160" s="2220"/>
      <c r="L160" s="2220"/>
      <c r="M160" s="2220"/>
      <c r="N160" s="2220"/>
      <c r="O160" s="2220"/>
      <c r="P160" s="2220"/>
      <c r="Q160" s="2220"/>
      <c r="R160" s="2220"/>
      <c r="S160" s="2220"/>
      <c r="T160" s="2220"/>
      <c r="U160" s="2220"/>
      <c r="V160" s="2220"/>
      <c r="W160" s="2220"/>
      <c r="X160" s="2220"/>
      <c r="Y160" s="2220"/>
      <c r="Z160" s="2220"/>
      <c r="AA160" s="2220"/>
      <c r="AB160" s="2220"/>
      <c r="AC160" s="2220"/>
      <c r="AD160" s="2220"/>
      <c r="AE160" s="2220"/>
      <c r="AF160" s="406"/>
      <c r="AG160" s="181"/>
    </row>
    <row r="161" spans="1:45" s="43" customFormat="1" ht="14.25" customHeight="1" x14ac:dyDescent="0.15">
      <c r="A161" s="752"/>
      <c r="B161" s="751">
        <v>2</v>
      </c>
      <c r="C161" s="2123" t="s">
        <v>497</v>
      </c>
      <c r="D161" s="2123"/>
      <c r="E161" s="2123"/>
      <c r="F161" s="2123"/>
      <c r="G161" s="2123"/>
      <c r="H161" s="2123"/>
      <c r="I161" s="2123"/>
      <c r="J161" s="2123"/>
      <c r="K161" s="2123"/>
      <c r="L161" s="2123"/>
      <c r="M161" s="2123"/>
      <c r="N161" s="2123"/>
      <c r="O161" s="2123"/>
      <c r="P161" s="2123"/>
      <c r="Q161" s="2123"/>
      <c r="R161" s="2123"/>
      <c r="S161" s="2123"/>
      <c r="T161" s="2123"/>
      <c r="U161" s="2123"/>
      <c r="V161" s="2123"/>
      <c r="W161" s="2123"/>
      <c r="X161" s="2123"/>
      <c r="Y161" s="2123"/>
      <c r="Z161" s="2123"/>
      <c r="AA161" s="2123"/>
      <c r="AB161" s="2123"/>
      <c r="AC161" s="2123"/>
      <c r="AD161" s="2123"/>
      <c r="AE161" s="2123"/>
      <c r="AF161" s="406"/>
      <c r="AG161" s="181"/>
    </row>
    <row r="162" spans="1:45" s="43" customFormat="1" ht="38.25" customHeight="1" x14ac:dyDescent="0.15">
      <c r="A162" s="752"/>
      <c r="B162" s="751">
        <v>3</v>
      </c>
      <c r="C162" s="2039" t="s">
        <v>3609</v>
      </c>
      <c r="D162" s="2039"/>
      <c r="E162" s="2039"/>
      <c r="F162" s="2039"/>
      <c r="G162" s="2039"/>
      <c r="H162" s="2039"/>
      <c r="I162" s="2039"/>
      <c r="J162" s="2039"/>
      <c r="K162" s="2039"/>
      <c r="L162" s="2039"/>
      <c r="M162" s="2039"/>
      <c r="N162" s="2039"/>
      <c r="O162" s="2039"/>
      <c r="P162" s="2039"/>
      <c r="Q162" s="2039"/>
      <c r="R162" s="2039"/>
      <c r="S162" s="2039"/>
      <c r="T162" s="2039"/>
      <c r="U162" s="2039"/>
      <c r="V162" s="2039"/>
      <c r="W162" s="2039"/>
      <c r="X162" s="2039"/>
      <c r="Y162" s="2039"/>
      <c r="Z162" s="2039"/>
      <c r="AA162" s="2039"/>
      <c r="AB162" s="2039"/>
      <c r="AC162" s="2039"/>
      <c r="AD162" s="2039"/>
      <c r="AE162" s="2039"/>
      <c r="AF162" s="406"/>
      <c r="AG162" s="181"/>
    </row>
    <row r="163" spans="1:45" s="43" customFormat="1" ht="14.25" customHeight="1" x14ac:dyDescent="0.15">
      <c r="A163" s="752"/>
      <c r="B163" s="751">
        <v>4</v>
      </c>
      <c r="C163" s="2123" t="s">
        <v>2164</v>
      </c>
      <c r="D163" s="2123"/>
      <c r="E163" s="2123"/>
      <c r="F163" s="2123"/>
      <c r="G163" s="2123"/>
      <c r="H163" s="2123"/>
      <c r="I163" s="2123"/>
      <c r="J163" s="2123"/>
      <c r="K163" s="2123"/>
      <c r="L163" s="2123"/>
      <c r="M163" s="2123"/>
      <c r="N163" s="2123"/>
      <c r="O163" s="2123"/>
      <c r="P163" s="2123"/>
      <c r="Q163" s="2123"/>
      <c r="R163" s="2123"/>
      <c r="S163" s="2123"/>
      <c r="T163" s="2123"/>
      <c r="U163" s="2123"/>
      <c r="V163" s="2123"/>
      <c r="W163" s="2123"/>
      <c r="X163" s="2123"/>
      <c r="Y163" s="2123"/>
      <c r="Z163" s="2123"/>
      <c r="AA163" s="2123"/>
      <c r="AB163" s="2123"/>
      <c r="AC163" s="2123"/>
      <c r="AD163" s="2123"/>
      <c r="AE163" s="2123"/>
      <c r="AF163" s="406"/>
      <c r="AG163" s="181"/>
    </row>
    <row r="164" spans="1:45" s="43" customFormat="1" ht="14.25" customHeight="1" x14ac:dyDescent="0.15">
      <c r="A164" s="752"/>
      <c r="B164" s="751">
        <v>5</v>
      </c>
      <c r="C164" s="2123" t="s">
        <v>2165</v>
      </c>
      <c r="D164" s="2123"/>
      <c r="E164" s="2123"/>
      <c r="F164" s="2123"/>
      <c r="G164" s="2123"/>
      <c r="H164" s="2123"/>
      <c r="I164" s="2123"/>
      <c r="J164" s="2123"/>
      <c r="K164" s="2123"/>
      <c r="L164" s="2123"/>
      <c r="M164" s="2123"/>
      <c r="N164" s="2123"/>
      <c r="O164" s="2123"/>
      <c r="P164" s="2123"/>
      <c r="Q164" s="2123"/>
      <c r="R164" s="2123"/>
      <c r="S164" s="2123"/>
      <c r="T164" s="2123"/>
      <c r="U164" s="2123"/>
      <c r="V164" s="2123"/>
      <c r="W164" s="2123"/>
      <c r="X164" s="2123"/>
      <c r="Y164" s="2123"/>
      <c r="Z164" s="2123"/>
      <c r="AA164" s="2123"/>
      <c r="AB164" s="2123"/>
      <c r="AC164" s="2123"/>
      <c r="AD164" s="2123"/>
      <c r="AE164" s="2123"/>
      <c r="AF164" s="406"/>
      <c r="AG164" s="181"/>
    </row>
    <row r="165" spans="1:45" s="43" customFormat="1" ht="14.25" customHeight="1" x14ac:dyDescent="0.15">
      <c r="A165" s="752"/>
      <c r="B165" s="751">
        <v>6</v>
      </c>
      <c r="C165" s="2223" t="s">
        <v>2169</v>
      </c>
      <c r="D165" s="2223"/>
      <c r="E165" s="2223"/>
      <c r="F165" s="2223"/>
      <c r="G165" s="2223"/>
      <c r="H165" s="2223"/>
      <c r="I165" s="2223"/>
      <c r="J165" s="2223"/>
      <c r="K165" s="2223"/>
      <c r="L165" s="2223"/>
      <c r="M165" s="2223"/>
      <c r="N165" s="2223"/>
      <c r="O165" s="2223"/>
      <c r="P165" s="2223"/>
      <c r="Q165" s="2223"/>
      <c r="R165" s="2223"/>
      <c r="S165" s="2223"/>
      <c r="T165" s="2223"/>
      <c r="U165" s="2223"/>
      <c r="V165" s="2223"/>
      <c r="W165" s="2223"/>
      <c r="X165" s="2223"/>
      <c r="Y165" s="2223"/>
      <c r="Z165" s="2223"/>
      <c r="AA165" s="2223"/>
      <c r="AB165" s="2223"/>
      <c r="AC165" s="2223"/>
      <c r="AD165" s="2223"/>
      <c r="AE165" s="2223"/>
      <c r="AF165" s="406"/>
      <c r="AG165" s="181"/>
    </row>
    <row r="166" spans="1:45" ht="15" customHeight="1" x14ac:dyDescent="0.15">
      <c r="A166" s="1891"/>
      <c r="B166" s="1891"/>
      <c r="C166" s="1891"/>
      <c r="D166" s="1891"/>
      <c r="E166" s="1891"/>
      <c r="F166" s="1891"/>
      <c r="G166" s="1891"/>
      <c r="H166" s="1891"/>
      <c r="I166" s="1891"/>
      <c r="J166" s="1891"/>
      <c r="K166" s="1891"/>
      <c r="L166" s="1891"/>
      <c r="M166" s="1891"/>
      <c r="N166" s="1891"/>
      <c r="O166" s="1891"/>
      <c r="P166" s="1891"/>
      <c r="Q166" s="1891"/>
      <c r="R166" s="1891"/>
      <c r="S166" s="1891"/>
      <c r="T166" s="1891"/>
      <c r="U166" s="1891"/>
      <c r="V166" s="1891"/>
      <c r="W166" s="1891"/>
      <c r="X166" s="1891"/>
      <c r="Y166" s="1891"/>
      <c r="Z166" s="1891"/>
      <c r="AA166" s="1891"/>
      <c r="AB166" s="1891"/>
      <c r="AC166" s="1891"/>
      <c r="AD166" s="1891"/>
      <c r="AE166" s="1891"/>
      <c r="AH166" s="9"/>
      <c r="AR166" s="9"/>
      <c r="AS166" s="9"/>
    </row>
    <row r="167" spans="1:45" ht="13.5" customHeight="1" thickBot="1" x14ac:dyDescent="0.2">
      <c r="A167" s="2221" t="s">
        <v>2097</v>
      </c>
      <c r="B167" s="2221"/>
      <c r="C167" s="2221"/>
      <c r="D167" s="2221"/>
      <c r="E167" s="2221"/>
      <c r="F167" s="2221"/>
      <c r="G167" s="2221"/>
      <c r="H167" s="2221"/>
      <c r="I167" s="2221"/>
      <c r="J167" s="2221"/>
      <c r="K167" s="2221"/>
      <c r="L167" s="2221"/>
      <c r="M167" s="2221"/>
      <c r="N167" s="2221"/>
      <c r="O167" s="2221"/>
      <c r="P167" s="2221"/>
      <c r="Q167" s="2221"/>
      <c r="R167" s="2221"/>
      <c r="S167" s="73"/>
      <c r="T167" s="73"/>
      <c r="U167" s="73"/>
      <c r="V167" s="2222" t="s">
        <v>221</v>
      </c>
      <c r="W167" s="2222"/>
      <c r="X167" s="2222"/>
      <c r="Y167" s="2222"/>
      <c r="Z167" s="129"/>
      <c r="AA167" s="73"/>
      <c r="AB167" s="73"/>
      <c r="AC167" s="73"/>
      <c r="AD167" s="73"/>
      <c r="AE167" s="73"/>
      <c r="AH167" s="9"/>
      <c r="AR167" s="9"/>
      <c r="AS167" s="9"/>
    </row>
    <row r="168" spans="1:45" ht="14.25" customHeight="1" x14ac:dyDescent="0.15">
      <c r="A168" s="2224" t="s">
        <v>156</v>
      </c>
      <c r="B168" s="2225"/>
      <c r="C168" s="2228" t="s">
        <v>157</v>
      </c>
      <c r="D168" s="2229"/>
      <c r="E168" s="2234" t="s">
        <v>158</v>
      </c>
      <c r="F168" s="2235"/>
      <c r="G168" s="2235"/>
      <c r="H168" s="2235"/>
      <c r="I168" s="2235"/>
      <c r="J168" s="2235"/>
      <c r="K168" s="2235"/>
      <c r="L168" s="2235"/>
      <c r="M168" s="2236"/>
      <c r="N168" s="1081"/>
      <c r="O168" s="1082"/>
      <c r="P168" s="1082"/>
      <c r="Q168" s="1082"/>
      <c r="R168" s="1082"/>
      <c r="S168" s="1082"/>
      <c r="T168" s="1082"/>
      <c r="U168" s="1082"/>
      <c r="V168" s="1082"/>
      <c r="W168" s="1082"/>
      <c r="X168" s="2237" t="s">
        <v>216</v>
      </c>
      <c r="Y168" s="2238"/>
      <c r="Z168" s="130"/>
      <c r="AA168" s="131"/>
      <c r="AB168" s="131"/>
      <c r="AC168" s="132"/>
      <c r="AD168" s="133"/>
      <c r="AE168" s="73"/>
      <c r="AF168" s="409" t="str">
        <f>IF(N168="","←未記入です。（０円の場合は「０」と記入してください。）",IF(N168&gt;2000000,"←20億円を超えているので桁数を確認してください。（正しい場合は構いません。）",""))</f>
        <v>←未記入です。（０円の場合は「０」と記入してください。）</v>
      </c>
      <c r="AH168" s="9"/>
      <c r="AR168" s="9"/>
      <c r="AS168" s="9"/>
    </row>
    <row r="169" spans="1:45" ht="14.25" customHeight="1" x14ac:dyDescent="0.15">
      <c r="A169" s="2226"/>
      <c r="B169" s="2227"/>
      <c r="C169" s="2230"/>
      <c r="D169" s="2231"/>
      <c r="E169" s="2239" t="s">
        <v>160</v>
      </c>
      <c r="F169" s="2240"/>
      <c r="G169" s="2240"/>
      <c r="H169" s="2240"/>
      <c r="I169" s="2240"/>
      <c r="J169" s="2240"/>
      <c r="K169" s="2240"/>
      <c r="L169" s="2240"/>
      <c r="M169" s="2241"/>
      <c r="N169" s="1034"/>
      <c r="O169" s="1035"/>
      <c r="P169" s="1035"/>
      <c r="Q169" s="1035"/>
      <c r="R169" s="1035"/>
      <c r="S169" s="1035"/>
      <c r="T169" s="1035"/>
      <c r="U169" s="1035"/>
      <c r="V169" s="1035"/>
      <c r="W169" s="1035"/>
      <c r="X169" s="2242" t="s">
        <v>216</v>
      </c>
      <c r="Y169" s="2243"/>
      <c r="Z169" s="130"/>
      <c r="AA169" s="131"/>
      <c r="AB169" s="131"/>
      <c r="AC169" s="132"/>
      <c r="AD169" s="519"/>
      <c r="AE169" s="73"/>
      <c r="AF169" s="409" t="str">
        <f>IF(N169="","←未記入です。（０円の場合は「０」と記入してください。）",IF(N169&gt;100000,"←1億円を超えているので桁数を確認してください。（正しい場合は構いません。）",""))</f>
        <v>←未記入です。（０円の場合は「０」と記入してください。）</v>
      </c>
      <c r="AH169" s="9"/>
      <c r="AR169" s="9"/>
      <c r="AS169" s="9"/>
    </row>
    <row r="170" spans="1:45" ht="14.25" customHeight="1" x14ac:dyDescent="0.15">
      <c r="A170" s="2226"/>
      <c r="B170" s="2227"/>
      <c r="C170" s="2230"/>
      <c r="D170" s="2231"/>
      <c r="E170" s="2239" t="s">
        <v>161</v>
      </c>
      <c r="F170" s="2240"/>
      <c r="G170" s="2240"/>
      <c r="H170" s="2240"/>
      <c r="I170" s="2240"/>
      <c r="J170" s="2240"/>
      <c r="K170" s="2240"/>
      <c r="L170" s="2240"/>
      <c r="M170" s="2241"/>
      <c r="N170" s="1034"/>
      <c r="O170" s="1035"/>
      <c r="P170" s="1035"/>
      <c r="Q170" s="1035"/>
      <c r="R170" s="1035"/>
      <c r="S170" s="1035"/>
      <c r="T170" s="1035"/>
      <c r="U170" s="1035"/>
      <c r="V170" s="1035"/>
      <c r="W170" s="1035"/>
      <c r="X170" s="2242" t="s">
        <v>216</v>
      </c>
      <c r="Y170" s="2243"/>
      <c r="Z170" s="130"/>
      <c r="AA170" s="131"/>
      <c r="AB170" s="131"/>
      <c r="AC170" s="132"/>
      <c r="AD170" s="133"/>
      <c r="AE170" s="73"/>
      <c r="AF170" s="409" t="str">
        <f>IF(N170="","←未記入です。（０円の場合は「０」と記入してください。）",IF(N170&gt;300000,"←3億円を超えているので桁数を確認してください。（正しい場合は構いません。）",""))</f>
        <v>←未記入です。（０円の場合は「０」と記入してください。）</v>
      </c>
      <c r="AH170" s="9"/>
      <c r="AR170" s="9"/>
      <c r="AS170" s="9"/>
    </row>
    <row r="171" spans="1:45" ht="14.25" customHeight="1" x14ac:dyDescent="0.15">
      <c r="A171" s="2226"/>
      <c r="B171" s="2227"/>
      <c r="C171" s="2230"/>
      <c r="D171" s="2231"/>
      <c r="E171" s="2239" t="s">
        <v>162</v>
      </c>
      <c r="F171" s="2240"/>
      <c r="G171" s="2240"/>
      <c r="H171" s="2240"/>
      <c r="I171" s="2240"/>
      <c r="J171" s="2240"/>
      <c r="K171" s="2240"/>
      <c r="L171" s="2240"/>
      <c r="M171" s="2241"/>
      <c r="N171" s="1034"/>
      <c r="O171" s="1035"/>
      <c r="P171" s="1035"/>
      <c r="Q171" s="1035"/>
      <c r="R171" s="1035"/>
      <c r="S171" s="1035"/>
      <c r="T171" s="1035"/>
      <c r="U171" s="1035"/>
      <c r="V171" s="1035"/>
      <c r="W171" s="1035"/>
      <c r="X171" s="2242" t="s">
        <v>216</v>
      </c>
      <c r="Y171" s="2243"/>
      <c r="Z171" s="130"/>
      <c r="AA171" s="131"/>
      <c r="AB171" s="131"/>
      <c r="AC171" s="132"/>
      <c r="AD171" s="519"/>
      <c r="AE171" s="73"/>
      <c r="AF171" s="409" t="str">
        <f>IF(N171="","←未記入です。（０円の場合は「０」と記入してください。）",IF(N171&gt;1000000,"←10億円を超えているので桁数を確認してください。（正しい場合は構いません。）",""))</f>
        <v>←未記入です。（０円の場合は「０」と記入してください。）</v>
      </c>
      <c r="AH171" s="9"/>
      <c r="AR171" s="9"/>
      <c r="AS171" s="9"/>
    </row>
    <row r="172" spans="1:45" ht="14.25" customHeight="1" x14ac:dyDescent="0.15">
      <c r="A172" s="2226"/>
      <c r="B172" s="2227"/>
      <c r="C172" s="2230"/>
      <c r="D172" s="2231"/>
      <c r="E172" s="2239" t="s">
        <v>163</v>
      </c>
      <c r="F172" s="2240"/>
      <c r="G172" s="2240"/>
      <c r="H172" s="2240"/>
      <c r="I172" s="2240"/>
      <c r="J172" s="2240"/>
      <c r="K172" s="2240"/>
      <c r="L172" s="2240"/>
      <c r="M172" s="2241"/>
      <c r="N172" s="1034"/>
      <c r="O172" s="1035"/>
      <c r="P172" s="1035"/>
      <c r="Q172" s="1035"/>
      <c r="R172" s="1035"/>
      <c r="S172" s="1035"/>
      <c r="T172" s="1035"/>
      <c r="U172" s="1035"/>
      <c r="V172" s="1035"/>
      <c r="W172" s="1035"/>
      <c r="X172" s="2242" t="s">
        <v>216</v>
      </c>
      <c r="Y172" s="2243"/>
      <c r="Z172" s="130"/>
      <c r="AA172" s="131"/>
      <c r="AB172" s="131"/>
      <c r="AC172" s="132"/>
      <c r="AD172" s="133"/>
      <c r="AE172" s="73"/>
      <c r="AF172" s="409" t="str">
        <f>IF(N172="","←未記入です。（０円の場合は「０」と記入してください。）",IF(N172&gt;500000,"←5億円を超えているので桁数を確認してください。（正しい場合は構いません。）",""))</f>
        <v>←未記入です。（０円の場合は「０」と記入してください。）</v>
      </c>
      <c r="AH172" s="9"/>
      <c r="AR172" s="9"/>
      <c r="AS172" s="9"/>
    </row>
    <row r="173" spans="1:45" ht="14.25" customHeight="1" x14ac:dyDescent="0.15">
      <c r="A173" s="2226"/>
      <c r="B173" s="2227"/>
      <c r="C173" s="2230"/>
      <c r="D173" s="2231"/>
      <c r="E173" s="2244" t="s">
        <v>164</v>
      </c>
      <c r="F173" s="2245"/>
      <c r="G173" s="2245"/>
      <c r="H173" s="2245"/>
      <c r="I173" s="2245"/>
      <c r="J173" s="2245"/>
      <c r="K173" s="2245"/>
      <c r="L173" s="2245"/>
      <c r="M173" s="2246"/>
      <c r="N173" s="1006"/>
      <c r="O173" s="1007"/>
      <c r="P173" s="1007"/>
      <c r="Q173" s="1007"/>
      <c r="R173" s="1007"/>
      <c r="S173" s="1007"/>
      <c r="T173" s="1007"/>
      <c r="U173" s="1007"/>
      <c r="V173" s="1007"/>
      <c r="W173" s="1007"/>
      <c r="X173" s="2247" t="s">
        <v>216</v>
      </c>
      <c r="Y173" s="2248"/>
      <c r="Z173" s="130"/>
      <c r="AA173" s="131"/>
      <c r="AB173" s="131"/>
      <c r="AC173" s="132"/>
      <c r="AD173" s="133"/>
      <c r="AE173" s="73"/>
      <c r="AF173" s="409" t="str">
        <f>IF(N173="","←未記入です。（０円の場合は「０」と記入してください。）",IF(N173&gt;300000,"←3億円を超えているので桁数を確認してください。（正しい場合は構いません。）",""))</f>
        <v>←未記入です。（０円の場合は「０」と記入してください。）</v>
      </c>
      <c r="AH173" s="9"/>
      <c r="AR173" s="9"/>
      <c r="AS173" s="9"/>
    </row>
    <row r="174" spans="1:45" ht="14.25" customHeight="1" x14ac:dyDescent="0.15">
      <c r="A174" s="2226"/>
      <c r="B174" s="2227"/>
      <c r="C174" s="2232"/>
      <c r="D174" s="2233"/>
      <c r="E174" s="2249" t="s">
        <v>165</v>
      </c>
      <c r="F174" s="2249"/>
      <c r="G174" s="2249"/>
      <c r="H174" s="2249"/>
      <c r="I174" s="2249"/>
      <c r="J174" s="2249"/>
      <c r="K174" s="2249"/>
      <c r="L174" s="2249"/>
      <c r="M174" s="2250"/>
      <c r="N174" s="991">
        <f>N168+N169+N170+N171+N172+N173</f>
        <v>0</v>
      </c>
      <c r="O174" s="992"/>
      <c r="P174" s="992"/>
      <c r="Q174" s="992"/>
      <c r="R174" s="992"/>
      <c r="S174" s="992"/>
      <c r="T174" s="992"/>
      <c r="U174" s="992"/>
      <c r="V174" s="992"/>
      <c r="W174" s="992"/>
      <c r="X174" s="2251" t="s">
        <v>216</v>
      </c>
      <c r="Y174" s="2252"/>
      <c r="Z174" s="130"/>
      <c r="AA174" s="131"/>
      <c r="AB174" s="131"/>
      <c r="AC174" s="132"/>
      <c r="AD174" s="519"/>
      <c r="AE174" s="73"/>
      <c r="AF174" s="409"/>
      <c r="AH174" s="9"/>
      <c r="AR174" s="9"/>
      <c r="AS174" s="9"/>
    </row>
    <row r="175" spans="1:45" ht="14.25" customHeight="1" x14ac:dyDescent="0.15">
      <c r="A175" s="2226"/>
      <c r="B175" s="2227"/>
      <c r="C175" s="2253" t="s">
        <v>166</v>
      </c>
      <c r="D175" s="2254"/>
      <c r="E175" s="2255" t="s">
        <v>167</v>
      </c>
      <c r="F175" s="2256"/>
      <c r="G175" s="2256"/>
      <c r="H175" s="2256"/>
      <c r="I175" s="2256"/>
      <c r="J175" s="2256"/>
      <c r="K175" s="2256"/>
      <c r="L175" s="2256"/>
      <c r="M175" s="2257"/>
      <c r="N175" s="1027"/>
      <c r="O175" s="1028"/>
      <c r="P175" s="1028"/>
      <c r="Q175" s="1028"/>
      <c r="R175" s="1028"/>
      <c r="S175" s="1028"/>
      <c r="T175" s="1028"/>
      <c r="U175" s="1028"/>
      <c r="V175" s="1028"/>
      <c r="W175" s="1028"/>
      <c r="X175" s="2258" t="s">
        <v>216</v>
      </c>
      <c r="Y175" s="2259"/>
      <c r="Z175" s="130"/>
      <c r="AA175" s="131"/>
      <c r="AB175" s="131"/>
      <c r="AC175" s="132"/>
      <c r="AD175" s="133"/>
      <c r="AE175" s="73"/>
      <c r="AF175" s="409" t="str">
        <f>IF(N175="","←未記入です。（０円の場合は「０」と記入してください。）",IF(SUM(N175,AG176)&lt;SUM(X158:Z159),"←人件費がⅥ.本務教職員の人件費支出内訳(計)を下回っているので確認してください。",IF(N175&gt;1000000,"←10億円を超えているので桁数を確認してください。（正しい場合は構いません。）","")))</f>
        <v>←未記入です。（０円の場合は「０」と記入してください。）</v>
      </c>
      <c r="AG175" s="409"/>
      <c r="AH175" s="9"/>
      <c r="AR175" s="9"/>
      <c r="AS175" s="9"/>
    </row>
    <row r="176" spans="1:45" ht="14.25" customHeight="1" x14ac:dyDescent="0.15">
      <c r="A176" s="2226"/>
      <c r="B176" s="2227"/>
      <c r="C176" s="2230"/>
      <c r="D176" s="2231"/>
      <c r="E176" s="2239" t="s">
        <v>342</v>
      </c>
      <c r="F176" s="2240"/>
      <c r="G176" s="2240"/>
      <c r="H176" s="2240"/>
      <c r="I176" s="2240"/>
      <c r="J176" s="2240"/>
      <c r="K176" s="2240"/>
      <c r="L176" s="2240"/>
      <c r="M176" s="2241"/>
      <c r="N176" s="65" t="s">
        <v>208</v>
      </c>
      <c r="O176" s="1038"/>
      <c r="P176" s="1038"/>
      <c r="Q176" s="1038"/>
      <c r="R176" s="1038"/>
      <c r="S176" s="1038"/>
      <c r="T176" s="1038"/>
      <c r="U176" s="1038"/>
      <c r="V176" s="1038"/>
      <c r="W176" s="1038"/>
      <c r="X176" s="2242" t="s">
        <v>217</v>
      </c>
      <c r="Y176" s="2243"/>
      <c r="Z176" s="130"/>
      <c r="AA176" s="131"/>
      <c r="AB176" s="131"/>
      <c r="AC176" s="132"/>
      <c r="AD176" s="133"/>
      <c r="AE176" s="73"/>
      <c r="AF176" s="409" t="str">
        <f>IF(N175=0,"",IF(O176="","←未記入です。（０円の場合は「０」と記入してください。）",IF(O176&gt;N175,"←退職給与引当金繰入額が人件費を上回っています。",IF(O176&gt;100000,"←1億円を超えているので桁数を確認してください。（正しい場合は構いません。）",IF(O176&lt;-100000,"←マイナス1億円を下回っているので桁数を確認してください。（正しい場合は構いません。）","")))))</f>
        <v/>
      </c>
      <c r="AG176" s="536" t="str">
        <f>IF(O176&lt;0,ABS(O176),"")</f>
        <v/>
      </c>
      <c r="AH176" s="9"/>
      <c r="AR176" s="9"/>
      <c r="AS176" s="9"/>
    </row>
    <row r="177" spans="1:45" ht="14.25" customHeight="1" x14ac:dyDescent="0.15">
      <c r="A177" s="2226"/>
      <c r="B177" s="2227"/>
      <c r="C177" s="2230"/>
      <c r="D177" s="2231"/>
      <c r="E177" s="2239" t="s">
        <v>169</v>
      </c>
      <c r="F177" s="2240"/>
      <c r="G177" s="2240"/>
      <c r="H177" s="2240"/>
      <c r="I177" s="2240"/>
      <c r="J177" s="2240"/>
      <c r="K177" s="2240"/>
      <c r="L177" s="2240"/>
      <c r="M177" s="2241"/>
      <c r="N177" s="1034"/>
      <c r="O177" s="1035"/>
      <c r="P177" s="1035"/>
      <c r="Q177" s="1035"/>
      <c r="R177" s="1035"/>
      <c r="S177" s="1035"/>
      <c r="T177" s="1035"/>
      <c r="U177" s="1035"/>
      <c r="V177" s="1035"/>
      <c r="W177" s="1035"/>
      <c r="X177" s="2260" t="s">
        <v>216</v>
      </c>
      <c r="Y177" s="2261"/>
      <c r="Z177" s="130"/>
      <c r="AA177" s="131"/>
      <c r="AB177" s="131"/>
      <c r="AC177" s="132"/>
      <c r="AD177" s="133"/>
      <c r="AE177" s="73"/>
      <c r="AF177" s="409" t="str">
        <f>IF(N177="","←未記入です。（０円の場合は「０」と記入してください。）",IF(N177&gt;1000000,"←10億円を超えているので桁数を確認してください。（正しい場合は構いません。）",""))</f>
        <v>←未記入です。（０円の場合は「０」と記入してください。）</v>
      </c>
      <c r="AH177" s="9"/>
      <c r="AR177" s="9"/>
      <c r="AS177" s="9"/>
    </row>
    <row r="178" spans="1:45" ht="14.25" customHeight="1" x14ac:dyDescent="0.15">
      <c r="A178" s="2226"/>
      <c r="B178" s="2227"/>
      <c r="C178" s="2230"/>
      <c r="D178" s="2231"/>
      <c r="E178" s="2239" t="s">
        <v>343</v>
      </c>
      <c r="F178" s="2240"/>
      <c r="G178" s="2240"/>
      <c r="H178" s="2240"/>
      <c r="I178" s="2240"/>
      <c r="J178" s="2240"/>
      <c r="K178" s="2240"/>
      <c r="L178" s="2240"/>
      <c r="M178" s="2241"/>
      <c r="N178" s="65" t="s">
        <v>208</v>
      </c>
      <c r="O178" s="1038"/>
      <c r="P178" s="1038"/>
      <c r="Q178" s="1038"/>
      <c r="R178" s="1038"/>
      <c r="S178" s="1038"/>
      <c r="T178" s="1038"/>
      <c r="U178" s="1038"/>
      <c r="V178" s="1038"/>
      <c r="W178" s="1038"/>
      <c r="X178" s="2242" t="s">
        <v>217</v>
      </c>
      <c r="Y178" s="2243"/>
      <c r="Z178" s="130"/>
      <c r="AA178" s="131"/>
      <c r="AB178" s="131"/>
      <c r="AC178" s="132"/>
      <c r="AD178" s="133"/>
      <c r="AE178" s="73"/>
      <c r="AF178" s="411" t="str">
        <f>IF(N177=0,"",IF(O178="","←未記入です。（０円の場合は「０」と記入してください。）",IF(O178="","",IF(O178&gt;N177,"←減価償却額が教育研究経費を上回っています。",IF(O178&gt;500000,"←5億円を超えているので桁数を確認してください。（正しい場合は構いません。）","")))))</f>
        <v/>
      </c>
      <c r="AH178" s="9"/>
      <c r="AR178" s="9"/>
      <c r="AS178" s="9"/>
    </row>
    <row r="179" spans="1:45" ht="14.25" customHeight="1" x14ac:dyDescent="0.15">
      <c r="A179" s="2226"/>
      <c r="B179" s="2227"/>
      <c r="C179" s="2230"/>
      <c r="D179" s="2231"/>
      <c r="E179" s="2239" t="s">
        <v>170</v>
      </c>
      <c r="F179" s="2240"/>
      <c r="G179" s="2240"/>
      <c r="H179" s="2240"/>
      <c r="I179" s="2240"/>
      <c r="J179" s="2240"/>
      <c r="K179" s="2240"/>
      <c r="L179" s="2240"/>
      <c r="M179" s="2241"/>
      <c r="N179" s="1034"/>
      <c r="O179" s="1035"/>
      <c r="P179" s="1035"/>
      <c r="Q179" s="1035"/>
      <c r="R179" s="1035"/>
      <c r="S179" s="1035"/>
      <c r="T179" s="1035"/>
      <c r="U179" s="1035"/>
      <c r="V179" s="1035"/>
      <c r="W179" s="1035"/>
      <c r="X179" s="2260" t="s">
        <v>216</v>
      </c>
      <c r="Y179" s="2261"/>
      <c r="Z179" s="130"/>
      <c r="AA179" s="131"/>
      <c r="AB179" s="131"/>
      <c r="AC179" s="132"/>
      <c r="AD179" s="133"/>
      <c r="AE179" s="73"/>
      <c r="AF179" s="409" t="str">
        <f>IF(N179="","←未記入です。（０円の場合は「０」と記入してください。）",IF(N179&gt;500000,"←5億円を超えているので桁数を確認してください。（正しい場合は構いません。）",""))</f>
        <v>←未記入です。（０円の場合は「０」と記入してください。）</v>
      </c>
      <c r="AH179" s="9"/>
      <c r="AR179" s="9"/>
      <c r="AS179" s="9"/>
    </row>
    <row r="180" spans="1:45" ht="14.25" customHeight="1" x14ac:dyDescent="0.15">
      <c r="A180" s="2226"/>
      <c r="B180" s="2227"/>
      <c r="C180" s="2230"/>
      <c r="D180" s="2231"/>
      <c r="E180" s="2239" t="s">
        <v>343</v>
      </c>
      <c r="F180" s="2240"/>
      <c r="G180" s="2240"/>
      <c r="H180" s="2240"/>
      <c r="I180" s="2240"/>
      <c r="J180" s="2240"/>
      <c r="K180" s="2240"/>
      <c r="L180" s="2240"/>
      <c r="M180" s="2241"/>
      <c r="N180" s="65" t="s">
        <v>208</v>
      </c>
      <c r="O180" s="1038"/>
      <c r="P180" s="1038"/>
      <c r="Q180" s="1038"/>
      <c r="R180" s="1038"/>
      <c r="S180" s="1038"/>
      <c r="T180" s="1038"/>
      <c r="U180" s="1038"/>
      <c r="V180" s="1038"/>
      <c r="W180" s="1038"/>
      <c r="X180" s="2242" t="s">
        <v>217</v>
      </c>
      <c r="Y180" s="2243"/>
      <c r="Z180" s="130"/>
      <c r="AA180" s="131"/>
      <c r="AB180" s="131"/>
      <c r="AC180" s="132"/>
      <c r="AD180" s="133"/>
      <c r="AE180" s="73"/>
      <c r="AF180" s="411" t="str">
        <f>IF(N179=0,"",IF(O180="","←未記入です。（０円の場合は「０」と記入してください。）",IF(O180&gt;N179,"←減価償却額が管理経費を上回っています。",IF(O180&gt;100000,"←1億円を超えているので桁数を確認してください。（正しい場合は構いません。）",""))))</f>
        <v/>
      </c>
      <c r="AH180" s="9"/>
      <c r="AR180" s="9"/>
      <c r="AS180" s="9"/>
    </row>
    <row r="181" spans="1:45" ht="14.25" customHeight="1" x14ac:dyDescent="0.15">
      <c r="A181" s="2226"/>
      <c r="B181" s="2227"/>
      <c r="C181" s="2230"/>
      <c r="D181" s="2231"/>
      <c r="E181" s="2244" t="s">
        <v>171</v>
      </c>
      <c r="F181" s="2245"/>
      <c r="G181" s="2245"/>
      <c r="H181" s="2245"/>
      <c r="I181" s="2245"/>
      <c r="J181" s="2245"/>
      <c r="K181" s="2245"/>
      <c r="L181" s="2245"/>
      <c r="M181" s="2246"/>
      <c r="N181" s="1006"/>
      <c r="O181" s="1007"/>
      <c r="P181" s="1007"/>
      <c r="Q181" s="1007"/>
      <c r="R181" s="1007"/>
      <c r="S181" s="1007"/>
      <c r="T181" s="1007"/>
      <c r="U181" s="1007"/>
      <c r="V181" s="1007"/>
      <c r="W181" s="1007"/>
      <c r="X181" s="2247" t="s">
        <v>216</v>
      </c>
      <c r="Y181" s="2248"/>
      <c r="Z181" s="130"/>
      <c r="AA181" s="131"/>
      <c r="AB181" s="131"/>
      <c r="AC181" s="132"/>
      <c r="AD181" s="133"/>
      <c r="AE181" s="73"/>
      <c r="AF181" s="409" t="str">
        <f>IF(N181="","←未記入です。（０円の場合は「０」と記入してください。）",IF(N181&gt;10000,"←1000万円を超えているので桁数を確認してください。（正しい場合は構いません。）",""))</f>
        <v>←未記入です。（０円の場合は「０」と記入してください。）</v>
      </c>
      <c r="AH181" s="9"/>
      <c r="AR181" s="9"/>
      <c r="AS181" s="9"/>
    </row>
    <row r="182" spans="1:45" ht="14.25" customHeight="1" x14ac:dyDescent="0.15">
      <c r="A182" s="2226"/>
      <c r="B182" s="2227"/>
      <c r="C182" s="2232"/>
      <c r="D182" s="2233"/>
      <c r="E182" s="2249" t="s">
        <v>172</v>
      </c>
      <c r="F182" s="2249"/>
      <c r="G182" s="2249"/>
      <c r="H182" s="2249"/>
      <c r="I182" s="2249"/>
      <c r="J182" s="2249"/>
      <c r="K182" s="2249"/>
      <c r="L182" s="2249"/>
      <c r="M182" s="2250"/>
      <c r="N182" s="991">
        <f>N175+N177+N179+N181</f>
        <v>0</v>
      </c>
      <c r="O182" s="992"/>
      <c r="P182" s="992"/>
      <c r="Q182" s="992"/>
      <c r="R182" s="992"/>
      <c r="S182" s="992"/>
      <c r="T182" s="992"/>
      <c r="U182" s="992"/>
      <c r="V182" s="992"/>
      <c r="W182" s="992"/>
      <c r="X182" s="2251" t="s">
        <v>216</v>
      </c>
      <c r="Y182" s="2252"/>
      <c r="Z182" s="130"/>
      <c r="AA182" s="131"/>
      <c r="AB182" s="131"/>
      <c r="AC182" s="132"/>
      <c r="AD182" s="133"/>
      <c r="AE182" s="73"/>
      <c r="AF182" s="409"/>
      <c r="AH182" s="9"/>
      <c r="AR182" s="9"/>
      <c r="AS182" s="9"/>
    </row>
    <row r="183" spans="1:45" ht="14.25" customHeight="1" x14ac:dyDescent="0.15">
      <c r="A183" s="134"/>
      <c r="B183" s="135"/>
      <c r="C183" s="2262" t="s">
        <v>173</v>
      </c>
      <c r="D183" s="2262"/>
      <c r="E183" s="2262"/>
      <c r="F183" s="2262"/>
      <c r="G183" s="2262"/>
      <c r="H183" s="2262"/>
      <c r="I183" s="2262"/>
      <c r="J183" s="2262"/>
      <c r="K183" s="2262"/>
      <c r="L183" s="2262"/>
      <c r="M183" s="2263"/>
      <c r="N183" s="991">
        <f>N174-N182</f>
        <v>0</v>
      </c>
      <c r="O183" s="992"/>
      <c r="P183" s="992"/>
      <c r="Q183" s="992"/>
      <c r="R183" s="992"/>
      <c r="S183" s="992"/>
      <c r="T183" s="992"/>
      <c r="U183" s="992"/>
      <c r="V183" s="992"/>
      <c r="W183" s="992"/>
      <c r="X183" s="2251" t="s">
        <v>216</v>
      </c>
      <c r="Y183" s="2252"/>
      <c r="Z183" s="130"/>
      <c r="AA183" s="82"/>
      <c r="AB183" s="82"/>
      <c r="AC183" s="82"/>
      <c r="AD183" s="82"/>
      <c r="AE183" s="73"/>
      <c r="AF183" s="409"/>
      <c r="AH183" s="9"/>
      <c r="AR183" s="9"/>
      <c r="AS183" s="9"/>
    </row>
    <row r="184" spans="1:45" ht="14.25" customHeight="1" x14ac:dyDescent="0.15">
      <c r="A184" s="2264" t="s">
        <v>174</v>
      </c>
      <c r="B184" s="2265"/>
      <c r="C184" s="2269" t="s">
        <v>157</v>
      </c>
      <c r="D184" s="2270"/>
      <c r="E184" s="2255" t="s">
        <v>175</v>
      </c>
      <c r="F184" s="2256"/>
      <c r="G184" s="2256"/>
      <c r="H184" s="2256"/>
      <c r="I184" s="2256"/>
      <c r="J184" s="2256"/>
      <c r="K184" s="2256"/>
      <c r="L184" s="2256"/>
      <c r="M184" s="2257"/>
      <c r="N184" s="1027"/>
      <c r="O184" s="1028"/>
      <c r="P184" s="1028"/>
      <c r="Q184" s="1028"/>
      <c r="R184" s="1028"/>
      <c r="S184" s="1028"/>
      <c r="T184" s="1028"/>
      <c r="U184" s="1028"/>
      <c r="V184" s="1028"/>
      <c r="W184" s="1028"/>
      <c r="X184" s="2258" t="s">
        <v>216</v>
      </c>
      <c r="Y184" s="2259"/>
      <c r="Z184" s="130"/>
      <c r="AA184" s="82"/>
      <c r="AB184" s="82"/>
      <c r="AC184" s="82"/>
      <c r="AD184" s="82"/>
      <c r="AE184" s="73"/>
      <c r="AF184" s="409" t="str">
        <f>IF(N184="","←未記入です。（０円の場合は「０」と記入してください。）",IF(N184&gt;200000,"←2億円を超えているので桁数を確認してください。（正しい場合は構いません。）",""))</f>
        <v>←未記入です。（０円の場合は「０」と記入してください。）</v>
      </c>
      <c r="AH184" s="9"/>
      <c r="AR184" s="9"/>
      <c r="AS184" s="9"/>
    </row>
    <row r="185" spans="1:45" ht="14.25" customHeight="1" x14ac:dyDescent="0.15">
      <c r="A185" s="2226"/>
      <c r="B185" s="2266"/>
      <c r="C185" s="2271"/>
      <c r="D185" s="2272"/>
      <c r="E185" s="2275" t="s">
        <v>176</v>
      </c>
      <c r="F185" s="2276"/>
      <c r="G185" s="2276"/>
      <c r="H185" s="2276"/>
      <c r="I185" s="2276"/>
      <c r="J185" s="2276"/>
      <c r="K185" s="2276"/>
      <c r="L185" s="2276"/>
      <c r="M185" s="2277"/>
      <c r="N185" s="1006"/>
      <c r="O185" s="1007"/>
      <c r="P185" s="1007"/>
      <c r="Q185" s="1007"/>
      <c r="R185" s="1007"/>
      <c r="S185" s="1007"/>
      <c r="T185" s="1007"/>
      <c r="U185" s="1007"/>
      <c r="V185" s="1007"/>
      <c r="W185" s="1007"/>
      <c r="X185" s="2247" t="s">
        <v>216</v>
      </c>
      <c r="Y185" s="2248"/>
      <c r="Z185" s="130"/>
      <c r="AA185" s="82"/>
      <c r="AB185" s="82"/>
      <c r="AC185" s="82"/>
      <c r="AD185" s="82"/>
      <c r="AE185" s="73"/>
      <c r="AF185" s="409" t="str">
        <f>IF(N185="","←未記入です。（０円の場合は「０」と記入してください。）",IF(N185&gt;100000,"←1億円を超えているので桁数を確認してください。（正しい場合は構いません。）",""))</f>
        <v>←未記入です。（０円の場合は「０」と記入してください。）</v>
      </c>
      <c r="AH185" s="9"/>
      <c r="AR185" s="9"/>
      <c r="AS185" s="9"/>
    </row>
    <row r="186" spans="1:45" ht="14.25" customHeight="1" x14ac:dyDescent="0.15">
      <c r="A186" s="2226"/>
      <c r="B186" s="2266"/>
      <c r="C186" s="2273"/>
      <c r="D186" s="2274"/>
      <c r="E186" s="2249" t="s">
        <v>177</v>
      </c>
      <c r="F186" s="2249"/>
      <c r="G186" s="2249"/>
      <c r="H186" s="2249"/>
      <c r="I186" s="2249"/>
      <c r="J186" s="2249"/>
      <c r="K186" s="2249"/>
      <c r="L186" s="2249"/>
      <c r="M186" s="2250"/>
      <c r="N186" s="991">
        <f>N184+N185</f>
        <v>0</v>
      </c>
      <c r="O186" s="992"/>
      <c r="P186" s="992"/>
      <c r="Q186" s="992"/>
      <c r="R186" s="992"/>
      <c r="S186" s="992"/>
      <c r="T186" s="992"/>
      <c r="U186" s="992"/>
      <c r="V186" s="992"/>
      <c r="W186" s="992"/>
      <c r="X186" s="2251" t="s">
        <v>216</v>
      </c>
      <c r="Y186" s="2252"/>
      <c r="Z186" s="130"/>
      <c r="AA186" s="82"/>
      <c r="AB186" s="82"/>
      <c r="AC186" s="82"/>
      <c r="AD186" s="82"/>
      <c r="AE186" s="73"/>
      <c r="AF186" s="409"/>
      <c r="AH186" s="9"/>
      <c r="AR186" s="9"/>
      <c r="AS186" s="9"/>
    </row>
    <row r="187" spans="1:45" ht="14.25" customHeight="1" x14ac:dyDescent="0.15">
      <c r="A187" s="2226"/>
      <c r="B187" s="2266"/>
      <c r="C187" s="2278" t="s">
        <v>166</v>
      </c>
      <c r="D187" s="2279"/>
      <c r="E187" s="2255" t="s">
        <v>178</v>
      </c>
      <c r="F187" s="2256"/>
      <c r="G187" s="2256"/>
      <c r="H187" s="2256"/>
      <c r="I187" s="2256"/>
      <c r="J187" s="2256"/>
      <c r="K187" s="2256"/>
      <c r="L187" s="2256"/>
      <c r="M187" s="2257"/>
      <c r="N187" s="1027"/>
      <c r="O187" s="1028"/>
      <c r="P187" s="1028"/>
      <c r="Q187" s="1028"/>
      <c r="R187" s="1028"/>
      <c r="S187" s="1028"/>
      <c r="T187" s="1028"/>
      <c r="U187" s="1028"/>
      <c r="V187" s="1028"/>
      <c r="W187" s="1028"/>
      <c r="X187" s="2258" t="s">
        <v>216</v>
      </c>
      <c r="Y187" s="2259"/>
      <c r="Z187" s="130"/>
      <c r="AA187" s="82"/>
      <c r="AB187" s="82"/>
      <c r="AC187" s="82"/>
      <c r="AD187" s="82"/>
      <c r="AE187" s="73"/>
      <c r="AF187" s="409" t="str">
        <f>IF(N187="","←未記入です。（０円の場合は「０」と記入してください。）",IF(N187&gt;50000,"←5000万円を超えているので桁数を確認してください。（正しい場合は構いません。）",""))</f>
        <v>←未記入です。（０円の場合は「０」と記入してください。）</v>
      </c>
      <c r="AH187" s="9"/>
      <c r="AR187" s="9"/>
      <c r="AS187" s="9"/>
    </row>
    <row r="188" spans="1:45" ht="14.25" customHeight="1" x14ac:dyDescent="0.15">
      <c r="A188" s="2226"/>
      <c r="B188" s="2266"/>
      <c r="C188" s="2280"/>
      <c r="D188" s="2281"/>
      <c r="E188" s="2275" t="s">
        <v>179</v>
      </c>
      <c r="F188" s="2276"/>
      <c r="G188" s="2276"/>
      <c r="H188" s="2276"/>
      <c r="I188" s="2276"/>
      <c r="J188" s="2276"/>
      <c r="K188" s="2276"/>
      <c r="L188" s="2276"/>
      <c r="M188" s="2277"/>
      <c r="N188" s="1006"/>
      <c r="O188" s="1007"/>
      <c r="P188" s="1007"/>
      <c r="Q188" s="1007"/>
      <c r="R188" s="1007"/>
      <c r="S188" s="1007"/>
      <c r="T188" s="1007"/>
      <c r="U188" s="1007"/>
      <c r="V188" s="1007"/>
      <c r="W188" s="1007"/>
      <c r="X188" s="2247" t="s">
        <v>216</v>
      </c>
      <c r="Y188" s="2248"/>
      <c r="Z188" s="130"/>
      <c r="AA188" s="82"/>
      <c r="AB188" s="82"/>
      <c r="AC188" s="82"/>
      <c r="AD188" s="82"/>
      <c r="AE188" s="73"/>
      <c r="AF188" s="409" t="str">
        <f>IF(N188="","←未記入です。（０円の場合は「０」と記入してください。）",IF(N188&gt;10000,"←1000万円を超えているので桁数を確認してください。（正しい場合は構いません。）",""))</f>
        <v>←未記入です。（０円の場合は「０」と記入してください。）</v>
      </c>
      <c r="AH188" s="9"/>
      <c r="AR188" s="9"/>
      <c r="AS188" s="9"/>
    </row>
    <row r="189" spans="1:45" ht="14.25" customHeight="1" x14ac:dyDescent="0.15">
      <c r="A189" s="2226"/>
      <c r="B189" s="2266"/>
      <c r="C189" s="2282"/>
      <c r="D189" s="2283"/>
      <c r="E189" s="2249" t="s">
        <v>180</v>
      </c>
      <c r="F189" s="2249"/>
      <c r="G189" s="2249"/>
      <c r="H189" s="2249"/>
      <c r="I189" s="2249"/>
      <c r="J189" s="2249"/>
      <c r="K189" s="2249"/>
      <c r="L189" s="2249"/>
      <c r="M189" s="2250"/>
      <c r="N189" s="991">
        <f>N187+N188</f>
        <v>0</v>
      </c>
      <c r="O189" s="992"/>
      <c r="P189" s="992"/>
      <c r="Q189" s="992"/>
      <c r="R189" s="992"/>
      <c r="S189" s="992"/>
      <c r="T189" s="992"/>
      <c r="U189" s="992"/>
      <c r="V189" s="992"/>
      <c r="W189" s="992"/>
      <c r="X189" s="2251" t="s">
        <v>216</v>
      </c>
      <c r="Y189" s="2252"/>
      <c r="Z189" s="130"/>
      <c r="AA189" s="82"/>
      <c r="AB189" s="82"/>
      <c r="AC189" s="82"/>
      <c r="AD189" s="82"/>
      <c r="AE189" s="73"/>
      <c r="AF189" s="409"/>
      <c r="AH189" s="9"/>
      <c r="AR189" s="9"/>
      <c r="AS189" s="9"/>
    </row>
    <row r="190" spans="1:45" ht="14.25" customHeight="1" x14ac:dyDescent="0.15">
      <c r="A190" s="2267"/>
      <c r="B190" s="2268"/>
      <c r="C190" s="2249" t="s">
        <v>181</v>
      </c>
      <c r="D190" s="2249"/>
      <c r="E190" s="2249"/>
      <c r="F190" s="2249"/>
      <c r="G190" s="2249"/>
      <c r="H190" s="2249"/>
      <c r="I190" s="2249"/>
      <c r="J190" s="2249"/>
      <c r="K190" s="2249"/>
      <c r="L190" s="2249"/>
      <c r="M190" s="2250"/>
      <c r="N190" s="991">
        <f>N186-N189</f>
        <v>0</v>
      </c>
      <c r="O190" s="992"/>
      <c r="P190" s="992"/>
      <c r="Q190" s="992"/>
      <c r="R190" s="992"/>
      <c r="S190" s="992"/>
      <c r="T190" s="992"/>
      <c r="U190" s="992"/>
      <c r="V190" s="992"/>
      <c r="W190" s="992"/>
      <c r="X190" s="2251" t="s">
        <v>216</v>
      </c>
      <c r="Y190" s="2252"/>
      <c r="Z190" s="130"/>
      <c r="AA190" s="82"/>
      <c r="AB190" s="82"/>
      <c r="AC190" s="82"/>
      <c r="AD190" s="82"/>
      <c r="AE190" s="73"/>
      <c r="AF190" s="409"/>
      <c r="AH190" s="9"/>
      <c r="AR190" s="9"/>
      <c r="AS190" s="9"/>
    </row>
    <row r="191" spans="1:45" ht="14.25" customHeight="1" x14ac:dyDescent="0.15">
      <c r="A191" s="2284" t="s">
        <v>182</v>
      </c>
      <c r="B191" s="2285"/>
      <c r="C191" s="2290" t="s">
        <v>157</v>
      </c>
      <c r="D191" s="2291"/>
      <c r="E191" s="2255" t="s">
        <v>183</v>
      </c>
      <c r="F191" s="2256"/>
      <c r="G191" s="2256"/>
      <c r="H191" s="2256"/>
      <c r="I191" s="2256"/>
      <c r="J191" s="2256"/>
      <c r="K191" s="2256"/>
      <c r="L191" s="2256"/>
      <c r="M191" s="2257"/>
      <c r="N191" s="1027"/>
      <c r="O191" s="1028"/>
      <c r="P191" s="1028"/>
      <c r="Q191" s="1028"/>
      <c r="R191" s="1028"/>
      <c r="S191" s="1028"/>
      <c r="T191" s="1028"/>
      <c r="U191" s="1028"/>
      <c r="V191" s="1028"/>
      <c r="W191" s="1028"/>
      <c r="X191" s="2258" t="s">
        <v>216</v>
      </c>
      <c r="Y191" s="2259"/>
      <c r="Z191" s="130"/>
      <c r="AA191" s="82"/>
      <c r="AB191" s="82"/>
      <c r="AC191" s="82"/>
      <c r="AD191" s="82"/>
      <c r="AE191" s="73"/>
      <c r="AF191" s="409" t="str">
        <f>IF(N191="","←未記入です。（０円の場合は「０」と記入してください。）",IF(N191&gt;300000,"←3億円を超えているので桁数を確認してください。（正しい場合は構いません。）",""))</f>
        <v>←未記入です。（０円の場合は「０」と記入してください。）</v>
      </c>
      <c r="AH191" s="9"/>
      <c r="AR191" s="9"/>
      <c r="AS191" s="9"/>
    </row>
    <row r="192" spans="1:45" ht="14.25" customHeight="1" x14ac:dyDescent="0.15">
      <c r="A192" s="2286"/>
      <c r="B192" s="2287"/>
      <c r="C192" s="2292"/>
      <c r="D192" s="2293"/>
      <c r="E192" s="2239" t="s">
        <v>184</v>
      </c>
      <c r="F192" s="2240"/>
      <c r="G192" s="2240"/>
      <c r="H192" s="2240"/>
      <c r="I192" s="2240"/>
      <c r="J192" s="2240"/>
      <c r="K192" s="2240"/>
      <c r="L192" s="2240"/>
      <c r="M192" s="2241"/>
      <c r="N192" s="1034"/>
      <c r="O192" s="1035"/>
      <c r="P192" s="1035"/>
      <c r="Q192" s="1035"/>
      <c r="R192" s="1035"/>
      <c r="S192" s="1035"/>
      <c r="T192" s="1035"/>
      <c r="U192" s="1035"/>
      <c r="V192" s="1035"/>
      <c r="W192" s="1035"/>
      <c r="X192" s="2242" t="s">
        <v>216</v>
      </c>
      <c r="Y192" s="2243"/>
      <c r="Z192" s="130"/>
      <c r="AA192" s="82"/>
      <c r="AB192" s="82"/>
      <c r="AC192" s="82"/>
      <c r="AD192" s="82"/>
      <c r="AE192" s="73"/>
      <c r="AF192" s="411" t="str">
        <f>IF(N192="","←未記入です。（０円の場合は「０」と記入してください。）",IF(O193+O194+O195&gt;N192,"←その他の特別収入が内訳の合計を下回っています。",IF(N192&gt;500000,"←5億円を超えているので桁数を確認してください。（正しい場合は構いません。）","")))</f>
        <v>←未記入です。（０円の場合は「０」と記入してください。）</v>
      </c>
      <c r="AH192" s="9"/>
      <c r="AR192" s="9"/>
      <c r="AS192" s="9"/>
    </row>
    <row r="193" spans="1:45" ht="14.25" customHeight="1" x14ac:dyDescent="0.15">
      <c r="A193" s="2286"/>
      <c r="B193" s="2287"/>
      <c r="C193" s="2292"/>
      <c r="D193" s="2293"/>
      <c r="E193" s="2239" t="s">
        <v>339</v>
      </c>
      <c r="F193" s="2240"/>
      <c r="G193" s="2240"/>
      <c r="H193" s="2240"/>
      <c r="I193" s="2240"/>
      <c r="J193" s="2240"/>
      <c r="K193" s="2240"/>
      <c r="L193" s="2240"/>
      <c r="M193" s="2241"/>
      <c r="N193" s="65" t="s">
        <v>208</v>
      </c>
      <c r="O193" s="1038"/>
      <c r="P193" s="1038"/>
      <c r="Q193" s="1038"/>
      <c r="R193" s="1038"/>
      <c r="S193" s="1038"/>
      <c r="T193" s="1038"/>
      <c r="U193" s="1038"/>
      <c r="V193" s="1038"/>
      <c r="W193" s="1038"/>
      <c r="X193" s="2242" t="s">
        <v>217</v>
      </c>
      <c r="Y193" s="2243"/>
      <c r="Z193" s="130"/>
      <c r="AA193" s="82"/>
      <c r="AB193" s="82"/>
      <c r="AC193" s="82"/>
      <c r="AD193" s="82"/>
      <c r="AE193" s="73"/>
      <c r="AF193" s="411" t="str">
        <f>IF(N192=0,"",IF(O193="","←未記入です。（０円の場合は「０」と記入してください。）",IF(O193&gt;N192,"←施設設備寄付金がその他の特別収入を上回っています。",IF(O193&gt;200000,"←2億円を超えているので桁数を確認してください。（正しい場合は構いません。）",""))))</f>
        <v/>
      </c>
      <c r="AH193" s="9"/>
      <c r="AR193" s="9"/>
      <c r="AS193" s="9"/>
    </row>
    <row r="194" spans="1:45" ht="14.25" customHeight="1" x14ac:dyDescent="0.15">
      <c r="A194" s="2286"/>
      <c r="B194" s="2287"/>
      <c r="C194" s="2292"/>
      <c r="D194" s="2293"/>
      <c r="E194" s="2239" t="s">
        <v>340</v>
      </c>
      <c r="F194" s="2240"/>
      <c r="G194" s="2240"/>
      <c r="H194" s="2240"/>
      <c r="I194" s="2240"/>
      <c r="J194" s="2240"/>
      <c r="K194" s="2240"/>
      <c r="L194" s="2240"/>
      <c r="M194" s="2241"/>
      <c r="N194" s="65" t="s">
        <v>208</v>
      </c>
      <c r="O194" s="1038"/>
      <c r="P194" s="1038"/>
      <c r="Q194" s="1038"/>
      <c r="R194" s="1038"/>
      <c r="S194" s="1038"/>
      <c r="T194" s="1038"/>
      <c r="U194" s="1038"/>
      <c r="V194" s="1038"/>
      <c r="W194" s="1038"/>
      <c r="X194" s="2242" t="s">
        <v>217</v>
      </c>
      <c r="Y194" s="2243"/>
      <c r="Z194" s="130"/>
      <c r="AA194" s="82"/>
      <c r="AB194" s="82"/>
      <c r="AC194" s="82"/>
      <c r="AD194" s="82"/>
      <c r="AE194" s="73"/>
      <c r="AF194" s="411" t="str">
        <f>IF(N192=0,"",IF(O194="","←未記入です。（０円の場合は「０」と記入してください。）",IF(O194&gt;N192,"←現物寄付がその他の特別収入を上回っています。",IF(O194&gt;50000,"←5,000万円を超えているので桁数を確認してください。（正しい場合は構いません。）",""))))</f>
        <v/>
      </c>
      <c r="AH194" s="9"/>
      <c r="AR194" s="9"/>
      <c r="AS194" s="9"/>
    </row>
    <row r="195" spans="1:45" ht="14.25" customHeight="1" x14ac:dyDescent="0.15">
      <c r="A195" s="2286"/>
      <c r="B195" s="2287"/>
      <c r="C195" s="2292"/>
      <c r="D195" s="2293"/>
      <c r="E195" s="2244" t="s">
        <v>341</v>
      </c>
      <c r="F195" s="2245"/>
      <c r="G195" s="2245"/>
      <c r="H195" s="2245"/>
      <c r="I195" s="2245"/>
      <c r="J195" s="2245"/>
      <c r="K195" s="2245"/>
      <c r="L195" s="2245"/>
      <c r="M195" s="2246"/>
      <c r="N195" s="65" t="s">
        <v>208</v>
      </c>
      <c r="O195" s="1039"/>
      <c r="P195" s="1039"/>
      <c r="Q195" s="1039"/>
      <c r="R195" s="1039"/>
      <c r="S195" s="1039"/>
      <c r="T195" s="1039"/>
      <c r="U195" s="1039"/>
      <c r="V195" s="1039"/>
      <c r="W195" s="1039"/>
      <c r="X195" s="2247" t="s">
        <v>217</v>
      </c>
      <c r="Y195" s="2248"/>
      <c r="Z195" s="130"/>
      <c r="AA195" s="82"/>
      <c r="AB195" s="82"/>
      <c r="AC195" s="82"/>
      <c r="AD195" s="82"/>
      <c r="AE195" s="73"/>
      <c r="AF195" s="411" t="str">
        <f>IF(N192=0,"",IF(O195="","←未記入です。（０円の場合は「０」と記入してください。）",IF(O195&gt;N192,"←施設設備補助金がその他の特別収入を上回っています。",IF(O195&gt;500000,"←5億円を超えているので桁数を確認してください。（正しい場合は構いません。）",""))))</f>
        <v/>
      </c>
      <c r="AH195" s="9"/>
      <c r="AR195" s="9"/>
      <c r="AS195" s="9"/>
    </row>
    <row r="196" spans="1:45" ht="14.25" customHeight="1" x14ac:dyDescent="0.15">
      <c r="A196" s="2286"/>
      <c r="B196" s="2287"/>
      <c r="C196" s="2294"/>
      <c r="D196" s="2295"/>
      <c r="E196" s="2249" t="s">
        <v>185</v>
      </c>
      <c r="F196" s="2249"/>
      <c r="G196" s="2249"/>
      <c r="H196" s="2249"/>
      <c r="I196" s="2249"/>
      <c r="J196" s="2249"/>
      <c r="K196" s="2249"/>
      <c r="L196" s="2249"/>
      <c r="M196" s="2250"/>
      <c r="N196" s="991">
        <f>N191+N192</f>
        <v>0</v>
      </c>
      <c r="O196" s="992"/>
      <c r="P196" s="992"/>
      <c r="Q196" s="992"/>
      <c r="R196" s="992"/>
      <c r="S196" s="992"/>
      <c r="T196" s="992"/>
      <c r="U196" s="992"/>
      <c r="V196" s="992"/>
      <c r="W196" s="992"/>
      <c r="X196" s="2251" t="s">
        <v>216</v>
      </c>
      <c r="Y196" s="2252"/>
      <c r="Z196" s="130"/>
      <c r="AA196" s="82"/>
      <c r="AB196" s="82"/>
      <c r="AC196" s="82"/>
      <c r="AD196" s="82"/>
      <c r="AE196" s="73"/>
      <c r="AF196" s="409"/>
      <c r="AH196" s="9"/>
      <c r="AR196" s="9"/>
      <c r="AS196" s="9"/>
    </row>
    <row r="197" spans="1:45" ht="14.25" customHeight="1" x14ac:dyDescent="0.15">
      <c r="A197" s="2286"/>
      <c r="B197" s="2287"/>
      <c r="C197" s="2296" t="s">
        <v>166</v>
      </c>
      <c r="D197" s="2297"/>
      <c r="E197" s="2255" t="s">
        <v>186</v>
      </c>
      <c r="F197" s="2256"/>
      <c r="G197" s="2256"/>
      <c r="H197" s="2256"/>
      <c r="I197" s="2256"/>
      <c r="J197" s="2256"/>
      <c r="K197" s="2256"/>
      <c r="L197" s="2256"/>
      <c r="M197" s="2257"/>
      <c r="N197" s="1027"/>
      <c r="O197" s="1028"/>
      <c r="P197" s="1028"/>
      <c r="Q197" s="1028"/>
      <c r="R197" s="1028"/>
      <c r="S197" s="1028"/>
      <c r="T197" s="1028"/>
      <c r="U197" s="1028"/>
      <c r="V197" s="1028"/>
      <c r="W197" s="1028"/>
      <c r="X197" s="2258" t="s">
        <v>216</v>
      </c>
      <c r="Y197" s="2259"/>
      <c r="Z197" s="130"/>
      <c r="AA197" s="82"/>
      <c r="AB197" s="82"/>
      <c r="AC197" s="82"/>
      <c r="AD197" s="82"/>
      <c r="AE197" s="73"/>
      <c r="AF197" s="409" t="str">
        <f>IF(N197="","←未記入です。（０円の場合は「０」と記入してください。）",IF(N197&gt;500000,"←5億円を超えているので桁数を確認してください。（正しい場合は構いません。）",""))</f>
        <v>←未記入です。（０円の場合は「０」と記入してください。）</v>
      </c>
      <c r="AH197" s="9"/>
      <c r="AR197" s="9"/>
      <c r="AS197" s="9"/>
    </row>
    <row r="198" spans="1:45" ht="14.25" customHeight="1" x14ac:dyDescent="0.15">
      <c r="A198" s="2286"/>
      <c r="B198" s="2287"/>
      <c r="C198" s="2298"/>
      <c r="D198" s="2299"/>
      <c r="E198" s="2244" t="s">
        <v>187</v>
      </c>
      <c r="F198" s="2245"/>
      <c r="G198" s="2245"/>
      <c r="H198" s="2245"/>
      <c r="I198" s="2245"/>
      <c r="J198" s="2245"/>
      <c r="K198" s="2245"/>
      <c r="L198" s="2245"/>
      <c r="M198" s="2246"/>
      <c r="N198" s="1006"/>
      <c r="O198" s="1007"/>
      <c r="P198" s="1007"/>
      <c r="Q198" s="1007"/>
      <c r="R198" s="1007"/>
      <c r="S198" s="1007"/>
      <c r="T198" s="1007"/>
      <c r="U198" s="1007"/>
      <c r="V198" s="1007"/>
      <c r="W198" s="1007"/>
      <c r="X198" s="2247" t="s">
        <v>216</v>
      </c>
      <c r="Y198" s="2248"/>
      <c r="Z198" s="130"/>
      <c r="AA198" s="82"/>
      <c r="AB198" s="82"/>
      <c r="AC198" s="82"/>
      <c r="AD198" s="82"/>
      <c r="AE198" s="73"/>
      <c r="AF198" s="409" t="str">
        <f>IF(N198="","←未記入です。（０円の場合は「０」と記入してください。）",IF(N198&gt;300000,"←3億円を超えているので桁数を確認してください。（正しい場合は構いません。）",""))</f>
        <v>←未記入です。（０円の場合は「０」と記入してください。）</v>
      </c>
      <c r="AH198" s="9"/>
      <c r="AR198" s="9"/>
      <c r="AS198" s="9"/>
    </row>
    <row r="199" spans="1:45" ht="14.25" customHeight="1" x14ac:dyDescent="0.15">
      <c r="A199" s="2286"/>
      <c r="B199" s="2287"/>
      <c r="C199" s="2300"/>
      <c r="D199" s="2301"/>
      <c r="E199" s="2249" t="s">
        <v>188</v>
      </c>
      <c r="F199" s="2249"/>
      <c r="G199" s="2249"/>
      <c r="H199" s="2249"/>
      <c r="I199" s="2249"/>
      <c r="J199" s="2249"/>
      <c r="K199" s="2249"/>
      <c r="L199" s="2249"/>
      <c r="M199" s="2250"/>
      <c r="N199" s="991">
        <f>N197+N198</f>
        <v>0</v>
      </c>
      <c r="O199" s="992"/>
      <c r="P199" s="992"/>
      <c r="Q199" s="992"/>
      <c r="R199" s="992"/>
      <c r="S199" s="992"/>
      <c r="T199" s="992"/>
      <c r="U199" s="992"/>
      <c r="V199" s="992"/>
      <c r="W199" s="992"/>
      <c r="X199" s="2251" t="s">
        <v>216</v>
      </c>
      <c r="Y199" s="2252"/>
      <c r="Z199" s="130"/>
      <c r="AA199" s="82"/>
      <c r="AB199" s="82"/>
      <c r="AC199" s="82"/>
      <c r="AD199" s="82"/>
      <c r="AE199" s="73"/>
      <c r="AF199" s="409"/>
      <c r="AH199" s="9"/>
      <c r="AR199" s="9"/>
      <c r="AS199" s="9"/>
    </row>
    <row r="200" spans="1:45" ht="14.25" customHeight="1" x14ac:dyDescent="0.15">
      <c r="A200" s="2288"/>
      <c r="B200" s="2289"/>
      <c r="C200" s="2262" t="s">
        <v>189</v>
      </c>
      <c r="D200" s="2262"/>
      <c r="E200" s="2262"/>
      <c r="F200" s="2262"/>
      <c r="G200" s="2262"/>
      <c r="H200" s="2262"/>
      <c r="I200" s="2262"/>
      <c r="J200" s="2262"/>
      <c r="K200" s="2262"/>
      <c r="L200" s="2262"/>
      <c r="M200" s="2263"/>
      <c r="N200" s="991">
        <f>N196-N199</f>
        <v>0</v>
      </c>
      <c r="O200" s="992"/>
      <c r="P200" s="992"/>
      <c r="Q200" s="992"/>
      <c r="R200" s="992"/>
      <c r="S200" s="992"/>
      <c r="T200" s="992"/>
      <c r="U200" s="992"/>
      <c r="V200" s="992"/>
      <c r="W200" s="992"/>
      <c r="X200" s="2251" t="s">
        <v>216</v>
      </c>
      <c r="Y200" s="2252"/>
      <c r="Z200" s="130"/>
      <c r="AA200" s="82"/>
      <c r="AB200" s="82"/>
      <c r="AC200" s="82"/>
      <c r="AD200" s="82"/>
      <c r="AE200" s="73"/>
      <c r="AF200" s="409"/>
      <c r="AH200" s="9"/>
      <c r="AR200" s="9"/>
      <c r="AS200" s="9"/>
    </row>
    <row r="201" spans="1:45" ht="14.25" customHeight="1" x14ac:dyDescent="0.15">
      <c r="A201" s="2302" t="s">
        <v>190</v>
      </c>
      <c r="B201" s="2249"/>
      <c r="C201" s="2249"/>
      <c r="D201" s="2249"/>
      <c r="E201" s="2249"/>
      <c r="F201" s="2249"/>
      <c r="G201" s="2249"/>
      <c r="H201" s="2249"/>
      <c r="I201" s="2249"/>
      <c r="J201" s="2249"/>
      <c r="K201" s="2249"/>
      <c r="L201" s="2249"/>
      <c r="M201" s="2250"/>
      <c r="N201" s="991">
        <f>N205-N206</f>
        <v>0</v>
      </c>
      <c r="O201" s="992"/>
      <c r="P201" s="992"/>
      <c r="Q201" s="992"/>
      <c r="R201" s="992"/>
      <c r="S201" s="992"/>
      <c r="T201" s="992"/>
      <c r="U201" s="992"/>
      <c r="V201" s="992"/>
      <c r="W201" s="992"/>
      <c r="X201" s="2251" t="s">
        <v>216</v>
      </c>
      <c r="Y201" s="2252"/>
      <c r="Z201" s="130"/>
      <c r="AA201" s="82"/>
      <c r="AB201" s="82"/>
      <c r="AC201" s="82"/>
      <c r="AD201" s="82"/>
      <c r="AE201" s="73"/>
      <c r="AF201" s="409"/>
      <c r="AH201" s="9"/>
      <c r="AR201" s="9"/>
      <c r="AS201" s="9"/>
    </row>
    <row r="202" spans="1:45" ht="14.25" customHeight="1" x14ac:dyDescent="0.15">
      <c r="A202" s="2302" t="s">
        <v>191</v>
      </c>
      <c r="B202" s="2249"/>
      <c r="C202" s="2249"/>
      <c r="D202" s="2249"/>
      <c r="E202" s="2249"/>
      <c r="F202" s="2249"/>
      <c r="G202" s="2249"/>
      <c r="H202" s="2249"/>
      <c r="I202" s="2249"/>
      <c r="J202" s="2249"/>
      <c r="K202" s="2249"/>
      <c r="L202" s="2249"/>
      <c r="M202" s="2250"/>
      <c r="N202" s="995"/>
      <c r="O202" s="996"/>
      <c r="P202" s="996"/>
      <c r="Q202" s="996"/>
      <c r="R202" s="996"/>
      <c r="S202" s="996"/>
      <c r="T202" s="996"/>
      <c r="U202" s="996"/>
      <c r="V202" s="996"/>
      <c r="W202" s="996"/>
      <c r="X202" s="2251" t="s">
        <v>216</v>
      </c>
      <c r="Y202" s="2252"/>
      <c r="Z202" s="2303" t="s">
        <v>207</v>
      </c>
      <c r="AA202" s="2303"/>
      <c r="AB202" s="2303"/>
      <c r="AC202" s="2303"/>
      <c r="AD202" s="2303"/>
      <c r="AE202" s="2303"/>
      <c r="AF202" s="409" t="str">
        <f>IF(N202="","←基本金繰入額合計が未記入です。（０円の場合は「０」と記入してください。）",IF(N202&gt;0,"←基本金組入額合計がプラスになっています。（プラスで良い場合は無視してください。）",IF(N202&lt;-1000000,"←基本金組入額合計がマイナス10億円を下回っているので桁数を確認してください。（正しい場合は構いません。）","")))</f>
        <v>←基本金繰入額合計が未記入です。（０円の場合は「０」と記入してください。）</v>
      </c>
      <c r="AH202" s="9"/>
      <c r="AR202" s="9"/>
      <c r="AS202" s="9"/>
    </row>
    <row r="203" spans="1:45" ht="14.25" customHeight="1" thickBot="1" x14ac:dyDescent="0.2">
      <c r="A203" s="2304" t="s">
        <v>192</v>
      </c>
      <c r="B203" s="2305"/>
      <c r="C203" s="2305"/>
      <c r="D203" s="2305"/>
      <c r="E203" s="2305"/>
      <c r="F203" s="2305"/>
      <c r="G203" s="2305"/>
      <c r="H203" s="2305"/>
      <c r="I203" s="2305"/>
      <c r="J203" s="2305"/>
      <c r="K203" s="2305"/>
      <c r="L203" s="2305"/>
      <c r="M203" s="2306"/>
      <c r="N203" s="981">
        <f>N201+N202</f>
        <v>0</v>
      </c>
      <c r="O203" s="982"/>
      <c r="P203" s="982"/>
      <c r="Q203" s="982"/>
      <c r="R203" s="982"/>
      <c r="S203" s="982"/>
      <c r="T203" s="982"/>
      <c r="U203" s="982"/>
      <c r="V203" s="982"/>
      <c r="W203" s="982"/>
      <c r="X203" s="2307" t="s">
        <v>216</v>
      </c>
      <c r="Y203" s="2308"/>
      <c r="Z203" s="2303"/>
      <c r="AA203" s="2303"/>
      <c r="AB203" s="2303"/>
      <c r="AC203" s="2303"/>
      <c r="AD203" s="2303"/>
      <c r="AE203" s="2303"/>
      <c r="AF203" s="9"/>
      <c r="AH203" s="9"/>
      <c r="AR203" s="9"/>
      <c r="AS203" s="9"/>
    </row>
    <row r="204" spans="1:45" s="43" customFormat="1" ht="14.25" customHeight="1" thickBot="1" x14ac:dyDescent="0.2">
      <c r="A204" s="136" t="s">
        <v>193</v>
      </c>
      <c r="B204" s="137"/>
      <c r="C204" s="136"/>
      <c r="D204" s="138"/>
      <c r="E204" s="138"/>
      <c r="F204" s="138"/>
      <c r="G204" s="138"/>
      <c r="H204" s="138"/>
      <c r="I204" s="138"/>
      <c r="J204" s="138"/>
      <c r="K204" s="138"/>
      <c r="L204" s="138"/>
      <c r="M204" s="139"/>
      <c r="N204" s="64"/>
      <c r="O204" s="64"/>
      <c r="P204" s="64"/>
      <c r="Q204" s="64"/>
      <c r="R204" s="64"/>
      <c r="S204" s="64"/>
      <c r="T204" s="64"/>
      <c r="U204" s="64"/>
      <c r="V204" s="174"/>
      <c r="W204" s="174"/>
      <c r="X204" s="140"/>
      <c r="Y204" s="140"/>
      <c r="Z204" s="2303"/>
      <c r="AA204" s="2303"/>
      <c r="AB204" s="2303"/>
      <c r="AC204" s="2303"/>
      <c r="AD204" s="2303"/>
      <c r="AE204" s="2303"/>
      <c r="AG204" s="181"/>
    </row>
    <row r="205" spans="1:45" s="43" customFormat="1" ht="14.25" customHeight="1" x14ac:dyDescent="0.15">
      <c r="A205" s="2309" t="s">
        <v>194</v>
      </c>
      <c r="B205" s="2310"/>
      <c r="C205" s="2310"/>
      <c r="D205" s="2310"/>
      <c r="E205" s="2310"/>
      <c r="F205" s="2310"/>
      <c r="G205" s="2310"/>
      <c r="H205" s="2310"/>
      <c r="I205" s="2310"/>
      <c r="J205" s="2310"/>
      <c r="K205" s="2310"/>
      <c r="L205" s="2310"/>
      <c r="M205" s="2311"/>
      <c r="N205" s="976">
        <f>N174+N186+N196</f>
        <v>0</v>
      </c>
      <c r="O205" s="976"/>
      <c r="P205" s="976"/>
      <c r="Q205" s="976"/>
      <c r="R205" s="976"/>
      <c r="S205" s="976"/>
      <c r="T205" s="976"/>
      <c r="U205" s="976"/>
      <c r="V205" s="976"/>
      <c r="W205" s="976"/>
      <c r="X205" s="2312" t="s">
        <v>216</v>
      </c>
      <c r="Y205" s="2313"/>
      <c r="Z205" s="130"/>
      <c r="AA205" s="141"/>
      <c r="AB205" s="141"/>
      <c r="AC205" s="141"/>
      <c r="AD205" s="141"/>
      <c r="AE205" s="141"/>
      <c r="AF205" s="406"/>
      <c r="AG205" s="181"/>
    </row>
    <row r="206" spans="1:45" s="43" customFormat="1" ht="14.25" customHeight="1" thickBot="1" x14ac:dyDescent="0.2">
      <c r="A206" s="2314" t="s">
        <v>195</v>
      </c>
      <c r="B206" s="2315"/>
      <c r="C206" s="2315"/>
      <c r="D206" s="2315"/>
      <c r="E206" s="2315"/>
      <c r="F206" s="2315"/>
      <c r="G206" s="2315"/>
      <c r="H206" s="2315"/>
      <c r="I206" s="2315"/>
      <c r="J206" s="2315"/>
      <c r="K206" s="2315"/>
      <c r="L206" s="2315"/>
      <c r="M206" s="2315"/>
      <c r="N206" s="981">
        <f>N182+N189+N199</f>
        <v>0</v>
      </c>
      <c r="O206" s="982"/>
      <c r="P206" s="982"/>
      <c r="Q206" s="982"/>
      <c r="R206" s="982"/>
      <c r="S206" s="982"/>
      <c r="T206" s="982"/>
      <c r="U206" s="982"/>
      <c r="V206" s="982"/>
      <c r="W206" s="982"/>
      <c r="X206" s="2316" t="s">
        <v>216</v>
      </c>
      <c r="Y206" s="2317"/>
      <c r="Z206" s="130"/>
      <c r="AA206" s="92"/>
      <c r="AB206" s="92"/>
      <c r="AC206" s="92"/>
      <c r="AD206" s="92"/>
      <c r="AE206" s="92"/>
      <c r="AF206" s="406"/>
      <c r="AG206" s="181"/>
    </row>
    <row r="207" spans="1:45" ht="24.75" customHeight="1" x14ac:dyDescent="0.15">
      <c r="A207" s="1908" t="s">
        <v>2109</v>
      </c>
      <c r="B207" s="1908"/>
      <c r="C207" s="2318" t="s">
        <v>2131</v>
      </c>
      <c r="D207" s="2318"/>
      <c r="E207" s="2318"/>
      <c r="F207" s="2318"/>
      <c r="G207" s="2318"/>
      <c r="H207" s="2318"/>
      <c r="I207" s="2318"/>
      <c r="J207" s="2318"/>
      <c r="K207" s="2318"/>
      <c r="L207" s="2318"/>
      <c r="M207" s="2318"/>
      <c r="N207" s="2318"/>
      <c r="O207" s="2318"/>
      <c r="P207" s="2318"/>
      <c r="Q207" s="2318"/>
      <c r="R207" s="2318"/>
      <c r="S207" s="2318"/>
      <c r="T207" s="2318"/>
      <c r="U207" s="2318"/>
      <c r="V207" s="2318"/>
      <c r="W207" s="2318"/>
      <c r="X207" s="2039"/>
      <c r="Y207" s="2039"/>
      <c r="Z207" s="2039"/>
      <c r="AA207" s="2039"/>
      <c r="AB207" s="2039"/>
      <c r="AC207" s="2039"/>
      <c r="AD207" s="2039"/>
      <c r="AE207" s="2039"/>
      <c r="AH207" s="9"/>
      <c r="AR207" s="9"/>
      <c r="AS207" s="9"/>
    </row>
    <row r="208" spans="1:45" ht="14.25" customHeight="1" x14ac:dyDescent="0.15">
      <c r="A208" s="724"/>
      <c r="B208" s="725">
        <v>2</v>
      </c>
      <c r="C208" s="1894" t="s">
        <v>2167</v>
      </c>
      <c r="D208" s="1894"/>
      <c r="E208" s="1894"/>
      <c r="F208" s="1894"/>
      <c r="G208" s="1894"/>
      <c r="H208" s="1894"/>
      <c r="I208" s="1894"/>
      <c r="J208" s="1894"/>
      <c r="K208" s="1894"/>
      <c r="L208" s="1894"/>
      <c r="M208" s="1894"/>
      <c r="N208" s="1894"/>
      <c r="O208" s="1894"/>
      <c r="P208" s="1894"/>
      <c r="Q208" s="1894"/>
      <c r="R208" s="1894"/>
      <c r="S208" s="1894"/>
      <c r="T208" s="1894"/>
      <c r="U208" s="1894"/>
      <c r="V208" s="1894"/>
      <c r="W208" s="1894"/>
      <c r="X208" s="1894"/>
      <c r="Y208" s="1894"/>
      <c r="Z208" s="1894"/>
      <c r="AA208" s="1894"/>
      <c r="AB208" s="1894"/>
      <c r="AC208" s="1894"/>
      <c r="AD208" s="1894"/>
      <c r="AE208" s="1894"/>
      <c r="AH208" s="9"/>
      <c r="AR208" s="9"/>
      <c r="AS208" s="9"/>
    </row>
    <row r="209" spans="1:45" ht="14.25" customHeight="1" x14ac:dyDescent="0.15">
      <c r="A209" s="489"/>
      <c r="B209" s="725">
        <v>3</v>
      </c>
      <c r="C209" s="1894" t="s">
        <v>2168</v>
      </c>
      <c r="D209" s="1894"/>
      <c r="E209" s="1894"/>
      <c r="F209" s="1894"/>
      <c r="G209" s="1894"/>
      <c r="H209" s="1894"/>
      <c r="I209" s="1894"/>
      <c r="J209" s="1894"/>
      <c r="K209" s="1894"/>
      <c r="L209" s="1894"/>
      <c r="M209" s="1894"/>
      <c r="N209" s="1894"/>
      <c r="O209" s="1894"/>
      <c r="P209" s="1894"/>
      <c r="Q209" s="1894"/>
      <c r="R209" s="1894"/>
      <c r="S209" s="1894"/>
      <c r="T209" s="1894"/>
      <c r="U209" s="1894"/>
      <c r="V209" s="1894"/>
      <c r="W209" s="1894"/>
      <c r="X209" s="1894"/>
      <c r="Y209" s="1894"/>
      <c r="Z209" s="1894"/>
      <c r="AA209" s="1894"/>
      <c r="AB209" s="1894"/>
      <c r="AC209" s="1894"/>
      <c r="AD209" s="1894"/>
      <c r="AE209" s="1894"/>
      <c r="AH209" s="9"/>
      <c r="AR209" s="9"/>
      <c r="AS209" s="9"/>
    </row>
    <row r="210" spans="1:45" ht="14.25" customHeight="1" x14ac:dyDescent="0.15">
      <c r="A210" s="73"/>
      <c r="B210" s="128"/>
      <c r="C210" s="516"/>
      <c r="D210" s="516"/>
      <c r="E210" s="516"/>
      <c r="F210" s="516"/>
      <c r="G210" s="516"/>
      <c r="H210" s="516"/>
      <c r="I210" s="516"/>
      <c r="J210" s="516"/>
      <c r="K210" s="516"/>
      <c r="L210" s="516"/>
      <c r="M210" s="516"/>
      <c r="N210" s="516"/>
      <c r="O210" s="516"/>
      <c r="P210" s="516"/>
      <c r="Q210" s="516"/>
      <c r="R210" s="516"/>
      <c r="S210" s="516"/>
      <c r="T210" s="516"/>
      <c r="U210" s="516"/>
      <c r="V210" s="516"/>
      <c r="W210" s="516"/>
      <c r="X210" s="516"/>
      <c r="Y210" s="516"/>
      <c r="Z210" s="516"/>
      <c r="AA210" s="516"/>
      <c r="AB210" s="516"/>
      <c r="AC210" s="516"/>
      <c r="AD210" s="516"/>
      <c r="AE210" s="516"/>
      <c r="AH210" s="9"/>
      <c r="AR210" s="9"/>
      <c r="AS210" s="9"/>
    </row>
    <row r="211" spans="1:45" ht="14.25" customHeight="1" thickBot="1" x14ac:dyDescent="0.2">
      <c r="A211" s="82" t="s">
        <v>498</v>
      </c>
      <c r="B211" s="119"/>
      <c r="C211" s="119"/>
      <c r="D211" s="119"/>
      <c r="E211" s="119"/>
      <c r="F211" s="119"/>
      <c r="G211" s="119"/>
      <c r="H211" s="119"/>
      <c r="I211" s="119"/>
      <c r="J211" s="119"/>
      <c r="K211" s="119"/>
      <c r="L211" s="119"/>
      <c r="M211" s="119"/>
      <c r="N211" s="73"/>
      <c r="O211" s="73"/>
      <c r="P211" s="73"/>
      <c r="Q211" s="73"/>
      <c r="R211" s="73"/>
      <c r="S211" s="73"/>
      <c r="T211" s="73"/>
      <c r="U211" s="73"/>
      <c r="V211" s="73"/>
      <c r="W211" s="73"/>
      <c r="X211" s="73"/>
      <c r="Y211" s="73"/>
      <c r="Z211" s="73"/>
      <c r="AA211" s="73"/>
      <c r="AB211" s="73"/>
      <c r="AC211" s="73"/>
      <c r="AD211" s="73"/>
      <c r="AE211" s="73"/>
      <c r="AH211" s="9"/>
      <c r="AR211" s="9"/>
      <c r="AS211" s="9"/>
    </row>
    <row r="212" spans="1:45" ht="13.5" customHeight="1" x14ac:dyDescent="0.15">
      <c r="A212" s="957" t="s">
        <v>213</v>
      </c>
      <c r="B212" s="958"/>
      <c r="C212" s="142" t="s">
        <v>218</v>
      </c>
      <c r="D212" s="143"/>
      <c r="E212" s="144"/>
      <c r="F212" s="144"/>
      <c r="G212" s="145"/>
      <c r="H212" s="145"/>
      <c r="I212" s="145"/>
      <c r="J212" s="145"/>
      <c r="K212" s="144"/>
      <c r="L212" s="142"/>
      <c r="M212" s="146"/>
      <c r="N212" s="145"/>
      <c r="O212" s="145"/>
      <c r="P212" s="145"/>
      <c r="Q212" s="145"/>
      <c r="R212" s="145"/>
      <c r="S212" s="145"/>
      <c r="T212" s="145"/>
      <c r="U212" s="145"/>
      <c r="V212" s="145"/>
      <c r="W212" s="145"/>
      <c r="X212" s="145"/>
      <c r="Y212" s="145"/>
      <c r="Z212" s="144"/>
      <c r="AA212" s="144"/>
      <c r="AB212" s="144"/>
      <c r="AC212" s="144"/>
      <c r="AD212" s="147"/>
      <c r="AE212" s="73"/>
      <c r="AF212" s="961" t="str">
        <f>IF(SUM(N172)=0,"",IF(A212="　","←番号を選択してください。",""))</f>
        <v/>
      </c>
      <c r="AH212" s="9"/>
      <c r="AR212" s="9"/>
      <c r="AS212" s="9"/>
    </row>
    <row r="213" spans="1:45" ht="13.5" customHeight="1" thickBot="1" x14ac:dyDescent="0.2">
      <c r="A213" s="959"/>
      <c r="B213" s="960"/>
      <c r="C213" s="148" t="s">
        <v>219</v>
      </c>
      <c r="D213" s="149"/>
      <c r="E213" s="150"/>
      <c r="F213" s="150"/>
      <c r="G213" s="522"/>
      <c r="H213" s="522"/>
      <c r="I213" s="522"/>
      <c r="J213" s="522"/>
      <c r="K213" s="150"/>
      <c r="L213" s="148"/>
      <c r="M213" s="151"/>
      <c r="N213" s="522"/>
      <c r="O213" s="522"/>
      <c r="P213" s="522"/>
      <c r="Q213" s="522"/>
      <c r="R213" s="522"/>
      <c r="S213" s="522"/>
      <c r="T213" s="522"/>
      <c r="U213" s="522"/>
      <c r="V213" s="522"/>
      <c r="W213" s="522"/>
      <c r="X213" s="522"/>
      <c r="Y213" s="522"/>
      <c r="Z213" s="150"/>
      <c r="AA213" s="150"/>
      <c r="AB213" s="150"/>
      <c r="AC213" s="150"/>
      <c r="AD213" s="152"/>
      <c r="AE213" s="73"/>
      <c r="AF213" s="961"/>
      <c r="AH213" s="9"/>
      <c r="AR213" s="9"/>
      <c r="AS213" s="9"/>
    </row>
    <row r="214" spans="1:45" ht="12" customHeight="1" x14ac:dyDescent="0.15">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H214" s="9"/>
      <c r="AR214" s="9"/>
      <c r="AS214" s="9"/>
    </row>
    <row r="215" spans="1:45" ht="15" customHeight="1" thickBot="1" x14ac:dyDescent="0.2">
      <c r="A215" s="2319" t="s">
        <v>2098</v>
      </c>
      <c r="B215" s="2319"/>
      <c r="C215" s="2319"/>
      <c r="D215" s="2319"/>
      <c r="E215" s="2319"/>
      <c r="F215" s="2319"/>
      <c r="G215" s="2319"/>
      <c r="H215" s="2319"/>
      <c r="I215" s="2319"/>
      <c r="J215" s="2319"/>
      <c r="K215" s="2319"/>
      <c r="L215" s="2319"/>
      <c r="M215" s="2319"/>
      <c r="N215" s="2319"/>
      <c r="O215" s="2319"/>
      <c r="P215" s="2319"/>
      <c r="Q215" s="2319"/>
      <c r="R215" s="2319"/>
      <c r="S215" s="73"/>
      <c r="T215" s="73"/>
      <c r="U215" s="73"/>
      <c r="V215" s="73"/>
      <c r="W215" s="73"/>
      <c r="X215" s="73"/>
      <c r="Y215" s="2222" t="s">
        <v>221</v>
      </c>
      <c r="Z215" s="2222"/>
      <c r="AA215" s="2222"/>
      <c r="AB215" s="2222"/>
      <c r="AC215" s="2222"/>
      <c r="AD215" s="2222"/>
      <c r="AE215" s="73"/>
      <c r="AH215" s="9"/>
      <c r="AR215" s="9"/>
      <c r="AS215" s="9"/>
    </row>
    <row r="216" spans="1:45" ht="18.75" customHeight="1" x14ac:dyDescent="0.15">
      <c r="A216" s="2320" t="s">
        <v>94</v>
      </c>
      <c r="B216" s="2321"/>
      <c r="C216" s="2321"/>
      <c r="D216" s="2321"/>
      <c r="E216" s="2321"/>
      <c r="F216" s="2321"/>
      <c r="G216" s="2321"/>
      <c r="H216" s="2321"/>
      <c r="I216" s="2321"/>
      <c r="J216" s="2321"/>
      <c r="K216" s="2321"/>
      <c r="L216" s="2321"/>
      <c r="M216" s="2321"/>
      <c r="N216" s="2321"/>
      <c r="O216" s="2322"/>
      <c r="P216" s="2320" t="s">
        <v>95</v>
      </c>
      <c r="Q216" s="2321"/>
      <c r="R216" s="2321"/>
      <c r="S216" s="2321"/>
      <c r="T216" s="2321"/>
      <c r="U216" s="2321"/>
      <c r="V216" s="2321"/>
      <c r="W216" s="2321"/>
      <c r="X216" s="2321"/>
      <c r="Y216" s="2321"/>
      <c r="Z216" s="2321"/>
      <c r="AA216" s="2321"/>
      <c r="AB216" s="2321"/>
      <c r="AC216" s="2321"/>
      <c r="AD216" s="2322"/>
      <c r="AE216" s="73"/>
      <c r="AH216" s="9"/>
      <c r="AR216" s="9"/>
      <c r="AS216" s="9"/>
    </row>
    <row r="217" spans="1:45" ht="20.100000000000001" customHeight="1" x14ac:dyDescent="0.15">
      <c r="A217" s="176" t="s">
        <v>59</v>
      </c>
      <c r="B217" s="2323" t="s">
        <v>98</v>
      </c>
      <c r="C217" s="2323"/>
      <c r="D217" s="2323"/>
      <c r="E217" s="2323"/>
      <c r="F217" s="2323"/>
      <c r="G217" s="2324"/>
      <c r="H217" s="952"/>
      <c r="I217" s="953"/>
      <c r="J217" s="953"/>
      <c r="K217" s="953"/>
      <c r="L217" s="953"/>
      <c r="M217" s="953"/>
      <c r="N217" s="2325" t="s">
        <v>159</v>
      </c>
      <c r="O217" s="2326"/>
      <c r="P217" s="178" t="s">
        <v>196</v>
      </c>
      <c r="Q217" s="2327" t="s">
        <v>97</v>
      </c>
      <c r="R217" s="2327"/>
      <c r="S217" s="2327"/>
      <c r="T217" s="2327"/>
      <c r="U217" s="2327"/>
      <c r="V217" s="2328"/>
      <c r="W217" s="969"/>
      <c r="X217" s="970"/>
      <c r="Y217" s="970"/>
      <c r="Z217" s="970"/>
      <c r="AA217" s="970"/>
      <c r="AB217" s="970"/>
      <c r="AC217" s="2329" t="s">
        <v>159</v>
      </c>
      <c r="AD217" s="2330"/>
      <c r="AE217" s="73"/>
      <c r="AF217" s="409" t="str">
        <f>IF(H217="","←Ａ.資産売却収入が未記入です。（０円の場合は「０」と記入してください。）",IF(W217="","←D.借入金等返済支出が未記入です。（０円の場合は「０」と記入してください。）",IF(H217&gt;1000000,"←Ａが10億円を超えているので桁数を確認してください。(正しい場合は構いません。)",IF(W217&gt;2000000,"←Dが20億円を超えているので桁数を確認してください。(正しい場合は構いません。)",""))))</f>
        <v>←Ａ.資産売却収入が未記入です。（０円の場合は「０」と記入してください。）</v>
      </c>
      <c r="AH217" s="9"/>
      <c r="AR217" s="9"/>
      <c r="AS217" s="9"/>
    </row>
    <row r="218" spans="1:45" ht="20.100000000000001" customHeight="1" x14ac:dyDescent="0.15">
      <c r="A218" s="178" t="s">
        <v>60</v>
      </c>
      <c r="B218" s="2331" t="s">
        <v>96</v>
      </c>
      <c r="C218" s="2331"/>
      <c r="D218" s="2331"/>
      <c r="E218" s="2331"/>
      <c r="F218" s="2331"/>
      <c r="G218" s="2332"/>
      <c r="H218" s="940"/>
      <c r="I218" s="941"/>
      <c r="J218" s="941"/>
      <c r="K218" s="941"/>
      <c r="L218" s="941"/>
      <c r="M218" s="941"/>
      <c r="N218" s="2333" t="s">
        <v>159</v>
      </c>
      <c r="O218" s="2334"/>
      <c r="P218" s="179"/>
      <c r="Q218" s="2335" t="s">
        <v>338</v>
      </c>
      <c r="R218" s="2336"/>
      <c r="S218" s="2336"/>
      <c r="T218" s="2336"/>
      <c r="U218" s="2336"/>
      <c r="V218" s="2337"/>
      <c r="W218" s="177" t="s">
        <v>9</v>
      </c>
      <c r="X218" s="947"/>
      <c r="Y218" s="947"/>
      <c r="Z218" s="947"/>
      <c r="AA218" s="947"/>
      <c r="AB218" s="947"/>
      <c r="AC218" s="2338" t="s">
        <v>168</v>
      </c>
      <c r="AD218" s="2339"/>
      <c r="AE218" s="73"/>
      <c r="AF218" s="409" t="str">
        <f>IF(H218="","←Ｂ.借入金等収入が未記入です。（０円の場合は「０」と記入してください。）",IF(W217=0,"",IF(X218="","←学校債返済支出が未記入です。（０円の場合は「０」と記入してください。）",IF(X218&gt;W217,"←「うち学校債返済支出」が「D.借入金等返済支出」を上回っています。",IF(H218&gt;2000000,"←Ｂが20億円を超えているので桁数を確認してください。(正しい場合は構いません。)",IF(X218&gt;100000,"←学校債返済支出が1億円を超えているので桁数を確認してください。(正しい場合は構いません。)",""))))))</f>
        <v>←Ｂ.借入金等収入が未記入です。（０円の場合は「０」と記入してください。）</v>
      </c>
      <c r="AH218" s="9"/>
      <c r="AR218" s="9"/>
      <c r="AS218" s="9"/>
    </row>
    <row r="219" spans="1:45" ht="20.100000000000001" customHeight="1" x14ac:dyDescent="0.15">
      <c r="A219" s="179"/>
      <c r="B219" s="2335" t="s">
        <v>337</v>
      </c>
      <c r="C219" s="2336"/>
      <c r="D219" s="2336"/>
      <c r="E219" s="2336"/>
      <c r="F219" s="2336"/>
      <c r="G219" s="2337"/>
      <c r="H219" s="153" t="s">
        <v>9</v>
      </c>
      <c r="I219" s="947"/>
      <c r="J219" s="947"/>
      <c r="K219" s="947"/>
      <c r="L219" s="947"/>
      <c r="M219" s="947"/>
      <c r="N219" s="2338" t="s">
        <v>168</v>
      </c>
      <c r="O219" s="2339"/>
      <c r="P219" s="176" t="s">
        <v>199</v>
      </c>
      <c r="Q219" s="2323" t="s">
        <v>99</v>
      </c>
      <c r="R219" s="2323"/>
      <c r="S219" s="2323"/>
      <c r="T219" s="2323"/>
      <c r="U219" s="2323"/>
      <c r="V219" s="2324"/>
      <c r="W219" s="952"/>
      <c r="X219" s="953"/>
      <c r="Y219" s="953"/>
      <c r="Z219" s="953"/>
      <c r="AA219" s="953"/>
      <c r="AB219" s="953"/>
      <c r="AC219" s="2325" t="s">
        <v>159</v>
      </c>
      <c r="AD219" s="2326"/>
      <c r="AE219" s="73"/>
      <c r="AF219" s="409" t="str">
        <f>IF(W219="","←Ｅ.施設関係支出が未記入です。（０円の場合は「０」と記入してください。）",IF(H218=0,"",IF(I219="","←学校債収入が未記入です。（０円の場合は「０」と記入してください。）",IF(I219&gt;H218,"←「うち学校債収入」が「B.借入金等収入」を上回っています。",IF(I219&gt;100000,"←学校債収入が1億円を超えているので桁数を確認してください。(正しい場合は構いません。)",IF(W219&gt;2000000,"←Ｅが20億円を超えているので桁数を確認してください。(正しい場合は構いません。)",""))))))</f>
        <v>←Ｅ.施設関係支出が未記入です。（０円の場合は「０」と記入してください。）</v>
      </c>
      <c r="AH219" s="9"/>
      <c r="AR219" s="9"/>
      <c r="AS219" s="9"/>
    </row>
    <row r="220" spans="1:45" ht="20.100000000000001" customHeight="1" thickBot="1" x14ac:dyDescent="0.2">
      <c r="A220" s="154" t="s">
        <v>200</v>
      </c>
      <c r="B220" s="2340" t="s">
        <v>41</v>
      </c>
      <c r="C220" s="2340"/>
      <c r="D220" s="2340"/>
      <c r="E220" s="2340"/>
      <c r="F220" s="2340"/>
      <c r="G220" s="2341"/>
      <c r="H220" s="924">
        <f>H217+H218</f>
        <v>0</v>
      </c>
      <c r="I220" s="925"/>
      <c r="J220" s="925"/>
      <c r="K220" s="925"/>
      <c r="L220" s="925"/>
      <c r="M220" s="925"/>
      <c r="N220" s="2342" t="s">
        <v>159</v>
      </c>
      <c r="O220" s="2343"/>
      <c r="P220" s="518" t="s">
        <v>197</v>
      </c>
      <c r="Q220" s="2344" t="s">
        <v>100</v>
      </c>
      <c r="R220" s="2344"/>
      <c r="S220" s="2344"/>
      <c r="T220" s="2344"/>
      <c r="U220" s="2344"/>
      <c r="V220" s="2345"/>
      <c r="W220" s="930"/>
      <c r="X220" s="931"/>
      <c r="Y220" s="931"/>
      <c r="Z220" s="931"/>
      <c r="AA220" s="931"/>
      <c r="AB220" s="931"/>
      <c r="AC220" s="2346" t="s">
        <v>159</v>
      </c>
      <c r="AD220" s="2347"/>
      <c r="AE220" s="73"/>
      <c r="AF220" s="409" t="str">
        <f>IF(W220="","←Ｆ.設備関係支出が未記入です。（０円の場合は「０」と記入してください。）",IF(W220&gt;500000,"←Ｆが5億円を超えているので桁数を確認してください。(正しい場合は構いません。)",""))</f>
        <v>←Ｆ.設備関係支出が未記入です。（０円の場合は「０」と記入してください。）</v>
      </c>
      <c r="AH220" s="9"/>
      <c r="AR220" s="9"/>
      <c r="AS220" s="9"/>
    </row>
    <row r="221" spans="1:45" ht="20.100000000000001" customHeight="1" thickBot="1" x14ac:dyDescent="0.2">
      <c r="A221" s="175" t="s">
        <v>36</v>
      </c>
      <c r="B221" s="2348" t="s">
        <v>2151</v>
      </c>
      <c r="C221" s="2348"/>
      <c r="D221" s="2348"/>
      <c r="E221" s="2348"/>
      <c r="F221" s="2348"/>
      <c r="G221" s="2348"/>
      <c r="H221" s="2348"/>
      <c r="I221" s="2348"/>
      <c r="J221" s="2348"/>
      <c r="K221" s="2348"/>
      <c r="L221" s="2348"/>
      <c r="M221" s="2348"/>
      <c r="N221" s="2348"/>
      <c r="O221" s="2348"/>
      <c r="P221" s="154" t="s">
        <v>198</v>
      </c>
      <c r="Q221" s="2340" t="s">
        <v>41</v>
      </c>
      <c r="R221" s="2340"/>
      <c r="S221" s="2340"/>
      <c r="T221" s="2340"/>
      <c r="U221" s="2340"/>
      <c r="V221" s="2341"/>
      <c r="W221" s="924">
        <f>W217+W219+W220</f>
        <v>0</v>
      </c>
      <c r="X221" s="925"/>
      <c r="Y221" s="925"/>
      <c r="Z221" s="925"/>
      <c r="AA221" s="925"/>
      <c r="AB221" s="925"/>
      <c r="AC221" s="2342" t="s">
        <v>159</v>
      </c>
      <c r="AD221" s="2343"/>
      <c r="AE221" s="73"/>
      <c r="AH221" s="9"/>
      <c r="AR221" s="9"/>
      <c r="AS221" s="9"/>
    </row>
    <row r="222" spans="1:45" s="43" customFormat="1" ht="15" customHeight="1" x14ac:dyDescent="0.15">
      <c r="A222" s="82"/>
      <c r="B222" s="2349"/>
      <c r="C222" s="2349"/>
      <c r="D222" s="2349"/>
      <c r="E222" s="2349"/>
      <c r="F222" s="2349"/>
      <c r="G222" s="2349"/>
      <c r="H222" s="2349"/>
      <c r="I222" s="2349"/>
      <c r="J222" s="2349"/>
      <c r="K222" s="2349"/>
      <c r="L222" s="2349"/>
      <c r="M222" s="2349"/>
      <c r="N222" s="2349"/>
      <c r="O222" s="2349"/>
      <c r="P222" s="92"/>
      <c r="Q222" s="92"/>
      <c r="R222" s="92"/>
      <c r="S222" s="92"/>
      <c r="T222" s="92"/>
      <c r="U222" s="92"/>
      <c r="V222" s="92"/>
      <c r="W222" s="92"/>
      <c r="X222" s="92"/>
      <c r="Y222" s="92"/>
      <c r="Z222" s="92"/>
      <c r="AA222" s="92"/>
      <c r="AB222" s="92"/>
      <c r="AC222" s="92"/>
      <c r="AD222" s="92"/>
      <c r="AE222" s="92"/>
      <c r="AF222" s="406"/>
      <c r="AG222" s="181"/>
    </row>
    <row r="223" spans="1:45" ht="8.1" customHeight="1" x14ac:dyDescent="0.15">
      <c r="A223" s="161"/>
      <c r="B223" s="161"/>
      <c r="C223" s="161"/>
      <c r="D223" s="161"/>
      <c r="E223" s="161"/>
      <c r="F223" s="161"/>
      <c r="G223" s="161"/>
      <c r="H223" s="161"/>
      <c r="I223" s="161"/>
      <c r="J223" s="161"/>
      <c r="K223" s="161"/>
      <c r="L223" s="161"/>
      <c r="M223" s="161"/>
      <c r="N223" s="161"/>
      <c r="O223" s="161"/>
      <c r="P223" s="161"/>
      <c r="Q223" s="161"/>
      <c r="R223" s="161"/>
      <c r="S223" s="161"/>
      <c r="T223" s="161"/>
      <c r="U223" s="161"/>
      <c r="V223" s="161"/>
      <c r="W223" s="161"/>
      <c r="X223" s="161"/>
      <c r="Y223" s="161"/>
      <c r="Z223" s="161"/>
      <c r="AA223" s="161"/>
      <c r="AB223" s="161"/>
      <c r="AC223" s="161"/>
      <c r="AD223" s="161"/>
      <c r="AE223" s="161"/>
      <c r="AH223" s="9"/>
      <c r="AR223" s="9"/>
      <c r="AS223" s="9"/>
    </row>
    <row r="224" spans="1:45" ht="27" customHeight="1" x14ac:dyDescent="0.15">
      <c r="A224" s="162"/>
      <c r="B224" s="162"/>
      <c r="C224" s="162"/>
      <c r="D224" s="162"/>
      <c r="E224" s="162"/>
      <c r="F224" s="162"/>
      <c r="G224" s="162"/>
      <c r="H224" s="899" t="s">
        <v>438</v>
      </c>
      <c r="I224" s="899"/>
      <c r="J224" s="899"/>
      <c r="K224" s="899"/>
      <c r="L224" s="899"/>
      <c r="M224" s="899"/>
      <c r="N224" s="899"/>
      <c r="O224" s="899"/>
      <c r="P224" s="899"/>
      <c r="Q224" s="899"/>
      <c r="R224" s="899"/>
      <c r="S224" s="899"/>
      <c r="T224" s="899"/>
      <c r="U224" s="899"/>
      <c r="V224" s="899"/>
      <c r="W224" s="899"/>
      <c r="X224" s="899"/>
      <c r="Y224" s="162"/>
      <c r="Z224" s="162"/>
      <c r="AA224" s="900"/>
      <c r="AB224" s="900"/>
      <c r="AC224" s="900"/>
      <c r="AD224" s="900"/>
      <c r="AE224" s="900"/>
      <c r="AH224" s="9"/>
      <c r="AR224" s="9"/>
      <c r="AS224" s="9"/>
    </row>
    <row r="225" spans="1:45" ht="15" customHeight="1" x14ac:dyDescent="0.15">
      <c r="A225" s="162"/>
      <c r="B225" s="162"/>
      <c r="C225" s="162"/>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c r="AA225" s="2350"/>
      <c r="AB225" s="2350"/>
      <c r="AC225" s="2350"/>
      <c r="AD225" s="2350"/>
      <c r="AE225" s="2350"/>
      <c r="AH225" s="9"/>
      <c r="AR225" s="9"/>
      <c r="AS225" s="9"/>
    </row>
    <row r="226" spans="1:45" ht="15" customHeight="1" x14ac:dyDescent="0.15">
      <c r="A226" s="901" t="s">
        <v>2103</v>
      </c>
      <c r="B226" s="901"/>
      <c r="C226" s="901"/>
      <c r="D226" s="901"/>
      <c r="E226" s="901"/>
      <c r="F226" s="901"/>
      <c r="G226" s="901"/>
      <c r="H226" s="901"/>
      <c r="I226" s="901"/>
      <c r="J226" s="901"/>
      <c r="K226" s="901"/>
      <c r="L226" s="901"/>
      <c r="M226" s="901"/>
      <c r="N226" s="901"/>
      <c r="O226" s="901"/>
      <c r="P226" s="901"/>
      <c r="Q226" s="901"/>
      <c r="R226" s="901"/>
      <c r="S226" s="901"/>
      <c r="T226" s="901"/>
      <c r="U226" s="901"/>
      <c r="V226" s="901"/>
      <c r="W226" s="901"/>
      <c r="X226" s="901"/>
      <c r="Y226" s="901"/>
      <c r="Z226" s="2351"/>
      <c r="AA226" s="2351"/>
      <c r="AB226" s="2351"/>
      <c r="AC226" s="2351"/>
      <c r="AD226" s="2351"/>
      <c r="AE226" s="2351"/>
      <c r="AF226" s="418"/>
      <c r="AH226" s="9"/>
      <c r="AR226" s="9"/>
      <c r="AS226" s="9"/>
    </row>
    <row r="227" spans="1:45" ht="18.75" customHeight="1" x14ac:dyDescent="0.15">
      <c r="A227" s="902" t="s">
        <v>2100</v>
      </c>
      <c r="B227" s="903"/>
      <c r="C227" s="903"/>
      <c r="D227" s="903"/>
      <c r="E227" s="66"/>
      <c r="F227" s="67"/>
      <c r="G227" s="67"/>
      <c r="H227" s="67"/>
      <c r="I227" s="67"/>
      <c r="J227" s="67"/>
      <c r="K227" s="67"/>
      <c r="L227" s="67"/>
      <c r="M227" s="67"/>
      <c r="N227" s="67"/>
      <c r="O227" s="67"/>
      <c r="P227" s="67"/>
      <c r="Q227" s="67"/>
      <c r="R227" s="67"/>
      <c r="S227" s="67"/>
      <c r="T227" s="67"/>
      <c r="U227" s="67"/>
      <c r="V227" s="67"/>
      <c r="W227" s="67"/>
      <c r="X227" s="67"/>
      <c r="Y227" s="201"/>
      <c r="AA227" s="199"/>
      <c r="AB227" s="199"/>
      <c r="AC227" s="199"/>
      <c r="AD227" s="199"/>
      <c r="AE227" s="199"/>
      <c r="AF227" s="418"/>
      <c r="AH227" s="9"/>
      <c r="AR227" s="9"/>
      <c r="AS227" s="9"/>
    </row>
    <row r="228" spans="1:45" ht="18.75" customHeight="1" x14ac:dyDescent="0.15">
      <c r="A228" s="904"/>
      <c r="B228" s="905"/>
      <c r="C228" s="905"/>
      <c r="D228" s="905"/>
      <c r="E228" s="906" t="s">
        <v>2101</v>
      </c>
      <c r="F228" s="907"/>
      <c r="G228" s="907"/>
      <c r="H228" s="907"/>
      <c r="I228" s="907"/>
      <c r="J228" s="907"/>
      <c r="K228" s="907"/>
      <c r="L228" s="907"/>
      <c r="M228" s="907"/>
      <c r="N228" s="907"/>
      <c r="O228" s="907"/>
      <c r="P228" s="907"/>
      <c r="Q228" s="907"/>
      <c r="R228" s="907"/>
      <c r="S228" s="907"/>
      <c r="T228" s="907"/>
      <c r="U228" s="907"/>
      <c r="V228" s="907"/>
      <c r="W228" s="907"/>
      <c r="X228" s="907"/>
      <c r="Y228" s="908"/>
      <c r="Z228" s="913"/>
      <c r="AA228" s="913"/>
      <c r="AB228" s="913"/>
      <c r="AC228" s="913"/>
      <c r="AD228" s="913"/>
      <c r="AE228" s="913"/>
      <c r="AF228" s="418"/>
      <c r="AH228" s="9"/>
      <c r="AR228" s="9"/>
      <c r="AS228" s="9"/>
    </row>
    <row r="229" spans="1:45" ht="26.25" customHeight="1" thickBot="1" x14ac:dyDescent="0.2">
      <c r="A229" s="904"/>
      <c r="B229" s="905"/>
      <c r="C229" s="905"/>
      <c r="D229" s="905"/>
      <c r="E229" s="915" t="s">
        <v>201</v>
      </c>
      <c r="F229" s="916"/>
      <c r="G229" s="917"/>
      <c r="H229" s="915" t="s">
        <v>210</v>
      </c>
      <c r="I229" s="916"/>
      <c r="J229" s="917"/>
      <c r="K229" s="915" t="s">
        <v>211</v>
      </c>
      <c r="L229" s="916"/>
      <c r="M229" s="917"/>
      <c r="N229" s="915" t="s">
        <v>212</v>
      </c>
      <c r="O229" s="916"/>
      <c r="P229" s="917"/>
      <c r="Q229" s="915" t="s">
        <v>202</v>
      </c>
      <c r="R229" s="916"/>
      <c r="S229" s="917"/>
      <c r="T229" s="918" t="s">
        <v>344</v>
      </c>
      <c r="U229" s="919"/>
      <c r="V229" s="919"/>
      <c r="W229" s="920" t="s">
        <v>154</v>
      </c>
      <c r="X229" s="921"/>
      <c r="Y229" s="917"/>
      <c r="Z229" s="913"/>
      <c r="AA229" s="913"/>
      <c r="AB229" s="913"/>
      <c r="AC229" s="913"/>
      <c r="AD229" s="913"/>
      <c r="AE229" s="913"/>
      <c r="AF229" s="418"/>
      <c r="AH229" s="9"/>
      <c r="AR229" s="9"/>
      <c r="AS229" s="9"/>
    </row>
    <row r="230" spans="1:45" ht="37.5" customHeight="1" thickBot="1" x14ac:dyDescent="0.2">
      <c r="A230" s="889"/>
      <c r="B230" s="890"/>
      <c r="C230" s="891"/>
      <c r="D230" s="382" t="s">
        <v>119</v>
      </c>
      <c r="E230" s="892"/>
      <c r="F230" s="893"/>
      <c r="G230" s="382" t="s">
        <v>119</v>
      </c>
      <c r="H230" s="892"/>
      <c r="I230" s="893"/>
      <c r="J230" s="382" t="s">
        <v>119</v>
      </c>
      <c r="K230" s="892"/>
      <c r="L230" s="893"/>
      <c r="M230" s="382" t="s">
        <v>119</v>
      </c>
      <c r="N230" s="892"/>
      <c r="O230" s="893"/>
      <c r="P230" s="382" t="s">
        <v>119</v>
      </c>
      <c r="Q230" s="892"/>
      <c r="R230" s="893"/>
      <c r="S230" s="382" t="s">
        <v>119</v>
      </c>
      <c r="T230" s="892"/>
      <c r="U230" s="893"/>
      <c r="V230" s="383" t="s">
        <v>119</v>
      </c>
      <c r="W230" s="894">
        <f>E230+H230+K230+N230+Q230+T230</f>
        <v>0</v>
      </c>
      <c r="X230" s="895"/>
      <c r="Y230" s="385" t="s">
        <v>119</v>
      </c>
      <c r="Z230" s="2352"/>
      <c r="AA230" s="2352"/>
      <c r="AB230" s="2352"/>
      <c r="AC230" s="2352"/>
      <c r="AD230" s="2352"/>
      <c r="AE230" s="200"/>
      <c r="AF230" s="566" t="str">
        <f>IF(A230="","←「在籍生徒数」が未記入です。（新設校等で生徒がいなかった場合は「０」と記入してください。）",IF(W230&gt;A230,"←「中途退学・転学者数　計」が「在籍生徒数」を上回っています。",""))</f>
        <v>←「在籍生徒数」が未記入です。（新設校等で生徒がいなかった場合は「０」と記入してください。）</v>
      </c>
      <c r="AH230" s="9"/>
      <c r="AR230" s="9"/>
      <c r="AS230" s="9"/>
    </row>
    <row r="231" spans="1:45" ht="14.25" customHeight="1" x14ac:dyDescent="0.15">
      <c r="A231" s="867" t="s">
        <v>499</v>
      </c>
      <c r="B231" s="867"/>
      <c r="C231" s="867"/>
      <c r="D231" s="867"/>
      <c r="E231" s="867"/>
      <c r="F231" s="867"/>
      <c r="G231" s="867"/>
      <c r="H231" s="867"/>
      <c r="I231" s="867"/>
      <c r="J231" s="867"/>
      <c r="K231" s="867"/>
      <c r="L231" s="867"/>
      <c r="M231" s="867"/>
      <c r="N231" s="867"/>
      <c r="O231" s="867"/>
      <c r="P231" s="867"/>
      <c r="Q231" s="867"/>
      <c r="R231" s="867"/>
      <c r="S231" s="867"/>
      <c r="T231" s="867"/>
      <c r="U231" s="867"/>
      <c r="V231" s="867"/>
      <c r="W231" s="867"/>
      <c r="X231" s="867"/>
      <c r="Y231" s="867"/>
      <c r="Z231" s="867"/>
      <c r="AA231" s="867"/>
      <c r="AB231" s="867"/>
      <c r="AC231" s="867"/>
      <c r="AD231" s="867"/>
      <c r="AE231" s="867"/>
      <c r="AF231" s="418"/>
      <c r="AH231" s="9"/>
      <c r="AR231" s="9"/>
      <c r="AS231" s="9"/>
    </row>
    <row r="232" spans="1:45" ht="14.65" customHeight="1" x14ac:dyDescent="0.15">
      <c r="A232" s="495"/>
      <c r="B232" s="495"/>
      <c r="C232" s="495"/>
      <c r="D232" s="495"/>
      <c r="E232" s="495"/>
      <c r="F232" s="495"/>
      <c r="G232" s="495"/>
      <c r="H232" s="495"/>
      <c r="I232" s="495"/>
      <c r="J232" s="495"/>
      <c r="K232" s="495"/>
      <c r="L232" s="495"/>
      <c r="M232" s="495"/>
      <c r="N232" s="495"/>
      <c r="O232" s="495"/>
      <c r="P232" s="495"/>
      <c r="Q232" s="495"/>
      <c r="R232" s="495"/>
      <c r="S232" s="495"/>
      <c r="T232" s="495"/>
      <c r="U232" s="495"/>
      <c r="V232" s="495"/>
      <c r="W232" s="495"/>
      <c r="X232" s="495"/>
      <c r="Y232" s="495"/>
      <c r="Z232" s="495"/>
      <c r="AA232" s="495"/>
      <c r="AB232" s="495"/>
      <c r="AC232" s="495"/>
      <c r="AD232" s="495"/>
      <c r="AE232" s="495"/>
      <c r="AF232" s="418"/>
      <c r="AH232" s="9"/>
      <c r="AR232" s="9"/>
      <c r="AS232" s="9"/>
    </row>
    <row r="233" spans="1:45" ht="15" customHeight="1" x14ac:dyDescent="0.15">
      <c r="A233" s="163" t="s">
        <v>2133</v>
      </c>
      <c r="AF233" s="418"/>
      <c r="AH233" s="9"/>
      <c r="AR233" s="9"/>
      <c r="AS233" s="9"/>
    </row>
    <row r="234" spans="1:45" ht="13.5" customHeight="1" x14ac:dyDescent="0.15">
      <c r="A234" s="868" t="s">
        <v>2094</v>
      </c>
      <c r="B234" s="869"/>
      <c r="C234" s="869"/>
      <c r="D234" s="869"/>
      <c r="E234" s="869"/>
      <c r="F234" s="67"/>
      <c r="G234" s="164"/>
      <c r="H234" s="164"/>
      <c r="I234" s="164"/>
      <c r="J234" s="164"/>
      <c r="K234" s="67"/>
      <c r="L234" s="66"/>
      <c r="M234" s="66"/>
      <c r="N234" s="66"/>
      <c r="O234" s="165"/>
      <c r="P234" s="872" t="s">
        <v>2134</v>
      </c>
      <c r="Q234" s="873"/>
      <c r="R234" s="874" t="s">
        <v>2135</v>
      </c>
      <c r="S234" s="874"/>
      <c r="T234" s="874"/>
      <c r="U234" s="874"/>
      <c r="V234" s="874"/>
      <c r="W234" s="874"/>
      <c r="X234" s="874"/>
      <c r="Y234" s="874"/>
      <c r="Z234" s="874"/>
      <c r="AA234" s="874"/>
      <c r="AB234" s="874"/>
      <c r="AC234" s="874"/>
      <c r="AD234" s="874"/>
      <c r="AE234" s="874"/>
      <c r="AF234" s="418"/>
      <c r="AH234" s="9"/>
      <c r="AR234" s="9"/>
      <c r="AS234" s="9"/>
    </row>
    <row r="235" spans="1:45" ht="13.5" customHeight="1" x14ac:dyDescent="0.15">
      <c r="A235" s="870"/>
      <c r="B235" s="871"/>
      <c r="C235" s="871"/>
      <c r="D235" s="871"/>
      <c r="E235" s="871"/>
      <c r="F235" s="875" t="s">
        <v>440</v>
      </c>
      <c r="G235" s="876"/>
      <c r="H235" s="876"/>
      <c r="I235" s="876"/>
      <c r="J235" s="876"/>
      <c r="K235" s="166"/>
      <c r="L235" s="167"/>
      <c r="M235" s="167"/>
      <c r="N235" s="167"/>
      <c r="O235" s="168"/>
      <c r="P235" s="719"/>
      <c r="Q235" s="719"/>
      <c r="R235" s="874"/>
      <c r="S235" s="874"/>
      <c r="T235" s="874"/>
      <c r="U235" s="874"/>
      <c r="V235" s="874"/>
      <c r="W235" s="874"/>
      <c r="X235" s="874"/>
      <c r="Y235" s="874"/>
      <c r="Z235" s="874"/>
      <c r="AA235" s="874"/>
      <c r="AB235" s="874"/>
      <c r="AC235" s="874"/>
      <c r="AD235" s="874"/>
      <c r="AE235" s="874"/>
      <c r="AF235" s="418"/>
      <c r="AH235" s="9"/>
      <c r="AR235" s="9"/>
      <c r="AS235" s="9"/>
    </row>
    <row r="236" spans="1:45" ht="39" customHeight="1" thickBot="1" x14ac:dyDescent="0.2">
      <c r="A236" s="870"/>
      <c r="B236" s="871"/>
      <c r="C236" s="871"/>
      <c r="D236" s="871"/>
      <c r="E236" s="871"/>
      <c r="F236" s="877"/>
      <c r="G236" s="878"/>
      <c r="H236" s="878"/>
      <c r="I236" s="878"/>
      <c r="J236" s="878"/>
      <c r="K236" s="879" t="s">
        <v>203</v>
      </c>
      <c r="L236" s="880"/>
      <c r="M236" s="880"/>
      <c r="N236" s="880"/>
      <c r="O236" s="881"/>
      <c r="P236" s="719"/>
      <c r="Q236" s="719"/>
      <c r="R236" s="874"/>
      <c r="S236" s="874"/>
      <c r="T236" s="874"/>
      <c r="U236" s="874"/>
      <c r="V236" s="874"/>
      <c r="W236" s="874"/>
      <c r="X236" s="874"/>
      <c r="Y236" s="874"/>
      <c r="Z236" s="874"/>
      <c r="AA236" s="874"/>
      <c r="AB236" s="874"/>
      <c r="AC236" s="874"/>
      <c r="AD236" s="874"/>
      <c r="AE236" s="874"/>
      <c r="AF236" s="418"/>
      <c r="AH236" s="9"/>
      <c r="AR236" s="9"/>
      <c r="AS236" s="9"/>
    </row>
    <row r="237" spans="1:45" ht="30.75" customHeight="1" thickBot="1" x14ac:dyDescent="0.2">
      <c r="A237" s="2353"/>
      <c r="B237" s="2354"/>
      <c r="C237" s="2354"/>
      <c r="D237" s="2354"/>
      <c r="E237" s="2355"/>
      <c r="F237" s="2356"/>
      <c r="G237" s="2357"/>
      <c r="H237" s="2357"/>
      <c r="I237" s="2357"/>
      <c r="J237" s="2357"/>
      <c r="K237" s="2358"/>
      <c r="L237" s="2357"/>
      <c r="M237" s="2357"/>
      <c r="N237" s="2357"/>
      <c r="O237" s="2359"/>
      <c r="P237" s="719"/>
      <c r="Q237" s="719"/>
      <c r="R237" s="874"/>
      <c r="S237" s="874"/>
      <c r="T237" s="874"/>
      <c r="U237" s="874"/>
      <c r="V237" s="874"/>
      <c r="W237" s="874"/>
      <c r="X237" s="874"/>
      <c r="Y237" s="874"/>
      <c r="Z237" s="874"/>
      <c r="AA237" s="874"/>
      <c r="AB237" s="874"/>
      <c r="AC237" s="874"/>
      <c r="AD237" s="874"/>
      <c r="AE237" s="874"/>
      <c r="AF237" s="566" t="str">
        <f>IF(A237="","←「卒業者数」が未記入です。（卒業者がいない場合は「０」と記入してください。）",IF(AND(A237&gt;0,F237=""),"←「大学・短大への進学者数」が未記入です。（進学者がいない場合は「０」と記入してください。）",IF(F237&gt;A237,"←「大学・短大への進学者数」が「卒業者数」を上回っています。",IF(AND(F237&gt;0,K237=""),"←「併設・系列の大学・短大への進学者数」が未記入です。（進学者がいない場合は「０」と記入してください。）",IF(K237&gt;F237,"←「併設・系列への大学・短大への進学者数」が「大学・短大への進学者数」を上回っています。","")))))</f>
        <v>←「卒業者数」が未記入です。（卒業者がいない場合は「０」と記入してください。）</v>
      </c>
      <c r="AH237" s="9"/>
      <c r="AR237" s="9"/>
      <c r="AS237" s="9"/>
    </row>
    <row r="238" spans="1:45" ht="17.649999999999999" customHeight="1" x14ac:dyDescent="0.15">
      <c r="A238" s="496"/>
      <c r="B238" s="496"/>
      <c r="C238" s="496"/>
      <c r="D238" s="496"/>
      <c r="E238" s="496"/>
      <c r="F238" s="169"/>
      <c r="G238" s="169"/>
      <c r="H238" s="169"/>
      <c r="I238" s="169"/>
      <c r="J238" s="169"/>
      <c r="K238" s="169"/>
      <c r="L238" s="169"/>
      <c r="M238" s="169"/>
      <c r="N238" s="169"/>
      <c r="O238" s="169"/>
      <c r="P238" s="170"/>
      <c r="Q238" s="170"/>
      <c r="R238" s="170"/>
      <c r="S238" s="170"/>
      <c r="T238" s="170"/>
      <c r="U238" s="170"/>
      <c r="V238" s="170"/>
      <c r="W238" s="170"/>
      <c r="X238" s="170"/>
      <c r="Y238" s="170"/>
      <c r="Z238" s="170"/>
      <c r="AA238" s="170"/>
      <c r="AB238" s="170"/>
      <c r="AC238" s="170"/>
      <c r="AD238" s="170"/>
      <c r="AE238" s="170"/>
      <c r="AH238" s="9"/>
      <c r="AR238" s="9"/>
      <c r="AS238" s="9"/>
    </row>
    <row r="239" spans="1:45" ht="15.6" customHeight="1" x14ac:dyDescent="0.15">
      <c r="A239" s="826" t="s">
        <v>2095</v>
      </c>
      <c r="B239" s="826"/>
      <c r="C239" s="826"/>
      <c r="D239" s="826"/>
      <c r="E239" s="826"/>
      <c r="F239" s="826"/>
      <c r="G239" s="826"/>
      <c r="H239" s="826"/>
      <c r="I239" s="826"/>
      <c r="J239" s="826"/>
      <c r="K239" s="826"/>
      <c r="L239" s="826"/>
      <c r="M239" s="826"/>
      <c r="N239" s="826"/>
      <c r="O239" s="826"/>
      <c r="P239" s="826"/>
      <c r="Q239" s="826"/>
      <c r="R239" s="826"/>
      <c r="S239" s="826"/>
      <c r="T239" s="826"/>
      <c r="U239" s="826"/>
      <c r="V239" s="826"/>
      <c r="W239" s="826"/>
      <c r="X239" s="826"/>
      <c r="Y239" s="826"/>
      <c r="Z239" s="826"/>
      <c r="AA239" s="826"/>
      <c r="AB239" s="826"/>
      <c r="AC239" s="826"/>
      <c r="AD239" s="826"/>
      <c r="AE239" s="826"/>
      <c r="AH239" s="9"/>
      <c r="AR239" s="9"/>
      <c r="AS239" s="9"/>
    </row>
    <row r="240" spans="1:45" ht="14.25" customHeight="1" x14ac:dyDescent="0.15">
      <c r="A240" s="171" t="s">
        <v>2136</v>
      </c>
      <c r="B240" s="404"/>
      <c r="C240" s="404"/>
      <c r="D240" s="404"/>
      <c r="E240" s="404"/>
      <c r="F240" s="404"/>
      <c r="G240" s="404"/>
      <c r="H240" s="404"/>
      <c r="I240" s="404"/>
      <c r="J240" s="404"/>
      <c r="K240" s="404"/>
      <c r="L240" s="404"/>
      <c r="M240" s="404"/>
      <c r="N240" s="404"/>
      <c r="O240" s="404"/>
      <c r="P240" s="404"/>
      <c r="Q240" s="404"/>
      <c r="R240" s="404"/>
      <c r="S240" s="404"/>
      <c r="T240" s="404"/>
      <c r="U240" s="404"/>
      <c r="V240" s="404"/>
      <c r="W240" s="404"/>
      <c r="X240" s="404"/>
      <c r="Y240" s="404"/>
      <c r="Z240" s="404"/>
      <c r="AA240" s="404"/>
      <c r="AB240" s="404"/>
      <c r="AC240" s="404"/>
      <c r="AD240" s="404"/>
      <c r="AE240" s="404"/>
      <c r="AH240" s="9"/>
      <c r="AR240" s="9"/>
      <c r="AS240" s="9"/>
    </row>
    <row r="241" spans="1:45" ht="28.15" customHeight="1" x14ac:dyDescent="0.15">
      <c r="A241" s="827" t="s">
        <v>500</v>
      </c>
      <c r="B241" s="827"/>
      <c r="C241" s="827"/>
      <c r="D241" s="827"/>
      <c r="E241" s="827"/>
      <c r="F241" s="827"/>
      <c r="G241" s="827"/>
      <c r="H241" s="827"/>
      <c r="I241" s="827"/>
      <c r="J241" s="827"/>
      <c r="K241" s="827"/>
      <c r="L241" s="827"/>
      <c r="M241" s="827"/>
      <c r="N241" s="827"/>
      <c r="O241" s="827"/>
      <c r="P241" s="827"/>
      <c r="Q241" s="827"/>
      <c r="R241" s="827"/>
      <c r="S241" s="827"/>
      <c r="T241" s="827"/>
      <c r="U241" s="827"/>
      <c r="V241" s="827"/>
      <c r="W241" s="827"/>
      <c r="X241" s="827"/>
      <c r="Y241" s="827"/>
      <c r="Z241" s="827"/>
      <c r="AA241" s="827"/>
      <c r="AB241" s="827"/>
      <c r="AC241" s="827"/>
      <c r="AD241" s="827"/>
      <c r="AE241" s="827"/>
      <c r="AH241" s="9"/>
      <c r="AR241" s="9"/>
      <c r="AS241" s="9"/>
    </row>
    <row r="242" spans="1:45" s="441" customFormat="1" ht="12" customHeight="1" x14ac:dyDescent="0.15">
      <c r="A242" s="828" t="s">
        <v>38</v>
      </c>
      <c r="B242" s="829"/>
      <c r="C242" s="829"/>
      <c r="D242" s="829"/>
      <c r="E242" s="829"/>
      <c r="F242" s="829"/>
      <c r="G242" s="834" t="s">
        <v>439</v>
      </c>
      <c r="H242" s="835"/>
      <c r="I242" s="835"/>
      <c r="J242" s="835"/>
      <c r="K242" s="835"/>
      <c r="L242" s="838"/>
      <c r="M242" s="838"/>
      <c r="N242" s="838"/>
      <c r="O242" s="838"/>
      <c r="P242" s="838"/>
      <c r="Q242" s="838"/>
      <c r="R242" s="838"/>
      <c r="S242" s="838"/>
      <c r="T242" s="838"/>
      <c r="U242" s="838"/>
      <c r="V242" s="838"/>
      <c r="W242" s="838"/>
      <c r="X242" s="838"/>
      <c r="Y242" s="838"/>
      <c r="Z242" s="838"/>
      <c r="AA242" s="838"/>
      <c r="AB242" s="838"/>
      <c r="AC242" s="838"/>
      <c r="AD242" s="838"/>
      <c r="AE242" s="839"/>
      <c r="AF242" s="418"/>
      <c r="AG242" s="418"/>
    </row>
    <row r="243" spans="1:45" s="441" customFormat="1" ht="21" customHeight="1" x14ac:dyDescent="0.15">
      <c r="A243" s="830"/>
      <c r="B243" s="831"/>
      <c r="C243" s="831"/>
      <c r="D243" s="831"/>
      <c r="E243" s="831"/>
      <c r="F243" s="831"/>
      <c r="G243" s="836"/>
      <c r="H243" s="837"/>
      <c r="I243" s="837"/>
      <c r="J243" s="837"/>
      <c r="K243" s="837"/>
      <c r="L243" s="840" t="s">
        <v>359</v>
      </c>
      <c r="M243" s="841"/>
      <c r="N243" s="841"/>
      <c r="O243" s="841"/>
      <c r="P243" s="841"/>
      <c r="Q243" s="841"/>
      <c r="R243" s="841"/>
      <c r="S243" s="841"/>
      <c r="T243" s="841"/>
      <c r="U243" s="841"/>
      <c r="V243" s="841"/>
      <c r="W243" s="841"/>
      <c r="X243" s="841"/>
      <c r="Y243" s="841"/>
      <c r="Z243" s="842"/>
      <c r="AA243" s="843" t="s">
        <v>446</v>
      </c>
      <c r="AB243" s="844"/>
      <c r="AC243" s="844"/>
      <c r="AD243" s="844"/>
      <c r="AE243" s="845"/>
      <c r="AF243" s="418"/>
      <c r="AG243" s="418"/>
    </row>
    <row r="244" spans="1:45" s="441" customFormat="1" ht="12" customHeight="1" x14ac:dyDescent="0.15">
      <c r="A244" s="830"/>
      <c r="B244" s="831"/>
      <c r="C244" s="831"/>
      <c r="D244" s="831"/>
      <c r="E244" s="831"/>
      <c r="F244" s="831"/>
      <c r="G244" s="836"/>
      <c r="H244" s="837"/>
      <c r="I244" s="837"/>
      <c r="J244" s="837"/>
      <c r="K244" s="837"/>
      <c r="L244" s="846" t="s">
        <v>461</v>
      </c>
      <c r="M244" s="847"/>
      <c r="N244" s="847"/>
      <c r="O244" s="847"/>
      <c r="P244" s="848"/>
      <c r="Q244" s="846" t="s">
        <v>2090</v>
      </c>
      <c r="R244" s="847"/>
      <c r="S244" s="847"/>
      <c r="T244" s="847"/>
      <c r="U244" s="847"/>
      <c r="V244" s="167"/>
      <c r="W244" s="457"/>
      <c r="X244" s="457"/>
      <c r="Y244" s="457"/>
      <c r="Z244" s="458"/>
      <c r="AA244" s="852" t="s">
        <v>2138</v>
      </c>
      <c r="AB244" s="853"/>
      <c r="AC244" s="853"/>
      <c r="AD244" s="853"/>
      <c r="AE244" s="854"/>
      <c r="AF244" s="418"/>
      <c r="AG244" s="418"/>
    </row>
    <row r="245" spans="1:45" s="441" customFormat="1" ht="21" customHeight="1" x14ac:dyDescent="0.15">
      <c r="A245" s="830"/>
      <c r="B245" s="831"/>
      <c r="C245" s="831"/>
      <c r="D245" s="831"/>
      <c r="E245" s="831"/>
      <c r="F245" s="831"/>
      <c r="G245" s="836"/>
      <c r="H245" s="837"/>
      <c r="I245" s="837"/>
      <c r="J245" s="837"/>
      <c r="K245" s="837"/>
      <c r="L245" s="849"/>
      <c r="M245" s="850"/>
      <c r="N245" s="850"/>
      <c r="O245" s="850"/>
      <c r="P245" s="851"/>
      <c r="Q245" s="849"/>
      <c r="R245" s="850"/>
      <c r="S245" s="850"/>
      <c r="T245" s="850"/>
      <c r="U245" s="850"/>
      <c r="V245" s="861" t="s">
        <v>452</v>
      </c>
      <c r="W245" s="862"/>
      <c r="X245" s="862"/>
      <c r="Y245" s="862"/>
      <c r="Z245" s="863"/>
      <c r="AA245" s="855"/>
      <c r="AB245" s="856"/>
      <c r="AC245" s="856"/>
      <c r="AD245" s="856"/>
      <c r="AE245" s="857"/>
      <c r="AF245" s="418"/>
      <c r="AG245" s="418"/>
    </row>
    <row r="246" spans="1:45" s="441" customFormat="1" ht="51" customHeight="1" thickBot="1" x14ac:dyDescent="0.2">
      <c r="A246" s="832"/>
      <c r="B246" s="833"/>
      <c r="C246" s="833"/>
      <c r="D246" s="833"/>
      <c r="E246" s="833"/>
      <c r="F246" s="833"/>
      <c r="G246" s="836"/>
      <c r="H246" s="837"/>
      <c r="I246" s="837"/>
      <c r="J246" s="837"/>
      <c r="K246" s="837"/>
      <c r="L246" s="849"/>
      <c r="M246" s="850"/>
      <c r="N246" s="850"/>
      <c r="O246" s="850"/>
      <c r="P246" s="851"/>
      <c r="Q246" s="849"/>
      <c r="R246" s="850"/>
      <c r="S246" s="850"/>
      <c r="T246" s="850"/>
      <c r="U246" s="850"/>
      <c r="V246" s="864" t="s">
        <v>2105</v>
      </c>
      <c r="W246" s="865"/>
      <c r="X246" s="865"/>
      <c r="Y246" s="865"/>
      <c r="Z246" s="866"/>
      <c r="AA246" s="858"/>
      <c r="AB246" s="859"/>
      <c r="AC246" s="859"/>
      <c r="AD246" s="859"/>
      <c r="AE246" s="860"/>
      <c r="AF246" s="418"/>
      <c r="AG246" s="410"/>
    </row>
    <row r="247" spans="1:45" s="441" customFormat="1" ht="22.5" customHeight="1" thickBot="1" x14ac:dyDescent="0.2">
      <c r="A247" s="818" t="s">
        <v>360</v>
      </c>
      <c r="B247" s="819"/>
      <c r="C247" s="819"/>
      <c r="D247" s="819"/>
      <c r="E247" s="819"/>
      <c r="F247" s="819"/>
      <c r="G247" s="820"/>
      <c r="H247" s="821"/>
      <c r="I247" s="821"/>
      <c r="J247" s="822"/>
      <c r="K247" s="436" t="s">
        <v>233</v>
      </c>
      <c r="L247" s="820"/>
      <c r="M247" s="821"/>
      <c r="N247" s="821"/>
      <c r="O247" s="822"/>
      <c r="P247" s="436" t="s">
        <v>233</v>
      </c>
      <c r="Q247" s="820"/>
      <c r="R247" s="821"/>
      <c r="S247" s="821"/>
      <c r="T247" s="822"/>
      <c r="U247" s="436" t="s">
        <v>233</v>
      </c>
      <c r="V247" s="820"/>
      <c r="W247" s="821"/>
      <c r="X247" s="821"/>
      <c r="Y247" s="822"/>
      <c r="Z247" s="437" t="s">
        <v>233</v>
      </c>
      <c r="AA247" s="823" t="str">
        <f>IFERROR(((L247+Q247)/G247)*100,"")</f>
        <v/>
      </c>
      <c r="AB247" s="824"/>
      <c r="AC247" s="824"/>
      <c r="AD247" s="824"/>
      <c r="AE247" s="438" t="s">
        <v>361</v>
      </c>
      <c r="AF247" s="411" t="str">
        <f>IF(G247="","←校舎の「①総建物面積」が未記入です。０の場合は「０」と記入。",IF(AND(G247&gt;0,L247=""),"←「1981年5月以前の建物のうち耐震性有りの建物面積②」が未記入です。０の場合は「０」と記入。",IF(AND(G247&gt;0,Q247=""),"←「1981年6月以降に建築確認の【全て】の建物面積③」が未記入です。０の場合は「０」と記入。",IF(SUM(L247,Q247)&gt;G247,"←耐震性のある建物面積の合計（②+③）が「①総建物面積」を上回っているので修正願います。",IF(AND(Q247&gt;0,V247=""),"←「③のうち直近30年建築の建物面積」が未記入です。０の場合は「０」と記入。",IF(V247&gt;Q247,"←「③のうち直近30年の建物面積」が「1981年6月以降に建築確認の建物面積③」を上回っています。",IF(AA247&lt;=30,"←建物面積の耐震化率が30％以下なので確認してください。正しい場合は構いません。",IF(G247&gt;30000,"←「①総建物面積」が３万㎡を超えているので桁数を確認してください。正しい場合は構いません。",""))))))))</f>
        <v>←校舎の「①総建物面積」が未記入です。０の場合は「０」と記入。</v>
      </c>
      <c r="AG247" s="442"/>
    </row>
    <row r="248" spans="1:45" s="441" customFormat="1" ht="22.5" customHeight="1" thickBot="1" x14ac:dyDescent="0.2">
      <c r="A248" s="818" t="s">
        <v>362</v>
      </c>
      <c r="B248" s="819"/>
      <c r="C248" s="819"/>
      <c r="D248" s="819"/>
      <c r="E248" s="819"/>
      <c r="F248" s="819"/>
      <c r="G248" s="820"/>
      <c r="H248" s="821"/>
      <c r="I248" s="821"/>
      <c r="J248" s="822"/>
      <c r="K248" s="439" t="s">
        <v>233</v>
      </c>
      <c r="L248" s="820"/>
      <c r="M248" s="821"/>
      <c r="N248" s="821"/>
      <c r="O248" s="822"/>
      <c r="P248" s="439" t="s">
        <v>233</v>
      </c>
      <c r="Q248" s="820"/>
      <c r="R248" s="821"/>
      <c r="S248" s="821"/>
      <c r="T248" s="822"/>
      <c r="U248" s="439" t="s">
        <v>233</v>
      </c>
      <c r="V248" s="820"/>
      <c r="W248" s="821"/>
      <c r="X248" s="821"/>
      <c r="Y248" s="822"/>
      <c r="Z248" s="440" t="s">
        <v>233</v>
      </c>
      <c r="AA248" s="823" t="str">
        <f>IFERROR(((L248+Q248)/G248)*100,"")</f>
        <v/>
      </c>
      <c r="AB248" s="824"/>
      <c r="AC248" s="824"/>
      <c r="AD248" s="824"/>
      <c r="AE248" s="438" t="s">
        <v>361</v>
      </c>
      <c r="AF248" s="411" t="str">
        <f>IF(G248="","←屋内運動場の「①総建物面積」が未記入です。０の場合は「０」と記入。",IF(AND(G248&gt;0,L248=""),"←「1981年5月以前の建物のうち耐震性有りの建物面積②」が未記入です。０の場合は「０」と記入。",IF(AND(G248&gt;0,Q248=""),"←「1981年6月以降に建築確認の【全て】の建物面積③」が未記入です。０の場合は「０」と記入。",IF(SUM(L248,Q248)&gt;G248,"←耐震性のある建物面積の合計（②+③）が「①総建物面積」を上回っているので修正願います。",IF(AND(Q248&gt;0,V248=""),"←「③のうち直近30年建築の建物面積」が未記入です。０の場合は「０」と記入。",IF(V248&gt;Q248,"←「③のうち直近30年の建物面積」が「1981年6月以降に建築確認の建物面積③」を上回っています。",IF(AA248&lt;=30,"←建物面積の耐震化率が30％以下なので確認してください。正しい場合は構いません。",IF(G248&gt;10000,"←「①総建物面積」が1万㎡を超えているので桁数を確認してください。正しい場合は構いません。",""))))))))</f>
        <v>←屋内運動場の「①総建物面積」が未記入です。０の場合は「０」と記入。</v>
      </c>
      <c r="AG248" s="442"/>
    </row>
    <row r="249" spans="1:45" s="441" customFormat="1" ht="22.5" customHeight="1" thickBot="1" x14ac:dyDescent="0.2">
      <c r="A249" s="2360" t="s">
        <v>42</v>
      </c>
      <c r="B249" s="2361"/>
      <c r="C249" s="2361"/>
      <c r="D249" s="2361"/>
      <c r="E249" s="2361"/>
      <c r="F249" s="2361"/>
      <c r="G249" s="813">
        <f>SUM(G247:J248)</f>
        <v>0</v>
      </c>
      <c r="H249" s="814"/>
      <c r="I249" s="814"/>
      <c r="J249" s="815"/>
      <c r="K249" s="463" t="s">
        <v>233</v>
      </c>
      <c r="L249" s="813">
        <f>SUM(L247:O248)</f>
        <v>0</v>
      </c>
      <c r="M249" s="814"/>
      <c r="N249" s="814"/>
      <c r="O249" s="815"/>
      <c r="P249" s="463" t="s">
        <v>233</v>
      </c>
      <c r="Q249" s="813">
        <f>SUM(Q247:T248)</f>
        <v>0</v>
      </c>
      <c r="R249" s="814"/>
      <c r="S249" s="814"/>
      <c r="T249" s="815"/>
      <c r="U249" s="463" t="s">
        <v>233</v>
      </c>
      <c r="V249" s="813">
        <f>SUM(V247:Y248)</f>
        <v>0</v>
      </c>
      <c r="W249" s="814"/>
      <c r="X249" s="814"/>
      <c r="Y249" s="815"/>
      <c r="Z249" s="469" t="s">
        <v>233</v>
      </c>
      <c r="AA249" s="816" t="str">
        <f>IFERROR(((L249+Q249)/G249)*100,"")</f>
        <v/>
      </c>
      <c r="AB249" s="817"/>
      <c r="AC249" s="817"/>
      <c r="AD249" s="817"/>
      <c r="AE249" s="467" t="s">
        <v>361</v>
      </c>
      <c r="AF249" s="411"/>
      <c r="AG249" s="411"/>
    </row>
    <row r="250" spans="1:45" s="441" customFormat="1" ht="14.25" customHeight="1" x14ac:dyDescent="0.15">
      <c r="A250" s="2362" t="s">
        <v>2152</v>
      </c>
      <c r="B250" s="2362"/>
      <c r="C250" s="770" t="s">
        <v>2163</v>
      </c>
      <c r="D250" s="770"/>
      <c r="E250" s="770"/>
      <c r="F250" s="770"/>
      <c r="G250" s="770"/>
      <c r="H250" s="770"/>
      <c r="I250" s="770"/>
      <c r="J250" s="770"/>
      <c r="K250" s="770"/>
      <c r="L250" s="770"/>
      <c r="M250" s="770"/>
      <c r="N250" s="770"/>
      <c r="O250" s="770"/>
      <c r="P250" s="770"/>
      <c r="Q250" s="770"/>
      <c r="R250" s="770"/>
      <c r="S250" s="770"/>
      <c r="T250" s="770"/>
      <c r="U250" s="770"/>
      <c r="V250" s="770"/>
      <c r="W250" s="770"/>
      <c r="X250" s="770"/>
      <c r="Y250" s="770"/>
      <c r="Z250" s="770"/>
      <c r="AA250" s="770"/>
      <c r="AB250" s="770"/>
      <c r="AC250" s="770"/>
      <c r="AD250" s="770"/>
      <c r="AE250" s="770"/>
      <c r="AF250" s="9"/>
      <c r="AG250" s="9"/>
    </row>
    <row r="251" spans="1:45" s="441" customFormat="1" ht="38.25" customHeight="1" x14ac:dyDescent="0.15">
      <c r="A251" s="723"/>
      <c r="B251" s="723">
        <v>2</v>
      </c>
      <c r="C251" s="771" t="s">
        <v>2139</v>
      </c>
      <c r="D251" s="771"/>
      <c r="E251" s="771"/>
      <c r="F251" s="771"/>
      <c r="G251" s="771"/>
      <c r="H251" s="771"/>
      <c r="I251" s="771"/>
      <c r="J251" s="771"/>
      <c r="K251" s="771"/>
      <c r="L251" s="771"/>
      <c r="M251" s="771"/>
      <c r="N251" s="771"/>
      <c r="O251" s="771"/>
      <c r="P251" s="771"/>
      <c r="Q251" s="771"/>
      <c r="R251" s="771"/>
      <c r="S251" s="771"/>
      <c r="T251" s="771"/>
      <c r="U251" s="771"/>
      <c r="V251" s="771"/>
      <c r="W251" s="771"/>
      <c r="X251" s="771"/>
      <c r="Y251" s="771"/>
      <c r="Z251" s="771"/>
      <c r="AA251" s="771"/>
      <c r="AB251" s="771"/>
      <c r="AC251" s="771"/>
      <c r="AD251" s="771"/>
      <c r="AE251" s="771"/>
      <c r="AF251" s="9"/>
      <c r="AG251" s="9"/>
    </row>
    <row r="252" spans="1:45" s="441" customFormat="1" ht="14.25" customHeight="1" x14ac:dyDescent="0.15">
      <c r="A252" s="723"/>
      <c r="B252" s="723">
        <v>3</v>
      </c>
      <c r="C252" s="771" t="s">
        <v>2140</v>
      </c>
      <c r="D252" s="771"/>
      <c r="E252" s="771"/>
      <c r="F252" s="771"/>
      <c r="G252" s="771"/>
      <c r="H252" s="771"/>
      <c r="I252" s="771"/>
      <c r="J252" s="771"/>
      <c r="K252" s="771"/>
      <c r="L252" s="771"/>
      <c r="M252" s="771"/>
      <c r="N252" s="771"/>
      <c r="O252" s="771"/>
      <c r="P252" s="771"/>
      <c r="Q252" s="771"/>
      <c r="R252" s="771"/>
      <c r="S252" s="771"/>
      <c r="T252" s="771"/>
      <c r="U252" s="771"/>
      <c r="V252" s="771"/>
      <c r="W252" s="771"/>
      <c r="X252" s="771"/>
      <c r="Y252" s="771"/>
      <c r="Z252" s="771"/>
      <c r="AA252" s="771"/>
      <c r="AB252" s="771"/>
      <c r="AC252" s="771"/>
      <c r="AD252" s="771"/>
      <c r="AE252" s="771"/>
      <c r="AF252" s="9"/>
      <c r="AG252" s="9"/>
    </row>
    <row r="253" spans="1:45" s="441" customFormat="1" ht="24.75" customHeight="1" x14ac:dyDescent="0.15">
      <c r="A253" s="723"/>
      <c r="B253" s="723">
        <v>4</v>
      </c>
      <c r="C253" s="772" t="s">
        <v>2141</v>
      </c>
      <c r="D253" s="772"/>
      <c r="E253" s="772"/>
      <c r="F253" s="772"/>
      <c r="G253" s="772"/>
      <c r="H253" s="772"/>
      <c r="I253" s="772"/>
      <c r="J253" s="772"/>
      <c r="K253" s="772"/>
      <c r="L253" s="772"/>
      <c r="M253" s="772"/>
      <c r="N253" s="772"/>
      <c r="O253" s="772"/>
      <c r="P253" s="772"/>
      <c r="Q253" s="772"/>
      <c r="R253" s="772"/>
      <c r="S253" s="772"/>
      <c r="T253" s="772"/>
      <c r="U253" s="772"/>
      <c r="V253" s="772"/>
      <c r="W253" s="772"/>
      <c r="X253" s="772"/>
      <c r="Y253" s="772"/>
      <c r="Z253" s="772"/>
      <c r="AA253" s="772"/>
      <c r="AB253" s="772"/>
      <c r="AC253" s="772"/>
      <c r="AD253" s="772"/>
      <c r="AE253" s="772"/>
      <c r="AF253" s="9"/>
      <c r="AG253" s="9"/>
    </row>
    <row r="254" spans="1:45" s="441" customFormat="1" ht="24.75" customHeight="1" x14ac:dyDescent="0.15">
      <c r="A254" s="723"/>
      <c r="B254" s="723">
        <v>5</v>
      </c>
      <c r="C254" s="773" t="s">
        <v>2142</v>
      </c>
      <c r="D254" s="773"/>
      <c r="E254" s="773"/>
      <c r="F254" s="773"/>
      <c r="G254" s="773"/>
      <c r="H254" s="773"/>
      <c r="I254" s="773"/>
      <c r="J254" s="773"/>
      <c r="K254" s="773"/>
      <c r="L254" s="773"/>
      <c r="M254" s="773"/>
      <c r="N254" s="773"/>
      <c r="O254" s="773"/>
      <c r="P254" s="773"/>
      <c r="Q254" s="773"/>
      <c r="R254" s="773"/>
      <c r="S254" s="773"/>
      <c r="T254" s="773"/>
      <c r="U254" s="773"/>
      <c r="V254" s="773"/>
      <c r="W254" s="773"/>
      <c r="X254" s="773"/>
      <c r="Y254" s="773"/>
      <c r="Z254" s="773"/>
      <c r="AA254" s="773"/>
      <c r="AB254" s="773"/>
      <c r="AC254" s="773"/>
      <c r="AD254" s="773"/>
      <c r="AE254" s="773"/>
      <c r="AF254" s="9"/>
      <c r="AG254" s="9"/>
    </row>
    <row r="255" spans="1:45" s="441" customFormat="1" ht="14.25" customHeight="1" x14ac:dyDescent="0.15">
      <c r="A255" s="723"/>
      <c r="B255" s="723">
        <v>6</v>
      </c>
      <c r="C255" s="773" t="s">
        <v>2143</v>
      </c>
      <c r="D255" s="773"/>
      <c r="E255" s="773"/>
      <c r="F255" s="773"/>
      <c r="G255" s="773"/>
      <c r="H255" s="773"/>
      <c r="I255" s="773"/>
      <c r="J255" s="773"/>
      <c r="K255" s="773"/>
      <c r="L255" s="773"/>
      <c r="M255" s="773"/>
      <c r="N255" s="773"/>
      <c r="O255" s="773"/>
      <c r="P255" s="773"/>
      <c r="Q255" s="773"/>
      <c r="R255" s="773"/>
      <c r="S255" s="773"/>
      <c r="T255" s="773"/>
      <c r="U255" s="773"/>
      <c r="V255" s="773"/>
      <c r="W255" s="773"/>
      <c r="X255" s="773"/>
      <c r="Y255" s="773"/>
      <c r="Z255" s="773"/>
      <c r="AA255" s="773"/>
      <c r="AB255" s="773"/>
      <c r="AC255" s="773"/>
      <c r="AD255" s="773"/>
      <c r="AE255" s="773"/>
      <c r="AF255" s="418"/>
      <c r="AG255" s="418"/>
    </row>
    <row r="256" spans="1:45" ht="15" customHeight="1" x14ac:dyDescent="0.15">
      <c r="AH256" s="418"/>
      <c r="AI256" s="632"/>
      <c r="AJ256" s="632"/>
      <c r="AK256" s="632"/>
      <c r="AL256" s="418"/>
      <c r="AR256" s="9"/>
      <c r="AS256" s="9"/>
    </row>
    <row r="257" spans="1:50" s="441" customFormat="1" ht="17.25" customHeight="1" x14ac:dyDescent="0.15">
      <c r="A257" s="1758" t="str">
        <f>IFERROR(IF(AR293="回答不要","以下の項目は回答不要です。","以下の項目もご回答ください。"),"")</f>
        <v>以下の項目は回答不要です。</v>
      </c>
      <c r="B257" s="1758"/>
      <c r="C257" s="1758"/>
      <c r="D257" s="1758"/>
      <c r="E257" s="1758"/>
      <c r="F257" s="1758"/>
      <c r="G257" s="1758"/>
      <c r="H257" s="1758"/>
      <c r="I257" s="1758"/>
      <c r="J257" s="1758"/>
      <c r="K257" s="1758"/>
      <c r="L257" s="1758"/>
      <c r="M257" s="1758"/>
      <c r="N257" s="1758"/>
      <c r="O257" s="1758"/>
      <c r="P257" s="1758"/>
      <c r="Q257" s="1758"/>
      <c r="R257" s="1758"/>
      <c r="S257" s="1758"/>
      <c r="T257" s="1758"/>
      <c r="U257" s="1758"/>
      <c r="V257" s="1758"/>
      <c r="W257" s="1758"/>
      <c r="X257" s="1758"/>
      <c r="Y257" s="1758"/>
      <c r="Z257" s="1758"/>
      <c r="AA257" s="1758"/>
      <c r="AB257" s="1758"/>
      <c r="AC257" s="1758"/>
      <c r="AD257" s="1758"/>
      <c r="AE257" s="1758"/>
      <c r="AF257" s="418"/>
      <c r="AG257" s="418"/>
      <c r="AH257" s="418"/>
      <c r="AI257" s="632"/>
      <c r="AJ257" s="632"/>
      <c r="AK257" s="632"/>
      <c r="AL257" s="418"/>
      <c r="AM257" s="9"/>
      <c r="AN257" s="9"/>
      <c r="AO257" s="9"/>
      <c r="AP257" s="9"/>
      <c r="AQ257" s="9"/>
      <c r="AR257" s="9"/>
      <c r="AS257" s="9"/>
      <c r="AT257" s="9"/>
      <c r="AU257" s="632"/>
      <c r="AV257" s="632"/>
      <c r="AW257" s="632"/>
      <c r="AX257" s="418"/>
    </row>
    <row r="258" spans="1:50" s="601" customFormat="1" ht="15" customHeight="1" x14ac:dyDescent="0.15">
      <c r="A258" s="60" t="s">
        <v>2106</v>
      </c>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418"/>
      <c r="AG258" s="418"/>
      <c r="AH258" s="643"/>
      <c r="AI258" s="644"/>
      <c r="AJ258" s="644"/>
      <c r="AK258" s="644"/>
      <c r="AL258" s="643"/>
      <c r="AM258" s="642"/>
      <c r="AN258" s="642"/>
      <c r="AO258" s="642"/>
      <c r="AP258" s="642"/>
      <c r="AQ258" s="642"/>
      <c r="AR258" s="642"/>
      <c r="AS258" s="642"/>
      <c r="AT258" s="642"/>
      <c r="AU258" s="632"/>
      <c r="AV258" s="632"/>
      <c r="AW258" s="632"/>
      <c r="AX258" s="418"/>
    </row>
    <row r="259" spans="1:50" s="601" customFormat="1" ht="13.5" customHeight="1" x14ac:dyDescent="0.15">
      <c r="A259" s="60"/>
      <c r="B259" s="1759" t="s">
        <v>2020</v>
      </c>
      <c r="C259" s="1760"/>
      <c r="D259" s="1760"/>
      <c r="E259" s="1760"/>
      <c r="F259" s="1760"/>
      <c r="G259" s="1760"/>
      <c r="H259" s="1760"/>
      <c r="I259" s="1760"/>
      <c r="J259" s="1760"/>
      <c r="K259" s="1760"/>
      <c r="L259" s="1760"/>
      <c r="M259" s="1760"/>
      <c r="N259" s="1760"/>
      <c r="O259" s="1760"/>
      <c r="P259" s="1760"/>
      <c r="Q259" s="1760"/>
      <c r="R259" s="1760"/>
      <c r="S259" s="1760"/>
      <c r="T259" s="1760"/>
      <c r="U259" s="1760"/>
      <c r="V259" s="1760"/>
      <c r="W259" s="1760"/>
      <c r="X259" s="1760"/>
      <c r="Y259" s="1760"/>
      <c r="Z259" s="1760"/>
      <c r="AA259" s="1760"/>
      <c r="AB259" s="1760"/>
      <c r="AC259" s="1760"/>
      <c r="AD259" s="1760"/>
      <c r="AE259" s="1760"/>
      <c r="AF259" s="418"/>
      <c r="AG259" s="418"/>
      <c r="AH259" s="418"/>
      <c r="AI259" s="632"/>
      <c r="AJ259" s="632"/>
      <c r="AK259" s="632"/>
      <c r="AL259" s="418"/>
      <c r="AM259" s="9"/>
      <c r="AN259" s="9"/>
      <c r="AO259" s="9"/>
      <c r="AP259" s="9"/>
      <c r="AQ259" s="9"/>
      <c r="AR259" s="9"/>
      <c r="AS259" s="9"/>
      <c r="AT259" s="9"/>
      <c r="AU259" s="632"/>
      <c r="AV259" s="632"/>
      <c r="AW259" s="632"/>
      <c r="AX259" s="418"/>
    </row>
    <row r="260" spans="1:50" s="602" customFormat="1" ht="27" customHeight="1" x14ac:dyDescent="0.15">
      <c r="A260" s="633"/>
      <c r="B260" s="1761" t="s">
        <v>3610</v>
      </c>
      <c r="C260" s="1762"/>
      <c r="D260" s="1762"/>
      <c r="E260" s="1762"/>
      <c r="F260" s="1762"/>
      <c r="G260" s="1762"/>
      <c r="H260" s="1762"/>
      <c r="I260" s="1762"/>
      <c r="J260" s="1762"/>
      <c r="K260" s="1762"/>
      <c r="L260" s="1762"/>
      <c r="M260" s="1762"/>
      <c r="N260" s="1762"/>
      <c r="O260" s="1762"/>
      <c r="P260" s="1762"/>
      <c r="Q260" s="1762"/>
      <c r="R260" s="1762"/>
      <c r="S260" s="1762"/>
      <c r="T260" s="1762"/>
      <c r="U260" s="1762"/>
      <c r="V260" s="1762"/>
      <c r="W260" s="1762"/>
      <c r="X260" s="1762"/>
      <c r="Y260" s="1762"/>
      <c r="Z260" s="1762"/>
      <c r="AA260" s="1762"/>
      <c r="AB260" s="1762"/>
      <c r="AC260" s="1762"/>
      <c r="AD260" s="1762"/>
      <c r="AE260" s="1762"/>
      <c r="AF260" s="580"/>
      <c r="AG260" s="580"/>
      <c r="AH260" s="418"/>
      <c r="AI260" s="632"/>
      <c r="AJ260" s="632"/>
      <c r="AK260" s="632"/>
      <c r="AL260" s="418"/>
      <c r="AM260" s="9"/>
      <c r="AN260" s="9"/>
      <c r="AO260" s="9"/>
      <c r="AP260" s="9"/>
      <c r="AQ260" s="9"/>
      <c r="AR260" s="9"/>
      <c r="AS260" s="9"/>
      <c r="AT260" s="9"/>
      <c r="AU260" s="634"/>
      <c r="AV260" s="634"/>
      <c r="AW260" s="634"/>
      <c r="AX260" s="580"/>
    </row>
    <row r="261" spans="1:50" s="441" customFormat="1" ht="10.5" customHeight="1" x14ac:dyDescent="0.1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418"/>
      <c r="AG261" s="418"/>
      <c r="AH261" s="418"/>
      <c r="AI261" s="632"/>
      <c r="AJ261" s="632"/>
      <c r="AK261" s="632"/>
      <c r="AL261" s="418"/>
      <c r="AM261" s="9"/>
      <c r="AN261" s="9"/>
      <c r="AO261" s="9"/>
      <c r="AP261" s="9"/>
      <c r="AQ261" s="9"/>
      <c r="AR261" s="9"/>
      <c r="AS261" s="9"/>
      <c r="AT261" s="9"/>
      <c r="AU261" s="632"/>
      <c r="AV261" s="632"/>
      <c r="AW261" s="632"/>
      <c r="AX261" s="418"/>
    </row>
    <row r="262" spans="1:50" s="441" customFormat="1" ht="15" customHeight="1" x14ac:dyDescent="0.15">
      <c r="A262" s="9"/>
      <c r="B262" s="60" t="s">
        <v>2021</v>
      </c>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418"/>
      <c r="AG262" s="418"/>
      <c r="AH262" s="418"/>
      <c r="AI262" s="632"/>
      <c r="AJ262" s="632"/>
      <c r="AK262" s="632"/>
      <c r="AL262" s="418"/>
      <c r="AM262" s="9"/>
      <c r="AN262" s="9"/>
      <c r="AO262" s="9"/>
      <c r="AP262" s="9"/>
      <c r="AQ262" s="9"/>
      <c r="AR262" s="9"/>
      <c r="AS262" s="9"/>
      <c r="AT262" s="9"/>
      <c r="AU262" s="632"/>
      <c r="AV262" s="632"/>
      <c r="AW262" s="632"/>
      <c r="AX262" s="418"/>
    </row>
    <row r="263" spans="1:50" s="441" customFormat="1" ht="12" customHeight="1" x14ac:dyDescent="0.15">
      <c r="A263" s="9"/>
      <c r="B263" s="635"/>
      <c r="C263" s="636"/>
      <c r="D263" s="636"/>
      <c r="E263" s="636"/>
      <c r="F263" s="636"/>
      <c r="G263" s="636"/>
      <c r="H263" s="636"/>
      <c r="I263" s="636"/>
      <c r="J263" s="636"/>
      <c r="K263" s="636"/>
      <c r="L263" s="636"/>
      <c r="M263" s="636"/>
      <c r="N263" s="636"/>
      <c r="O263" s="636"/>
      <c r="P263" s="636"/>
      <c r="Q263" s="636"/>
      <c r="R263" s="636"/>
      <c r="S263" s="636"/>
      <c r="T263" s="636"/>
      <c r="U263" s="636"/>
      <c r="V263" s="636"/>
      <c r="W263" s="637"/>
      <c r="X263" s="637"/>
      <c r="Y263" s="637"/>
      <c r="Z263" s="1671" t="s">
        <v>2022</v>
      </c>
      <c r="AA263" s="1671"/>
      <c r="AB263" s="1671"/>
      <c r="AC263" s="1671"/>
      <c r="AD263" s="1671"/>
      <c r="AE263" s="1672"/>
      <c r="AF263" s="418"/>
      <c r="AG263" s="418"/>
      <c r="AH263" s="418"/>
      <c r="AI263" s="632"/>
      <c r="AJ263" s="632"/>
      <c r="AK263" s="632"/>
      <c r="AL263" s="418"/>
      <c r="AM263" s="9"/>
      <c r="AN263" s="9"/>
      <c r="AO263" s="9"/>
      <c r="AP263" s="9"/>
      <c r="AQ263" s="9"/>
      <c r="AR263" s="9"/>
      <c r="AS263" s="9"/>
      <c r="AT263" s="9"/>
      <c r="AU263" s="632"/>
      <c r="AV263" s="632"/>
      <c r="AW263" s="632"/>
      <c r="AX263" s="418"/>
    </row>
    <row r="264" spans="1:50" s="441" customFormat="1" ht="34.5" customHeight="1" thickBot="1" x14ac:dyDescent="0.2">
      <c r="A264" s="9"/>
      <c r="B264" s="1676" t="s">
        <v>2023</v>
      </c>
      <c r="C264" s="1677"/>
      <c r="D264" s="1677"/>
      <c r="E264" s="1677"/>
      <c r="F264" s="1677"/>
      <c r="G264" s="1677"/>
      <c r="H264" s="1677"/>
      <c r="I264" s="1677"/>
      <c r="J264" s="1676" t="s">
        <v>2024</v>
      </c>
      <c r="K264" s="1677"/>
      <c r="L264" s="1677"/>
      <c r="M264" s="1677"/>
      <c r="N264" s="1677"/>
      <c r="O264" s="1677"/>
      <c r="P264" s="1677"/>
      <c r="Q264" s="1678"/>
      <c r="R264" s="1677" t="s">
        <v>2025</v>
      </c>
      <c r="S264" s="1677"/>
      <c r="T264" s="1677"/>
      <c r="U264" s="1677"/>
      <c r="V264" s="1677"/>
      <c r="W264" s="1677"/>
      <c r="X264" s="1677"/>
      <c r="Y264" s="1678"/>
      <c r="Z264" s="1674"/>
      <c r="AA264" s="1674"/>
      <c r="AB264" s="1674"/>
      <c r="AC264" s="1674"/>
      <c r="AD264" s="1674"/>
      <c r="AE264" s="1675"/>
      <c r="AF264" s="418"/>
      <c r="AG264" s="418"/>
      <c r="AH264" s="418"/>
      <c r="AI264" s="632"/>
      <c r="AJ264" s="632"/>
      <c r="AK264" s="632"/>
      <c r="AL264" s="418"/>
      <c r="AM264" s="9"/>
      <c r="AN264" s="9"/>
      <c r="AO264" s="9"/>
      <c r="AP264" s="9"/>
      <c r="AQ264" s="9"/>
      <c r="AR264" s="9"/>
      <c r="AS264" s="9"/>
      <c r="AT264" s="9"/>
      <c r="AU264" s="632"/>
      <c r="AV264" s="632"/>
      <c r="AW264" s="632"/>
      <c r="AX264" s="418"/>
    </row>
    <row r="265" spans="1:50" s="441" customFormat="1" ht="19.5" customHeight="1" thickBot="1" x14ac:dyDescent="0.2">
      <c r="A265" s="9"/>
      <c r="B265" s="1659"/>
      <c r="C265" s="1660"/>
      <c r="D265" s="1660"/>
      <c r="E265" s="1660"/>
      <c r="F265" s="1660"/>
      <c r="G265" s="1660"/>
      <c r="H265" s="1660"/>
      <c r="I265" s="1660"/>
      <c r="J265" s="1659"/>
      <c r="K265" s="1660"/>
      <c r="L265" s="1660"/>
      <c r="M265" s="1660"/>
      <c r="N265" s="1660"/>
      <c r="O265" s="1660"/>
      <c r="P265" s="1660"/>
      <c r="Q265" s="1660"/>
      <c r="R265" s="1659"/>
      <c r="S265" s="1660"/>
      <c r="T265" s="1660"/>
      <c r="U265" s="1660"/>
      <c r="V265" s="1660"/>
      <c r="W265" s="1660"/>
      <c r="X265" s="1660"/>
      <c r="Y265" s="1660"/>
      <c r="Z265" s="1650">
        <f>SUM(B265:Y265)</f>
        <v>0</v>
      </c>
      <c r="AA265" s="1651"/>
      <c r="AB265" s="1651"/>
      <c r="AC265" s="1651"/>
      <c r="AD265" s="1651"/>
      <c r="AE265" s="1652"/>
      <c r="AF265" s="418" t="str">
        <f>IF(AR293="回答不要","",IF(Z265=0,"←理事総数が０人です。理事の人数をご回答ください。",IF(B265="","←【１号理事（校長）】が未記入です。（０人の場合は「０」と記入してください。）",IF(J265="","←【２号理事（評議員）】が未記入です。（０人の場合は「０」と記入してください。）",IF(R265="","←【３号理事（寄付行為の規定）】が未記入です。（０人の場合は「０」と記入してください。）","")))))</f>
        <v/>
      </c>
      <c r="AG265" s="418"/>
      <c r="AH265" s="418"/>
      <c r="AI265" s="632"/>
      <c r="AJ265" s="632"/>
      <c r="AK265" s="632"/>
      <c r="AL265" s="418"/>
      <c r="AM265" s="9"/>
      <c r="AN265" s="9"/>
      <c r="AO265" s="9"/>
      <c r="AP265" s="9"/>
      <c r="AQ265" s="9"/>
      <c r="AR265" s="9"/>
      <c r="AS265" s="9"/>
      <c r="AT265" s="9"/>
      <c r="AU265" s="632"/>
      <c r="AV265" s="632"/>
      <c r="AW265" s="632"/>
      <c r="AX265" s="418"/>
    </row>
    <row r="266" spans="1:50" s="441" customFormat="1" ht="45" customHeight="1" x14ac:dyDescent="0.15">
      <c r="A266" s="9"/>
      <c r="B266" s="1661" t="s">
        <v>3568</v>
      </c>
      <c r="C266" s="1662"/>
      <c r="D266" s="1662"/>
      <c r="E266" s="1662"/>
      <c r="F266" s="1662"/>
      <c r="G266" s="1662"/>
      <c r="H266" s="1662"/>
      <c r="I266" s="1662"/>
      <c r="J266" s="1662"/>
      <c r="K266" s="1662"/>
      <c r="L266" s="1662"/>
      <c r="M266" s="1662"/>
      <c r="N266" s="1662"/>
      <c r="O266" s="1662"/>
      <c r="P266" s="1662"/>
      <c r="Q266" s="1662"/>
      <c r="R266" s="1662"/>
      <c r="S266" s="1662"/>
      <c r="T266" s="1662"/>
      <c r="U266" s="1662"/>
      <c r="V266" s="1662"/>
      <c r="W266" s="1662"/>
      <c r="X266" s="1662"/>
      <c r="Y266" s="1662"/>
      <c r="Z266" s="1662"/>
      <c r="AA266" s="1662"/>
      <c r="AB266" s="1662"/>
      <c r="AC266" s="1662"/>
      <c r="AD266" s="1662"/>
      <c r="AE266" s="1662"/>
      <c r="AF266" s="418"/>
      <c r="AG266" s="418"/>
      <c r="AH266" s="418"/>
      <c r="AI266" s="632"/>
      <c r="AJ266" s="632"/>
      <c r="AK266" s="632"/>
      <c r="AL266" s="418"/>
      <c r="AM266" s="9"/>
      <c r="AN266" s="9"/>
      <c r="AO266" s="9"/>
      <c r="AP266" s="9"/>
      <c r="AQ266" s="9"/>
      <c r="AR266" s="9"/>
      <c r="AS266" s="9"/>
      <c r="AT266" s="9"/>
      <c r="AU266" s="632"/>
      <c r="AV266" s="632"/>
      <c r="AW266" s="632"/>
      <c r="AX266" s="418"/>
    </row>
    <row r="267" spans="1:50" s="441" customFormat="1" ht="10.5" customHeight="1" x14ac:dyDescent="0.15">
      <c r="A267" s="9"/>
      <c r="B267" s="638"/>
      <c r="C267" s="639"/>
      <c r="D267" s="639"/>
      <c r="E267" s="639"/>
      <c r="F267" s="639"/>
      <c r="G267" s="639"/>
      <c r="H267" s="639"/>
      <c r="I267" s="639"/>
      <c r="J267" s="639"/>
      <c r="K267" s="639"/>
      <c r="L267" s="639"/>
      <c r="M267" s="639"/>
      <c r="N267" s="639"/>
      <c r="O267" s="639"/>
      <c r="P267" s="639"/>
      <c r="Q267" s="639"/>
      <c r="R267" s="639"/>
      <c r="S267" s="639"/>
      <c r="T267" s="639"/>
      <c r="U267" s="639"/>
      <c r="V267" s="639"/>
      <c r="W267" s="639"/>
      <c r="X267" s="639"/>
      <c r="Y267" s="639"/>
      <c r="Z267" s="639"/>
      <c r="AA267" s="639"/>
      <c r="AB267" s="639"/>
      <c r="AC267" s="639"/>
      <c r="AD267" s="639"/>
      <c r="AE267" s="639"/>
      <c r="AF267" s="418"/>
      <c r="AG267" s="418"/>
      <c r="AH267" s="418"/>
      <c r="AI267" s="632"/>
      <c r="AJ267" s="632"/>
      <c r="AK267" s="632"/>
      <c r="AL267" s="418"/>
      <c r="AM267" s="9"/>
      <c r="AN267" s="9"/>
      <c r="AO267" s="9"/>
      <c r="AP267" s="9"/>
      <c r="AQ267" s="9"/>
      <c r="AR267" s="9"/>
      <c r="AS267" s="9"/>
      <c r="AT267" s="9"/>
      <c r="AU267" s="632"/>
      <c r="AV267" s="632"/>
      <c r="AW267" s="632"/>
      <c r="AX267" s="418"/>
    </row>
    <row r="268" spans="1:50" s="441" customFormat="1" ht="15" customHeight="1" x14ac:dyDescent="0.15">
      <c r="A268" s="9"/>
      <c r="B268" s="60" t="s">
        <v>2026</v>
      </c>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418"/>
      <c r="AG268" s="418"/>
      <c r="AH268" s="181"/>
      <c r="AI268" s="9"/>
      <c r="AJ268" s="9"/>
      <c r="AK268" s="9"/>
      <c r="AL268" s="9"/>
      <c r="AM268" s="9"/>
      <c r="AN268" s="9"/>
      <c r="AO268" s="9"/>
      <c r="AP268" s="9"/>
      <c r="AQ268" s="9"/>
      <c r="AR268" s="647"/>
      <c r="AS268" s="647"/>
      <c r="AT268" s="9"/>
      <c r="AU268" s="632"/>
      <c r="AV268" s="632"/>
      <c r="AW268" s="632"/>
      <c r="AX268" s="418"/>
    </row>
    <row r="269" spans="1:50" s="441" customFormat="1" ht="17.25" customHeight="1" x14ac:dyDescent="0.15">
      <c r="A269" s="9"/>
      <c r="B269" s="640"/>
      <c r="C269" s="641"/>
      <c r="D269" s="641"/>
      <c r="E269" s="641"/>
      <c r="F269" s="641"/>
      <c r="G269" s="641"/>
      <c r="H269" s="641"/>
      <c r="I269" s="641"/>
      <c r="J269" s="641"/>
      <c r="K269" s="641"/>
      <c r="L269" s="641"/>
      <c r="M269" s="641"/>
      <c r="N269" s="641"/>
      <c r="O269" s="641"/>
      <c r="P269" s="641"/>
      <c r="Q269" s="641"/>
      <c r="R269" s="641"/>
      <c r="S269" s="641"/>
      <c r="T269" s="641"/>
      <c r="U269" s="641"/>
      <c r="V269" s="641"/>
      <c r="W269" s="641"/>
      <c r="X269" s="641"/>
      <c r="Y269" s="641"/>
      <c r="Z269" s="1663" t="s">
        <v>2027</v>
      </c>
      <c r="AA269" s="1663"/>
      <c r="AB269" s="1663"/>
      <c r="AC269" s="1663"/>
      <c r="AD269" s="1663"/>
      <c r="AE269" s="1664"/>
      <c r="AF269" s="418"/>
      <c r="AG269" s="418"/>
      <c r="AH269" s="181"/>
      <c r="AI269" s="9"/>
      <c r="AJ269" s="9"/>
      <c r="AK269" s="9"/>
      <c r="AL269" s="9"/>
      <c r="AM269" s="9"/>
      <c r="AN269" s="9"/>
      <c r="AO269" s="9"/>
      <c r="AP269" s="9"/>
      <c r="AQ269" s="9"/>
      <c r="AR269" s="647"/>
      <c r="AS269" s="647"/>
      <c r="AT269" s="9"/>
      <c r="AU269" s="632"/>
      <c r="AV269" s="632"/>
      <c r="AW269" s="632"/>
      <c r="AX269" s="418"/>
    </row>
    <row r="270" spans="1:50" s="441" customFormat="1" ht="15.75" customHeight="1" x14ac:dyDescent="0.15">
      <c r="A270" s="9"/>
      <c r="B270" s="1669" t="s">
        <v>2028</v>
      </c>
      <c r="C270" s="1663"/>
      <c r="D270" s="1663"/>
      <c r="E270" s="1663"/>
      <c r="F270" s="1663"/>
      <c r="G270" s="1663"/>
      <c r="H270" s="1663"/>
      <c r="I270" s="1663"/>
      <c r="J270" s="1663"/>
      <c r="K270" s="1663"/>
      <c r="L270" s="1663"/>
      <c r="M270" s="1664"/>
      <c r="N270" s="1670" t="s">
        <v>2029</v>
      </c>
      <c r="O270" s="1671"/>
      <c r="P270" s="1671"/>
      <c r="Q270" s="1671"/>
      <c r="R270" s="1671"/>
      <c r="S270" s="1672"/>
      <c r="T270" s="1670" t="s">
        <v>2030</v>
      </c>
      <c r="U270" s="1671"/>
      <c r="V270" s="1671"/>
      <c r="W270" s="1671"/>
      <c r="X270" s="1671"/>
      <c r="Y270" s="1672"/>
      <c r="Z270" s="1665"/>
      <c r="AA270" s="1665"/>
      <c r="AB270" s="1665"/>
      <c r="AC270" s="1665"/>
      <c r="AD270" s="1665"/>
      <c r="AE270" s="1666"/>
      <c r="AF270" s="418"/>
      <c r="AG270" s="418"/>
      <c r="AH270" s="181"/>
      <c r="AI270" s="9"/>
      <c r="AJ270" s="9"/>
      <c r="AK270" s="9"/>
      <c r="AL270" s="9"/>
      <c r="AM270" s="9"/>
      <c r="AN270" s="9"/>
      <c r="AO270" s="9"/>
      <c r="AP270" s="9"/>
      <c r="AQ270" s="9"/>
      <c r="AR270" s="647"/>
      <c r="AS270" s="647"/>
      <c r="AT270" s="9"/>
      <c r="AU270" s="632"/>
      <c r="AV270" s="632"/>
      <c r="AW270" s="632"/>
      <c r="AX270" s="418"/>
    </row>
    <row r="271" spans="1:50" s="441" customFormat="1" ht="15.75" customHeight="1" thickBot="1" x14ac:dyDescent="0.2">
      <c r="A271" s="9"/>
      <c r="B271" s="1676" t="s">
        <v>2031</v>
      </c>
      <c r="C271" s="1677"/>
      <c r="D271" s="1677"/>
      <c r="E271" s="1677"/>
      <c r="F271" s="1677"/>
      <c r="G271" s="1677"/>
      <c r="H271" s="1676" t="s">
        <v>2032</v>
      </c>
      <c r="I271" s="1677"/>
      <c r="J271" s="1677"/>
      <c r="K271" s="1677"/>
      <c r="L271" s="1677"/>
      <c r="M271" s="1678"/>
      <c r="N271" s="1673"/>
      <c r="O271" s="1674"/>
      <c r="P271" s="1674"/>
      <c r="Q271" s="1674"/>
      <c r="R271" s="1674"/>
      <c r="S271" s="1675"/>
      <c r="T271" s="1673"/>
      <c r="U271" s="1674"/>
      <c r="V271" s="1674"/>
      <c r="W271" s="1674"/>
      <c r="X271" s="1674"/>
      <c r="Y271" s="1675"/>
      <c r="Z271" s="1667"/>
      <c r="AA271" s="1667"/>
      <c r="AB271" s="1667"/>
      <c r="AC271" s="1667"/>
      <c r="AD271" s="1667"/>
      <c r="AE271" s="1668"/>
      <c r="AF271" s="418"/>
      <c r="AG271" s="418"/>
      <c r="AH271" s="181"/>
      <c r="AI271" s="1779"/>
      <c r="AJ271" s="1779"/>
      <c r="AK271" s="1779"/>
      <c r="AL271" s="1779"/>
      <c r="AM271" s="1779"/>
      <c r="AN271" s="1779"/>
      <c r="AO271" s="1779"/>
      <c r="AP271" s="1779"/>
      <c r="AQ271" s="9"/>
      <c r="AR271" s="1780"/>
      <c r="AS271" s="1781"/>
      <c r="AT271" s="9"/>
      <c r="AU271" s="632"/>
      <c r="AV271" s="632"/>
      <c r="AW271" s="632"/>
      <c r="AX271" s="418"/>
    </row>
    <row r="272" spans="1:50" s="441" customFormat="1" ht="19.5" customHeight="1" thickBot="1" x14ac:dyDescent="0.2">
      <c r="A272" s="9"/>
      <c r="B272" s="800"/>
      <c r="C272" s="801"/>
      <c r="D272" s="801"/>
      <c r="E272" s="801"/>
      <c r="F272" s="801"/>
      <c r="G272" s="802"/>
      <c r="H272" s="800"/>
      <c r="I272" s="801"/>
      <c r="J272" s="801"/>
      <c r="K272" s="801"/>
      <c r="L272" s="801"/>
      <c r="M272" s="802"/>
      <c r="N272" s="800"/>
      <c r="O272" s="801"/>
      <c r="P272" s="801"/>
      <c r="Q272" s="801"/>
      <c r="R272" s="801"/>
      <c r="S272" s="802"/>
      <c r="T272" s="800"/>
      <c r="U272" s="801"/>
      <c r="V272" s="801"/>
      <c r="W272" s="801"/>
      <c r="X272" s="801"/>
      <c r="Y272" s="802"/>
      <c r="Z272" s="1650">
        <f>SUM(B272:Y272)</f>
        <v>0</v>
      </c>
      <c r="AA272" s="1651"/>
      <c r="AB272" s="1651"/>
      <c r="AC272" s="1651"/>
      <c r="AD272" s="1651"/>
      <c r="AE272" s="1652"/>
      <c r="AF272" s="418" t="str">
        <f>IF(AR293="回答不要","",IF(Z272=0,"←評議員総数が０人です。評議員の人数をご回答ください。",IF(B272="","←【１号評議員（役員数）】が未記入です。（０人の場合は「０」と記入してください。）",IF(H272="","←【１号評議員（役員以外）】が未記入です。（０人の場合は「０」と記入してください。）",IF(N272="","←【２号評議員（卒業生）】が未記入です。（０人の場合は「０」と記入してください。）",IF(T272="","←【３号評議員（寄付行為の規定）】が未記入です。（０人の場合は「０」と記入してください。）",""))))))</f>
        <v/>
      </c>
      <c r="AG272" s="418"/>
      <c r="AH272" s="181"/>
      <c r="AI272" s="406"/>
      <c r="AJ272" s="61"/>
      <c r="AK272" s="650"/>
      <c r="AL272" s="649"/>
      <c r="AM272" s="649"/>
      <c r="AN272" s="649"/>
      <c r="AO272" s="649"/>
      <c r="AP272" s="649"/>
      <c r="AQ272" s="9"/>
      <c r="AR272" s="647"/>
      <c r="AS272" s="647"/>
      <c r="AT272" s="9"/>
      <c r="AU272" s="632"/>
      <c r="AV272" s="632"/>
      <c r="AW272" s="632"/>
      <c r="AX272" s="418"/>
    </row>
    <row r="273" spans="1:57" s="603" customFormat="1" ht="17.25" customHeight="1" x14ac:dyDescent="0.15">
      <c r="A273" s="642"/>
      <c r="B273" s="1756" t="s">
        <v>3567</v>
      </c>
      <c r="C273" s="1756"/>
      <c r="D273" s="1756"/>
      <c r="E273" s="1756"/>
      <c r="F273" s="1756"/>
      <c r="G273" s="1756"/>
      <c r="H273" s="1756"/>
      <c r="I273" s="1756"/>
      <c r="J273" s="1756"/>
      <c r="K273" s="1756"/>
      <c r="L273" s="1756"/>
      <c r="M273" s="1756"/>
      <c r="N273" s="1756"/>
      <c r="O273" s="1756"/>
      <c r="P273" s="1756"/>
      <c r="Q273" s="642"/>
      <c r="R273" s="642"/>
      <c r="S273" s="642"/>
      <c r="T273" s="642"/>
      <c r="U273" s="642"/>
      <c r="V273" s="642"/>
      <c r="W273" s="642"/>
      <c r="X273" s="642"/>
      <c r="Y273" s="642"/>
      <c r="Z273" s="642"/>
      <c r="AA273" s="642"/>
      <c r="AB273" s="642"/>
      <c r="AC273" s="642"/>
      <c r="AD273" s="642"/>
      <c r="AE273" s="642"/>
      <c r="AF273" s="643"/>
      <c r="AG273" s="643"/>
      <c r="AH273" s="181"/>
      <c r="AI273" s="61"/>
      <c r="AJ273" s="61"/>
      <c r="AK273" s="650"/>
      <c r="AL273" s="649"/>
      <c r="AM273" s="649"/>
      <c r="AN273" s="649"/>
      <c r="AO273" s="649"/>
      <c r="AP273" s="649"/>
      <c r="AQ273" s="9"/>
      <c r="AR273" s="647"/>
      <c r="AS273" s="647"/>
      <c r="AT273" s="9"/>
      <c r="AU273" s="644"/>
      <c r="AV273" s="644"/>
      <c r="AW273" s="644"/>
      <c r="AX273" s="643"/>
    </row>
    <row r="274" spans="1:57" s="441" customFormat="1" ht="17.25" customHeight="1" x14ac:dyDescent="0.15">
      <c r="A274" s="9"/>
      <c r="B274" s="1757"/>
      <c r="C274" s="1757"/>
      <c r="D274" s="1757"/>
      <c r="E274" s="1757"/>
      <c r="F274" s="1757"/>
      <c r="G274" s="1757"/>
      <c r="H274" s="1757"/>
      <c r="I274" s="1757"/>
      <c r="J274" s="1757"/>
      <c r="K274" s="1757"/>
      <c r="L274" s="1757"/>
      <c r="M274" s="1757"/>
      <c r="N274" s="1757"/>
      <c r="O274" s="1757"/>
      <c r="P274" s="1757"/>
      <c r="Q274" s="642"/>
      <c r="R274" s="1653" t="s">
        <v>2033</v>
      </c>
      <c r="S274" s="1654"/>
      <c r="T274" s="1654"/>
      <c r="U274" s="1654"/>
      <c r="V274" s="1654"/>
      <c r="W274" s="1654"/>
      <c r="X274" s="1654"/>
      <c r="Y274" s="1654"/>
      <c r="Z274" s="1654"/>
      <c r="AA274" s="1654"/>
      <c r="AB274" s="1654"/>
      <c r="AC274" s="1654"/>
      <c r="AD274" s="1654"/>
      <c r="AE274" s="1655"/>
      <c r="AF274" s="418"/>
      <c r="AG274" s="418"/>
      <c r="AH274" s="181"/>
      <c r="AI274" s="61"/>
      <c r="AJ274" s="61"/>
      <c r="AK274" s="650"/>
      <c r="AL274" s="649"/>
      <c r="AM274" s="649"/>
      <c r="AN274" s="649"/>
      <c r="AO274" s="649"/>
      <c r="AP274" s="649"/>
      <c r="AQ274" s="9"/>
      <c r="AR274" s="647"/>
      <c r="AS274" s="647"/>
      <c r="AT274" s="9"/>
      <c r="AU274" s="632"/>
      <c r="AV274" s="632"/>
      <c r="AW274" s="632"/>
      <c r="AX274" s="418"/>
    </row>
    <row r="275" spans="1:57" s="441" customFormat="1" ht="31.5" customHeight="1" thickBot="1" x14ac:dyDescent="0.2">
      <c r="A275" s="9"/>
      <c r="B275" s="1757"/>
      <c r="C275" s="1757"/>
      <c r="D275" s="1757"/>
      <c r="E275" s="1757"/>
      <c r="F275" s="1757"/>
      <c r="G275" s="1757"/>
      <c r="H275" s="1757"/>
      <c r="I275" s="1757"/>
      <c r="J275" s="1757"/>
      <c r="K275" s="1757"/>
      <c r="L275" s="1757"/>
      <c r="M275" s="1757"/>
      <c r="N275" s="1757"/>
      <c r="O275" s="1757"/>
      <c r="P275" s="1757"/>
      <c r="Q275" s="642"/>
      <c r="R275" s="781" t="s">
        <v>2034</v>
      </c>
      <c r="S275" s="782"/>
      <c r="T275" s="782"/>
      <c r="U275" s="782"/>
      <c r="V275" s="782"/>
      <c r="W275" s="782"/>
      <c r="X275" s="783"/>
      <c r="Y275" s="782" t="s">
        <v>2035</v>
      </c>
      <c r="Z275" s="782"/>
      <c r="AA275" s="782"/>
      <c r="AB275" s="782"/>
      <c r="AC275" s="782"/>
      <c r="AD275" s="782"/>
      <c r="AE275" s="783"/>
      <c r="AF275" s="418"/>
      <c r="AG275" s="418"/>
      <c r="AH275" s="181"/>
      <c r="AI275" s="61"/>
      <c r="AJ275" s="61"/>
      <c r="AK275" s="650"/>
      <c r="AL275" s="649"/>
      <c r="AM275" s="649"/>
      <c r="AN275" s="649"/>
      <c r="AO275" s="649"/>
      <c r="AP275" s="649"/>
      <c r="AQ275" s="9"/>
      <c r="AR275" s="647"/>
      <c r="AS275" s="647"/>
      <c r="AT275" s="9"/>
      <c r="AU275" s="632"/>
      <c r="AV275" s="632"/>
      <c r="AW275" s="632"/>
      <c r="AX275" s="418"/>
    </row>
    <row r="276" spans="1:57" s="441" customFormat="1" ht="21" customHeight="1" thickBot="1" x14ac:dyDescent="0.2">
      <c r="A276" s="9"/>
      <c r="B276" s="1757"/>
      <c r="C276" s="1757"/>
      <c r="D276" s="1757"/>
      <c r="E276" s="1757"/>
      <c r="F276" s="1757"/>
      <c r="G276" s="1757"/>
      <c r="H276" s="1757"/>
      <c r="I276" s="1757"/>
      <c r="J276" s="1757"/>
      <c r="K276" s="1757"/>
      <c r="L276" s="1757"/>
      <c r="M276" s="1757"/>
      <c r="N276" s="1757"/>
      <c r="O276" s="1757"/>
      <c r="P276" s="1757"/>
      <c r="Q276" s="9"/>
      <c r="R276" s="1656"/>
      <c r="S276" s="1657"/>
      <c r="T276" s="1657"/>
      <c r="U276" s="1657"/>
      <c r="V276" s="1657"/>
      <c r="W276" s="1657"/>
      <c r="X276" s="1658"/>
      <c r="Y276" s="1656"/>
      <c r="Z276" s="1657"/>
      <c r="AA276" s="1657"/>
      <c r="AB276" s="1657"/>
      <c r="AC276" s="1657"/>
      <c r="AD276" s="1657"/>
      <c r="AE276" s="1658"/>
      <c r="AF276" s="418" t="str">
        <f>IF(AR293="回答不要","",IF(R276="","←【非常勤の評議員（報酬あり）】が未記入です。（０人の場合は「０」と記入してください。）",IF(Y276="","←【非常勤の評議員（報酬なし）】が未記入です。（０人の場合は「０」と記入してください。）",IF(SUM(R276:AE276)&gt;Z272,"←非常勤の人数が↑の「評議員総数」を上回っているので修正願います。",""))))</f>
        <v/>
      </c>
      <c r="AG276" s="418"/>
      <c r="AH276" s="181"/>
      <c r="AI276" s="651"/>
      <c r="AJ276" s="1782"/>
      <c r="AK276" s="1782"/>
      <c r="AL276" s="649"/>
      <c r="AM276" s="1783"/>
      <c r="AN276" s="1783"/>
      <c r="AO276" s="1784"/>
      <c r="AP276" s="1784"/>
      <c r="AQ276" s="9"/>
      <c r="AR276" s="647"/>
      <c r="AS276" s="652"/>
      <c r="AT276" s="9"/>
      <c r="AU276" s="632"/>
      <c r="AV276" s="632"/>
      <c r="AW276" s="632"/>
      <c r="AX276" s="418"/>
    </row>
    <row r="277" spans="1:57" s="441" customFormat="1" ht="10.5" customHeight="1" x14ac:dyDescent="0.15">
      <c r="A277" s="9"/>
      <c r="B277" s="1757"/>
      <c r="C277" s="1757"/>
      <c r="D277" s="1757"/>
      <c r="E277" s="1757"/>
      <c r="F277" s="1757"/>
      <c r="G277" s="1757"/>
      <c r="H277" s="1757"/>
      <c r="I277" s="1757"/>
      <c r="J277" s="1757"/>
      <c r="K277" s="1757"/>
      <c r="L277" s="1757"/>
      <c r="M277" s="1757"/>
      <c r="N277" s="1757"/>
      <c r="O277" s="1757"/>
      <c r="P277" s="1757"/>
      <c r="Q277" s="9"/>
      <c r="R277" s="50"/>
      <c r="S277" s="50"/>
      <c r="T277" s="50"/>
      <c r="U277" s="50"/>
      <c r="V277" s="50"/>
      <c r="W277" s="50"/>
      <c r="X277" s="50"/>
      <c r="Y277" s="50"/>
      <c r="Z277" s="50"/>
      <c r="AA277" s="50"/>
      <c r="AB277" s="50"/>
      <c r="AC277" s="50"/>
      <c r="AD277" s="50"/>
      <c r="AE277" s="50"/>
      <c r="AF277" s="418"/>
      <c r="AG277" s="418"/>
      <c r="AH277" s="181"/>
      <c r="AI277" s="651"/>
      <c r="AJ277" s="1782"/>
      <c r="AK277" s="1782"/>
      <c r="AL277" s="649"/>
      <c r="AM277" s="1783"/>
      <c r="AN277" s="1783"/>
      <c r="AO277" s="1784"/>
      <c r="AP277" s="1784"/>
      <c r="AQ277" s="9"/>
      <c r="AR277" s="647"/>
      <c r="AS277" s="652"/>
      <c r="AT277" s="9"/>
      <c r="AU277" s="632"/>
      <c r="AV277" s="632"/>
      <c r="AW277" s="632"/>
      <c r="AX277" s="418"/>
    </row>
    <row r="278" spans="1:57" s="441" customFormat="1" ht="15" customHeight="1" x14ac:dyDescent="0.15">
      <c r="A278" s="9"/>
      <c r="B278" s="60" t="s">
        <v>2036</v>
      </c>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418"/>
      <c r="AG278" s="418"/>
      <c r="AH278" s="181"/>
      <c r="AI278" s="653"/>
      <c r="AJ278" s="654"/>
      <c r="AK278" s="653"/>
      <c r="AL278" s="649"/>
      <c r="AM278" s="649"/>
      <c r="AN278" s="649"/>
      <c r="AO278" s="649"/>
      <c r="AP278" s="649"/>
      <c r="AQ278" s="9"/>
      <c r="AR278" s="647"/>
      <c r="AS278" s="647"/>
      <c r="AT278" s="9"/>
      <c r="AU278" s="632"/>
      <c r="AV278" s="632"/>
      <c r="AW278" s="632"/>
      <c r="AX278" s="418"/>
    </row>
    <row r="279" spans="1:57" s="441" customFormat="1" ht="17.25" customHeight="1" x14ac:dyDescent="0.15">
      <c r="A279" s="9"/>
      <c r="B279" s="779" t="s">
        <v>2037</v>
      </c>
      <c r="C279" s="779"/>
      <c r="D279" s="779"/>
      <c r="E279" s="779"/>
      <c r="F279" s="779"/>
      <c r="G279" s="779"/>
      <c r="H279" s="781" t="s">
        <v>2038</v>
      </c>
      <c r="I279" s="782"/>
      <c r="J279" s="782"/>
      <c r="K279" s="782"/>
      <c r="L279" s="782"/>
      <c r="M279" s="782"/>
      <c r="N279" s="782"/>
      <c r="O279" s="782"/>
      <c r="P279" s="782"/>
      <c r="Q279" s="782"/>
      <c r="R279" s="782"/>
      <c r="S279" s="783"/>
      <c r="T279" s="784" t="s">
        <v>2039</v>
      </c>
      <c r="U279" s="785"/>
      <c r="V279" s="785"/>
      <c r="W279" s="785"/>
      <c r="X279" s="785"/>
      <c r="Y279" s="785"/>
      <c r="Z279" s="788"/>
      <c r="AA279" s="789"/>
      <c r="AB279" s="789"/>
      <c r="AC279" s="789"/>
      <c r="AD279" s="789"/>
      <c r="AE279" s="789"/>
      <c r="AF279" s="418"/>
      <c r="AG279" s="418"/>
      <c r="AH279" s="181"/>
      <c r="AI279" s="653"/>
      <c r="AJ279" s="654"/>
      <c r="AK279" s="653"/>
      <c r="AL279" s="649"/>
      <c r="AM279" s="649"/>
      <c r="AN279" s="649"/>
      <c r="AO279" s="649"/>
      <c r="AP279" s="649"/>
      <c r="AQ279" s="9"/>
      <c r="AR279" s="655"/>
      <c r="AS279" s="647"/>
      <c r="AT279" s="9"/>
      <c r="AU279" s="632"/>
      <c r="AV279" s="632"/>
      <c r="AW279" s="632"/>
      <c r="AX279" s="418"/>
    </row>
    <row r="280" spans="1:57" s="441" customFormat="1" ht="48" customHeight="1" thickBot="1" x14ac:dyDescent="0.2">
      <c r="A280" s="9"/>
      <c r="B280" s="780"/>
      <c r="C280" s="780"/>
      <c r="D280" s="780"/>
      <c r="E280" s="780"/>
      <c r="F280" s="780"/>
      <c r="G280" s="780"/>
      <c r="H280" s="790" t="s">
        <v>2040</v>
      </c>
      <c r="I280" s="780"/>
      <c r="J280" s="780"/>
      <c r="K280" s="780"/>
      <c r="L280" s="780"/>
      <c r="M280" s="780"/>
      <c r="N280" s="780" t="s">
        <v>2041</v>
      </c>
      <c r="O280" s="780"/>
      <c r="P280" s="780"/>
      <c r="Q280" s="780"/>
      <c r="R280" s="780"/>
      <c r="S280" s="780"/>
      <c r="T280" s="786"/>
      <c r="U280" s="787"/>
      <c r="V280" s="787"/>
      <c r="W280" s="787"/>
      <c r="X280" s="787"/>
      <c r="Y280" s="787"/>
      <c r="Z280" s="791" t="s">
        <v>3613</v>
      </c>
      <c r="AA280" s="792"/>
      <c r="AB280" s="792"/>
      <c r="AC280" s="792"/>
      <c r="AD280" s="792"/>
      <c r="AE280" s="793"/>
      <c r="AF280" s="418"/>
      <c r="AG280" s="418"/>
      <c r="AH280" s="181"/>
      <c r="AI280" s="656"/>
      <c r="AJ280" s="651"/>
      <c r="AK280" s="657"/>
      <c r="AL280" s="649"/>
      <c r="AM280" s="651"/>
      <c r="AN280" s="651"/>
      <c r="AO280" s="651"/>
      <c r="AP280" s="658"/>
      <c r="AQ280" s="9"/>
      <c r="AR280" s="659"/>
      <c r="AS280" s="660"/>
      <c r="AT280" s="9"/>
      <c r="AU280" s="632"/>
      <c r="AV280" s="632"/>
      <c r="AW280" s="632"/>
      <c r="AX280" s="418"/>
    </row>
    <row r="281" spans="1:57" s="441" customFormat="1" ht="25.5" customHeight="1" thickBot="1" x14ac:dyDescent="0.2">
      <c r="A281" s="9"/>
      <c r="B281" s="794"/>
      <c r="C281" s="795"/>
      <c r="D281" s="795"/>
      <c r="E281" s="795"/>
      <c r="F281" s="795"/>
      <c r="G281" s="796"/>
      <c r="H281" s="794"/>
      <c r="I281" s="795"/>
      <c r="J281" s="795"/>
      <c r="K281" s="795"/>
      <c r="L281" s="795"/>
      <c r="M281" s="796"/>
      <c r="N281" s="794"/>
      <c r="O281" s="795"/>
      <c r="P281" s="795"/>
      <c r="Q281" s="795"/>
      <c r="R281" s="795"/>
      <c r="S281" s="796"/>
      <c r="T281" s="797">
        <f>SUM(B281:S281)</f>
        <v>0</v>
      </c>
      <c r="U281" s="798"/>
      <c r="V281" s="798"/>
      <c r="W281" s="798"/>
      <c r="X281" s="798"/>
      <c r="Y281" s="799"/>
      <c r="Z281" s="794"/>
      <c r="AA281" s="795"/>
      <c r="AB281" s="795"/>
      <c r="AC281" s="795"/>
      <c r="AD281" s="795"/>
      <c r="AE281" s="796"/>
      <c r="AF281" s="418" t="str">
        <f>IF(AR293="回答不要","",IF(T281=0,"←監事総数が０人です。監事の人数をご回答ください。",IF(B281="","←【常勤の監事】が未記入です。（０人の場合は「０」と記入してください。）",IF(H281="","←【非常勤の監事（報酬あり）】が未記入です。（０人の場合は「０」と記入してください。）",IF(N281="","←【非常勤の監事（報酬なし）】が未記入です。（０人の場合は「０」と記入してください。）",IF(Z281="","←【監事のうち役員近親者の人数】が未記入です。（０人の場合は「０」と記入してください。）",IF(Z281&gt;T281,"←役員近親者の人数が「監事総数」を上回っているので修正願います。","")))))))</f>
        <v/>
      </c>
      <c r="AG281" s="418"/>
      <c r="AH281" s="181"/>
      <c r="AI281" s="653"/>
      <c r="AJ281" s="654"/>
      <c r="AK281" s="653"/>
      <c r="AL281" s="649"/>
      <c r="AM281" s="661"/>
      <c r="AN281" s="662"/>
      <c r="AO281" s="61"/>
      <c r="AP281" s="9"/>
      <c r="AQ281" s="9"/>
      <c r="AR281" s="663"/>
      <c r="AS281" s="664"/>
      <c r="AT281" s="9"/>
      <c r="AU281" s="632"/>
      <c r="AV281" s="632"/>
      <c r="AW281" s="632"/>
      <c r="AX281" s="418"/>
    </row>
    <row r="282" spans="1:57" s="441" customFormat="1" ht="81.75" customHeight="1" x14ac:dyDescent="0.15">
      <c r="A282" s="9"/>
      <c r="B282" s="774" t="s">
        <v>3614</v>
      </c>
      <c r="C282" s="774"/>
      <c r="D282" s="774"/>
      <c r="E282" s="774"/>
      <c r="F282" s="774"/>
      <c r="G282" s="774"/>
      <c r="H282" s="774"/>
      <c r="I282" s="774"/>
      <c r="J282" s="774"/>
      <c r="K282" s="774"/>
      <c r="L282" s="774"/>
      <c r="M282" s="774"/>
      <c r="N282" s="774"/>
      <c r="O282" s="774"/>
      <c r="P282" s="774"/>
      <c r="Q282" s="774"/>
      <c r="R282" s="774"/>
      <c r="S282" s="774"/>
      <c r="T282" s="774"/>
      <c r="U282" s="774"/>
      <c r="V282" s="774"/>
      <c r="W282" s="774"/>
      <c r="X282" s="774"/>
      <c r="Y282" s="774"/>
      <c r="Z282" s="774"/>
      <c r="AA282" s="774"/>
      <c r="AB282" s="774"/>
      <c r="AC282" s="774"/>
      <c r="AD282" s="774"/>
      <c r="AE282" s="774"/>
      <c r="AF282" s="418"/>
      <c r="AG282" s="418"/>
      <c r="AH282" s="181"/>
      <c r="AI282" s="653"/>
      <c r="AJ282" s="654"/>
      <c r="AK282" s="653"/>
      <c r="AL282" s="649"/>
      <c r="AM282" s="661"/>
      <c r="AN282" s="662"/>
      <c r="AO282" s="61"/>
      <c r="AP282" s="9"/>
      <c r="AQ282" s="9"/>
      <c r="AR282" s="663"/>
      <c r="AS282" s="664"/>
      <c r="AT282" s="9"/>
      <c r="AU282" s="632"/>
      <c r="AV282" s="632"/>
      <c r="AW282" s="632"/>
      <c r="AX282" s="418"/>
    </row>
    <row r="283" spans="1:57" ht="15" customHeight="1" x14ac:dyDescent="0.15">
      <c r="AI283" s="653"/>
      <c r="AJ283" s="654"/>
      <c r="AK283" s="653"/>
      <c r="AL283" s="649"/>
      <c r="AM283" s="661"/>
      <c r="AN283" s="662"/>
      <c r="AO283" s="61"/>
      <c r="AR283" s="663"/>
      <c r="AS283" s="664"/>
      <c r="AU283" s="441"/>
      <c r="AV283" s="441"/>
      <c r="AW283" s="441"/>
      <c r="AX283" s="441"/>
      <c r="AY283" s="441"/>
      <c r="AZ283" s="441"/>
      <c r="BA283" s="441"/>
      <c r="BB283" s="441"/>
      <c r="BC283" s="441"/>
      <c r="BD283" s="581"/>
      <c r="BE283" s="581"/>
    </row>
    <row r="284" spans="1:57" ht="15" customHeight="1" x14ac:dyDescent="0.15">
      <c r="AI284" s="653"/>
      <c r="AJ284" s="654"/>
      <c r="AK284" s="653"/>
      <c r="AL284" s="649"/>
      <c r="AM284" s="661"/>
      <c r="AN284" s="662"/>
      <c r="AO284" s="61"/>
      <c r="AR284" s="663"/>
      <c r="AS284" s="664"/>
      <c r="AU284" s="441"/>
      <c r="AV284" s="441"/>
      <c r="AW284" s="441"/>
      <c r="AX284" s="441"/>
      <c r="AY284" s="441"/>
      <c r="AZ284" s="441"/>
      <c r="BA284" s="441"/>
      <c r="BB284" s="441"/>
      <c r="BC284" s="441"/>
      <c r="BD284" s="581"/>
      <c r="BE284" s="581"/>
    </row>
    <row r="285" spans="1:57" ht="15" customHeight="1" x14ac:dyDescent="0.15">
      <c r="AH285" s="1638" t="s">
        <v>2086</v>
      </c>
      <c r="AI285" s="1638"/>
      <c r="AJ285" s="1638"/>
      <c r="AK285" s="1638"/>
      <c r="AL285" s="1638"/>
      <c r="AM285" s="1638"/>
      <c r="AN285" s="1638"/>
      <c r="AO285" s="1638"/>
      <c r="AR285" s="663"/>
      <c r="AS285" s="664"/>
      <c r="AU285" s="441"/>
      <c r="AV285" s="441"/>
      <c r="AW285" s="441"/>
      <c r="AX285" s="441"/>
      <c r="AY285" s="441"/>
      <c r="AZ285" s="441"/>
      <c r="BA285" s="441"/>
      <c r="BB285" s="441"/>
      <c r="BC285" s="441"/>
      <c r="BD285" s="581"/>
      <c r="BE285" s="581"/>
    </row>
    <row r="286" spans="1:57" ht="15" customHeight="1" thickBot="1" x14ac:dyDescent="0.2">
      <c r="AH286" s="1637" t="s">
        <v>2087</v>
      </c>
      <c r="AI286" s="1637"/>
      <c r="AJ286" s="1637"/>
      <c r="AK286" s="1637"/>
      <c r="AL286" s="1637"/>
      <c r="AM286" s="1637"/>
      <c r="AN286" s="1637"/>
      <c r="AO286" s="1637"/>
      <c r="AR286" s="663"/>
      <c r="AS286" s="664"/>
      <c r="AU286" s="441"/>
      <c r="AV286" s="441"/>
      <c r="AW286" s="441"/>
      <c r="AX286" s="441"/>
      <c r="AY286" s="441"/>
      <c r="AZ286" s="441"/>
      <c r="BA286" s="441"/>
      <c r="BB286" s="441"/>
      <c r="BC286" s="441"/>
      <c r="BD286" s="581"/>
      <c r="BE286" s="581"/>
    </row>
    <row r="287" spans="1:57" ht="56.25" thickBot="1" x14ac:dyDescent="0.2">
      <c r="AH287" s="1639" t="s">
        <v>2083</v>
      </c>
      <c r="AI287" s="1640"/>
      <c r="AJ287" s="1640"/>
      <c r="AK287" s="1640"/>
      <c r="AL287" s="1640"/>
      <c r="AM287" s="1640"/>
      <c r="AN287" s="1640"/>
      <c r="AO287" s="1641"/>
      <c r="AP287" s="441"/>
      <c r="AQ287" s="1642" t="s">
        <v>2089</v>
      </c>
      <c r="AR287" s="1643"/>
      <c r="AS287" s="9"/>
    </row>
    <row r="288" spans="1:57" ht="15" customHeight="1" x14ac:dyDescent="0.15">
      <c r="AH288" s="604"/>
      <c r="AI288" s="604"/>
      <c r="AJ288" s="605"/>
      <c r="AK288" s="606"/>
      <c r="AL288" s="606"/>
      <c r="AM288" s="606"/>
      <c r="AN288" s="606"/>
      <c r="AO288" s="606"/>
      <c r="AP288" s="441"/>
      <c r="AQ288" s="581"/>
      <c r="AR288" s="581"/>
      <c r="AS288" s="9"/>
    </row>
    <row r="289" spans="34:45" ht="15" customHeight="1" x14ac:dyDescent="0.15">
      <c r="AH289" s="604"/>
      <c r="AI289" s="604"/>
      <c r="AJ289" s="605"/>
      <c r="AK289" s="606"/>
      <c r="AL289" s="606"/>
      <c r="AM289" s="606"/>
      <c r="AN289" s="606"/>
      <c r="AO289" s="606"/>
      <c r="AP289" s="441"/>
      <c r="AQ289" s="581"/>
      <c r="AR289" s="581"/>
      <c r="AS289" s="9"/>
    </row>
    <row r="290" spans="34:45" ht="15" customHeight="1" x14ac:dyDescent="0.15">
      <c r="AH290" s="604"/>
      <c r="AI290" s="604"/>
      <c r="AJ290" s="605"/>
      <c r="AK290" s="606"/>
      <c r="AL290" s="606"/>
      <c r="AM290" s="606"/>
      <c r="AN290" s="606"/>
      <c r="AO290" s="606"/>
      <c r="AP290" s="441"/>
      <c r="AQ290" s="581"/>
      <c r="AR290" s="581"/>
      <c r="AS290" s="9"/>
    </row>
    <row r="291" spans="34:45" ht="15" customHeight="1" thickBot="1" x14ac:dyDescent="0.2">
      <c r="AH291" s="604"/>
      <c r="AI291" s="604"/>
      <c r="AJ291" s="605"/>
      <c r="AK291" s="606"/>
      <c r="AL291" s="606"/>
      <c r="AM291" s="606"/>
      <c r="AN291" s="606"/>
      <c r="AO291" s="606"/>
      <c r="AP291" s="441"/>
      <c r="AQ291" s="581"/>
      <c r="AR291" s="581"/>
      <c r="AS291" s="9"/>
    </row>
    <row r="292" spans="34:45" ht="13.5" x14ac:dyDescent="0.15">
      <c r="AH292" s="607" t="s">
        <v>508</v>
      </c>
      <c r="AI292" s="775" t="s">
        <v>1959</v>
      </c>
      <c r="AJ292" s="776"/>
      <c r="AK292" s="606"/>
      <c r="AL292" s="1644" t="s">
        <v>1960</v>
      </c>
      <c r="AM292" s="1644"/>
      <c r="AN292" s="1645" t="s">
        <v>1961</v>
      </c>
      <c r="AO292" s="1646"/>
      <c r="AP292" s="441"/>
      <c r="AQ292" s="581"/>
      <c r="AR292" s="582" t="s">
        <v>504</v>
      </c>
      <c r="AS292" s="9"/>
    </row>
    <row r="293" spans="34:45" ht="14.25" thickBot="1" x14ac:dyDescent="0.2">
      <c r="AH293" s="608">
        <f>IFERROR(VLOOKUP(AL293,AN:AO,2,0),"")</f>
        <v>0</v>
      </c>
      <c r="AI293" s="777"/>
      <c r="AJ293" s="778"/>
      <c r="AK293" s="606"/>
      <c r="AL293" s="1649" t="str">
        <f>IF(AH327="同名校あり",$AH$2&amp;$AH$5,"")</f>
        <v/>
      </c>
      <c r="AM293" s="1649"/>
      <c r="AN293" s="1647"/>
      <c r="AO293" s="1648"/>
      <c r="AP293" s="441"/>
      <c r="AQ293" s="581"/>
      <c r="AR293" s="583" t="str">
        <f>IF(B4="","回答不要",IF(COUNTIF(AQ:AQ,B4)=0,"回答不要","回答必要"))</f>
        <v>回答不要</v>
      </c>
      <c r="AS293" s="9"/>
    </row>
    <row r="294" spans="34:45" ht="15" customHeight="1" x14ac:dyDescent="0.15">
      <c r="AH294" s="609"/>
      <c r="AI294" s="610"/>
      <c r="AJ294" s="609"/>
      <c r="AK294" s="606"/>
      <c r="AL294" s="606"/>
      <c r="AM294" s="606"/>
      <c r="AN294" s="606"/>
      <c r="AO294" s="606"/>
      <c r="AP294" s="441"/>
      <c r="AQ294" s="581"/>
      <c r="AR294" s="581"/>
      <c r="AS294" s="9"/>
    </row>
    <row r="295" spans="34:45" ht="30.75" customHeight="1" x14ac:dyDescent="0.15">
      <c r="AH295" s="609"/>
      <c r="AI295" s="610"/>
      <c r="AJ295" s="609"/>
      <c r="AK295" s="606"/>
      <c r="AL295" s="606"/>
      <c r="AM295" s="606"/>
      <c r="AN295" s="606"/>
      <c r="AO295" s="606"/>
      <c r="AP295" s="441"/>
      <c r="AQ295" s="1636" t="s">
        <v>2082</v>
      </c>
      <c r="AR295" s="1636"/>
      <c r="AS295" s="9"/>
    </row>
    <row r="296" spans="34:45" ht="15" customHeight="1" x14ac:dyDescent="0.15">
      <c r="AH296" s="584" t="s">
        <v>506</v>
      </c>
      <c r="AI296" s="607" t="s">
        <v>1962</v>
      </c>
      <c r="AJ296" s="586" t="s">
        <v>508</v>
      </c>
      <c r="AK296" s="606"/>
      <c r="AL296" s="607" t="s">
        <v>1963</v>
      </c>
      <c r="AM296" s="607" t="s">
        <v>1962</v>
      </c>
      <c r="AN296" s="607" t="s">
        <v>1964</v>
      </c>
      <c r="AO296" s="611" t="s">
        <v>1965</v>
      </c>
      <c r="AP296" s="441"/>
      <c r="AQ296" s="587" t="s">
        <v>512</v>
      </c>
      <c r="AR296" s="588" t="s">
        <v>513</v>
      </c>
      <c r="AS296" s="9"/>
    </row>
    <row r="297" spans="34:45" ht="15" customHeight="1" x14ac:dyDescent="0.15">
      <c r="AH297" s="612" t="s">
        <v>1613</v>
      </c>
      <c r="AI297" s="613" t="s">
        <v>1966</v>
      </c>
      <c r="AJ297" s="612" t="s">
        <v>1967</v>
      </c>
      <c r="AK297" s="606"/>
      <c r="AL297" s="614" t="s">
        <v>1968</v>
      </c>
      <c r="AM297" s="615" t="s">
        <v>1966</v>
      </c>
      <c r="AN297" s="616" t="str">
        <f>AL297&amp;AM297</f>
        <v>三重県海星高等学校</v>
      </c>
      <c r="AO297" s="617">
        <v>509002</v>
      </c>
      <c r="AP297" s="441"/>
      <c r="AQ297" s="589">
        <v>100057</v>
      </c>
      <c r="AR297" s="590" t="s">
        <v>582</v>
      </c>
      <c r="AS297" s="9"/>
    </row>
    <row r="298" spans="34:45" ht="15" customHeight="1" x14ac:dyDescent="0.15">
      <c r="AH298" s="612" t="s">
        <v>1932</v>
      </c>
      <c r="AI298" s="613" t="s">
        <v>1298</v>
      </c>
      <c r="AJ298" s="612" t="s">
        <v>1967</v>
      </c>
      <c r="AK298" s="606"/>
      <c r="AL298" s="614" t="s">
        <v>1969</v>
      </c>
      <c r="AM298" s="615" t="s">
        <v>1966</v>
      </c>
      <c r="AN298" s="616" t="str">
        <f t="shared" ref="AN298:AN321" si="5">AL298&amp;AM298</f>
        <v>長崎県海星高等学校</v>
      </c>
      <c r="AO298" s="617">
        <v>903001</v>
      </c>
      <c r="AP298" s="441"/>
      <c r="AQ298" s="589">
        <v>100059</v>
      </c>
      <c r="AR298" s="590" t="s">
        <v>2044</v>
      </c>
      <c r="AS298" s="9"/>
    </row>
    <row r="299" spans="34:45" ht="15" customHeight="1" x14ac:dyDescent="0.15">
      <c r="AH299" s="612" t="s">
        <v>815</v>
      </c>
      <c r="AI299" s="613" t="s">
        <v>752</v>
      </c>
      <c r="AJ299" s="612" t="s">
        <v>1967</v>
      </c>
      <c r="AK299" s="606"/>
      <c r="AL299" s="614" t="s">
        <v>1970</v>
      </c>
      <c r="AM299" s="615" t="s">
        <v>1971</v>
      </c>
      <c r="AN299" s="616" t="str">
        <f t="shared" si="5"/>
        <v>埼玉県開智高等学校</v>
      </c>
      <c r="AO299" s="617">
        <v>304041</v>
      </c>
      <c r="AP299" s="441"/>
      <c r="AQ299" s="589">
        <v>207017</v>
      </c>
      <c r="AR299" s="590" t="s">
        <v>2045</v>
      </c>
      <c r="AS299" s="9"/>
    </row>
    <row r="300" spans="34:45" ht="15" customHeight="1" x14ac:dyDescent="0.15">
      <c r="AH300" s="612" t="s">
        <v>1856</v>
      </c>
      <c r="AI300" s="613" t="s">
        <v>752</v>
      </c>
      <c r="AJ300" s="612" t="s">
        <v>1967</v>
      </c>
      <c r="AK300" s="606"/>
      <c r="AL300" s="614" t="s">
        <v>1972</v>
      </c>
      <c r="AM300" s="615" t="s">
        <v>752</v>
      </c>
      <c r="AN300" s="616" t="str">
        <f t="shared" si="5"/>
        <v>和歌山県開智高等学校</v>
      </c>
      <c r="AO300" s="617">
        <v>606001</v>
      </c>
      <c r="AP300" s="441"/>
      <c r="AQ300" s="589">
        <v>207018</v>
      </c>
      <c r="AR300" s="590" t="s">
        <v>259</v>
      </c>
      <c r="AS300" s="9"/>
    </row>
    <row r="301" spans="34:45" ht="15" customHeight="1" x14ac:dyDescent="0.15">
      <c r="AH301" s="612" t="s">
        <v>1463</v>
      </c>
      <c r="AI301" s="613" t="s">
        <v>1973</v>
      </c>
      <c r="AJ301" s="612" t="s">
        <v>1967</v>
      </c>
      <c r="AK301" s="606"/>
      <c r="AL301" s="614" t="s">
        <v>1974</v>
      </c>
      <c r="AM301" s="615" t="s">
        <v>1973</v>
      </c>
      <c r="AN301" s="616" t="str">
        <f t="shared" si="5"/>
        <v>岐阜県済美高等学校</v>
      </c>
      <c r="AO301" s="617">
        <v>506003</v>
      </c>
      <c r="AP301" s="441"/>
      <c r="AQ301" s="589">
        <v>301023</v>
      </c>
      <c r="AR301" s="590" t="s">
        <v>751</v>
      </c>
      <c r="AS301" s="9"/>
    </row>
    <row r="302" spans="34:45" ht="15" customHeight="1" x14ac:dyDescent="0.15">
      <c r="AH302" s="612" t="s">
        <v>1909</v>
      </c>
      <c r="AI302" s="613" t="s">
        <v>1202</v>
      </c>
      <c r="AJ302" s="612" t="s">
        <v>1967</v>
      </c>
      <c r="AK302" s="606"/>
      <c r="AL302" s="614" t="s">
        <v>1975</v>
      </c>
      <c r="AM302" s="615" t="s">
        <v>1202</v>
      </c>
      <c r="AN302" s="616" t="str">
        <f t="shared" si="5"/>
        <v>愛媛県済美高等学校</v>
      </c>
      <c r="AO302" s="617">
        <v>803002</v>
      </c>
      <c r="AP302" s="441"/>
      <c r="AQ302" s="589">
        <v>301026</v>
      </c>
      <c r="AR302" s="590" t="s">
        <v>756</v>
      </c>
      <c r="AS302" s="9"/>
    </row>
    <row r="303" spans="34:45" ht="15" customHeight="1" x14ac:dyDescent="0.15">
      <c r="AH303" s="612" t="s">
        <v>1976</v>
      </c>
      <c r="AI303" s="613" t="s">
        <v>1977</v>
      </c>
      <c r="AJ303" s="612" t="s">
        <v>1967</v>
      </c>
      <c r="AK303" s="606"/>
      <c r="AL303" s="614" t="s">
        <v>1978</v>
      </c>
      <c r="AM303" s="615" t="s">
        <v>1977</v>
      </c>
      <c r="AN303" s="616" t="str">
        <f t="shared" si="5"/>
        <v>東京都桜丘高等学校</v>
      </c>
      <c r="AO303" s="617">
        <v>405004</v>
      </c>
      <c r="AP303" s="441"/>
      <c r="AQ303" s="589">
        <v>301027</v>
      </c>
      <c r="AR303" s="590" t="s">
        <v>758</v>
      </c>
      <c r="AS303" s="9"/>
    </row>
    <row r="304" spans="34:45" ht="15" customHeight="1" x14ac:dyDescent="0.15">
      <c r="AH304" s="612" t="s">
        <v>1979</v>
      </c>
      <c r="AI304" s="613" t="s">
        <v>1977</v>
      </c>
      <c r="AJ304" s="612" t="s">
        <v>1967</v>
      </c>
      <c r="AK304" s="606"/>
      <c r="AL304" s="614" t="s">
        <v>1980</v>
      </c>
      <c r="AM304" s="615" t="s">
        <v>1981</v>
      </c>
      <c r="AN304" s="616" t="str">
        <f t="shared" si="5"/>
        <v>愛知県桜丘高等学校</v>
      </c>
      <c r="AO304" s="618">
        <v>508044</v>
      </c>
      <c r="AP304" s="441"/>
      <c r="AQ304" s="589">
        <v>301028</v>
      </c>
      <c r="AR304" s="590" t="s">
        <v>760</v>
      </c>
      <c r="AS304" s="9"/>
    </row>
    <row r="305" spans="34:45" ht="15" customHeight="1" x14ac:dyDescent="0.15">
      <c r="AH305" s="612" t="s">
        <v>1982</v>
      </c>
      <c r="AI305" s="613" t="s">
        <v>995</v>
      </c>
      <c r="AJ305" s="612" t="s">
        <v>1967</v>
      </c>
      <c r="AK305" s="606"/>
      <c r="AL305" s="614" t="s">
        <v>1983</v>
      </c>
      <c r="AM305" s="615" t="s">
        <v>1981</v>
      </c>
      <c r="AN305" s="616" t="str">
        <f t="shared" si="5"/>
        <v>三重県桜丘高等学校</v>
      </c>
      <c r="AO305" s="617">
        <v>509012</v>
      </c>
      <c r="AP305" s="441"/>
      <c r="AQ305" s="589">
        <v>302990</v>
      </c>
      <c r="AR305" s="590" t="s">
        <v>2046</v>
      </c>
      <c r="AS305" s="9"/>
    </row>
    <row r="306" spans="34:45" ht="15" customHeight="1" x14ac:dyDescent="0.15">
      <c r="AH306" s="612" t="s">
        <v>901</v>
      </c>
      <c r="AI306" s="613" t="s">
        <v>769</v>
      </c>
      <c r="AJ306" s="612" t="s">
        <v>1967</v>
      </c>
      <c r="AK306" s="606"/>
      <c r="AL306" s="614" t="s">
        <v>1984</v>
      </c>
      <c r="AM306" s="615" t="s">
        <v>1985</v>
      </c>
      <c r="AN306" s="616" t="str">
        <f t="shared" si="5"/>
        <v>千葉県市川高等学校</v>
      </c>
      <c r="AO306" s="617">
        <v>305006</v>
      </c>
      <c r="AP306" s="441"/>
      <c r="AQ306" s="589">
        <v>304050</v>
      </c>
      <c r="AR306" s="590" t="s">
        <v>879</v>
      </c>
      <c r="AS306" s="9"/>
    </row>
    <row r="307" spans="34:45" ht="15" customHeight="1" x14ac:dyDescent="0.15">
      <c r="AH307" s="612" t="s">
        <v>1825</v>
      </c>
      <c r="AI307" s="613" t="s">
        <v>769</v>
      </c>
      <c r="AJ307" s="612" t="s">
        <v>1967</v>
      </c>
      <c r="AK307" s="606"/>
      <c r="AL307" s="614" t="s">
        <v>1986</v>
      </c>
      <c r="AM307" s="615" t="s">
        <v>769</v>
      </c>
      <c r="AN307" s="616" t="str">
        <f t="shared" si="5"/>
        <v>兵庫県市川高等学校</v>
      </c>
      <c r="AO307" s="617">
        <v>604046</v>
      </c>
      <c r="AP307" s="441"/>
      <c r="AQ307" s="589">
        <v>304051</v>
      </c>
      <c r="AR307" s="590" t="s">
        <v>881</v>
      </c>
      <c r="AS307" s="9"/>
    </row>
    <row r="308" spans="34:45" ht="15" customHeight="1" x14ac:dyDescent="0.15">
      <c r="AH308" s="612" t="s">
        <v>1976</v>
      </c>
      <c r="AI308" s="613" t="s">
        <v>304</v>
      </c>
      <c r="AJ308" s="612" t="s">
        <v>1967</v>
      </c>
      <c r="AK308" s="606"/>
      <c r="AL308" s="614" t="s">
        <v>1978</v>
      </c>
      <c r="AM308" s="615" t="s">
        <v>1987</v>
      </c>
      <c r="AN308" s="616" t="str">
        <f t="shared" si="5"/>
        <v>東京都城北高等学校</v>
      </c>
      <c r="AO308" s="617">
        <v>410016</v>
      </c>
      <c r="AP308" s="441"/>
      <c r="AQ308" s="589">
        <v>304053</v>
      </c>
      <c r="AR308" s="590" t="s">
        <v>885</v>
      </c>
      <c r="AS308" s="9"/>
    </row>
    <row r="309" spans="34:45" ht="15" customHeight="1" x14ac:dyDescent="0.15">
      <c r="AH309" s="612" t="s">
        <v>1934</v>
      </c>
      <c r="AI309" s="613" t="s">
        <v>304</v>
      </c>
      <c r="AJ309" s="612" t="s">
        <v>1967</v>
      </c>
      <c r="AK309" s="606"/>
      <c r="AL309" s="614" t="s">
        <v>1988</v>
      </c>
      <c r="AM309" s="615" t="s">
        <v>304</v>
      </c>
      <c r="AN309" s="616" t="str">
        <f t="shared" si="5"/>
        <v>熊本県城北高等学校</v>
      </c>
      <c r="AO309" s="617">
        <v>904022</v>
      </c>
      <c r="AP309" s="441"/>
      <c r="AQ309" s="589">
        <v>304991</v>
      </c>
      <c r="AR309" s="590" t="s">
        <v>889</v>
      </c>
      <c r="AS309" s="9"/>
    </row>
    <row r="310" spans="34:45" ht="15" customHeight="1" x14ac:dyDescent="0.15">
      <c r="AH310" s="612" t="s">
        <v>801</v>
      </c>
      <c r="AI310" s="613" t="s">
        <v>709</v>
      </c>
      <c r="AJ310" s="612" t="s">
        <v>1967</v>
      </c>
      <c r="AK310" s="606"/>
      <c r="AL310" s="614" t="s">
        <v>1989</v>
      </c>
      <c r="AM310" s="615" t="s">
        <v>1990</v>
      </c>
      <c r="AN310" s="616" t="str">
        <f t="shared" si="5"/>
        <v>群馬県常磐高等学校</v>
      </c>
      <c r="AO310" s="617">
        <v>303008</v>
      </c>
      <c r="AP310" s="441"/>
      <c r="AQ310" s="589">
        <v>304994</v>
      </c>
      <c r="AR310" s="590" t="s">
        <v>895</v>
      </c>
      <c r="AS310" s="9"/>
    </row>
    <row r="311" spans="34:45" ht="15" customHeight="1" x14ac:dyDescent="0.15">
      <c r="AH311" s="612" t="s">
        <v>1919</v>
      </c>
      <c r="AI311" s="613" t="s">
        <v>709</v>
      </c>
      <c r="AJ311" s="612" t="s">
        <v>1967</v>
      </c>
      <c r="AK311" s="606"/>
      <c r="AL311" s="614" t="s">
        <v>1991</v>
      </c>
      <c r="AM311" s="615" t="s">
        <v>709</v>
      </c>
      <c r="AN311" s="616" t="str">
        <f t="shared" si="5"/>
        <v>福岡県常磐高等学校</v>
      </c>
      <c r="AO311" s="617">
        <v>901025</v>
      </c>
      <c r="AP311" s="441"/>
      <c r="AQ311" s="589">
        <v>305059</v>
      </c>
      <c r="AR311" s="590" t="s">
        <v>973</v>
      </c>
      <c r="AS311" s="9"/>
    </row>
    <row r="312" spans="34:45" ht="15" customHeight="1" x14ac:dyDescent="0.15">
      <c r="AH312" s="612" t="s">
        <v>678</v>
      </c>
      <c r="AI312" s="613" t="s">
        <v>640</v>
      </c>
      <c r="AJ312" s="612" t="s">
        <v>1967</v>
      </c>
      <c r="AK312" s="606"/>
      <c r="AL312" s="614" t="s">
        <v>1992</v>
      </c>
      <c r="AM312" s="615" t="s">
        <v>1993</v>
      </c>
      <c r="AN312" s="616" t="str">
        <f t="shared" si="5"/>
        <v>福島県聖光学院高等学校</v>
      </c>
      <c r="AO312" s="617">
        <v>206013</v>
      </c>
      <c r="AP312" s="441"/>
      <c r="AQ312" s="589">
        <v>305061</v>
      </c>
      <c r="AR312" s="590" t="s">
        <v>976</v>
      </c>
      <c r="AS312" s="9"/>
    </row>
    <row r="313" spans="34:45" ht="15" customHeight="1" x14ac:dyDescent="0.15">
      <c r="AH313" s="612" t="s">
        <v>989</v>
      </c>
      <c r="AI313" s="613" t="s">
        <v>640</v>
      </c>
      <c r="AJ313" s="612" t="s">
        <v>1967</v>
      </c>
      <c r="AK313" s="606"/>
      <c r="AL313" s="614" t="s">
        <v>1994</v>
      </c>
      <c r="AM313" s="615" t="s">
        <v>640</v>
      </c>
      <c r="AN313" s="616" t="str">
        <f t="shared" si="5"/>
        <v>神奈川県聖光学院高等学校</v>
      </c>
      <c r="AO313" s="617">
        <v>306006</v>
      </c>
      <c r="AP313" s="441"/>
      <c r="AQ313" s="589">
        <v>305062</v>
      </c>
      <c r="AR313" s="590" t="s">
        <v>978</v>
      </c>
      <c r="AS313" s="9"/>
    </row>
    <row r="314" spans="34:45" ht="15" customHeight="1" x14ac:dyDescent="0.15">
      <c r="AH314" s="612" t="s">
        <v>1976</v>
      </c>
      <c r="AI314" s="613" t="s">
        <v>1995</v>
      </c>
      <c r="AJ314" s="612" t="s">
        <v>1967</v>
      </c>
      <c r="AK314" s="606"/>
      <c r="AL314" s="614" t="s">
        <v>1996</v>
      </c>
      <c r="AM314" s="615" t="s">
        <v>1995</v>
      </c>
      <c r="AN314" s="616" t="str">
        <f t="shared" si="5"/>
        <v>東京都大成高等学校</v>
      </c>
      <c r="AO314" s="617">
        <v>412007</v>
      </c>
      <c r="AP314" s="441"/>
      <c r="AQ314" s="589">
        <v>305063</v>
      </c>
      <c r="AR314" s="590" t="s">
        <v>980</v>
      </c>
      <c r="AS314" s="9"/>
    </row>
    <row r="315" spans="34:45" ht="15" customHeight="1" x14ac:dyDescent="0.15">
      <c r="AH315" s="612" t="s">
        <v>1547</v>
      </c>
      <c r="AI315" s="613" t="s">
        <v>1142</v>
      </c>
      <c r="AJ315" s="612" t="s">
        <v>1967</v>
      </c>
      <c r="AK315" s="606"/>
      <c r="AL315" s="614" t="s">
        <v>1997</v>
      </c>
      <c r="AM315" s="615" t="s">
        <v>1142</v>
      </c>
      <c r="AN315" s="616" t="str">
        <f t="shared" si="5"/>
        <v>愛知県大成高等学校</v>
      </c>
      <c r="AO315" s="617">
        <v>508054</v>
      </c>
      <c r="AP315" s="441"/>
      <c r="AQ315" s="589">
        <v>305064</v>
      </c>
      <c r="AR315" s="590" t="s">
        <v>2047</v>
      </c>
      <c r="AS315" s="9"/>
    </row>
    <row r="316" spans="34:45" ht="15" customHeight="1" x14ac:dyDescent="0.15">
      <c r="AH316" s="612" t="s">
        <v>1655</v>
      </c>
      <c r="AI316" s="613" t="s">
        <v>1319</v>
      </c>
      <c r="AJ316" s="612" t="s">
        <v>1967</v>
      </c>
      <c r="AK316" s="606"/>
      <c r="AL316" s="614" t="s">
        <v>1998</v>
      </c>
      <c r="AM316" s="615" t="s">
        <v>1999</v>
      </c>
      <c r="AN316" s="616" t="str">
        <f t="shared" si="5"/>
        <v>京都府大谷高等学校</v>
      </c>
      <c r="AO316" s="617">
        <v>602001</v>
      </c>
      <c r="AP316" s="441"/>
      <c r="AQ316" s="589">
        <v>305066</v>
      </c>
      <c r="AR316" s="590" t="s">
        <v>2048</v>
      </c>
      <c r="AS316" s="9"/>
    </row>
    <row r="317" spans="34:45" ht="15" customHeight="1" x14ac:dyDescent="0.15">
      <c r="AH317" s="612" t="s">
        <v>1700</v>
      </c>
      <c r="AI317" s="613" t="s">
        <v>1319</v>
      </c>
      <c r="AJ317" s="612" t="s">
        <v>1967</v>
      </c>
      <c r="AK317" s="606"/>
      <c r="AL317" s="614" t="s">
        <v>2000</v>
      </c>
      <c r="AM317" s="615" t="s">
        <v>1319</v>
      </c>
      <c r="AN317" s="616" t="str">
        <f t="shared" si="5"/>
        <v>大阪府大谷高等学校</v>
      </c>
      <c r="AO317" s="617">
        <v>603027</v>
      </c>
      <c r="AP317" s="441"/>
      <c r="AQ317" s="589">
        <v>306082</v>
      </c>
      <c r="AR317" s="590" t="s">
        <v>1075</v>
      </c>
      <c r="AS317" s="9"/>
    </row>
    <row r="318" spans="34:45" ht="15" customHeight="1" x14ac:dyDescent="0.15">
      <c r="AH318" s="612" t="s">
        <v>1976</v>
      </c>
      <c r="AI318" s="613" t="s">
        <v>2001</v>
      </c>
      <c r="AJ318" s="612" t="s">
        <v>1967</v>
      </c>
      <c r="AK318" s="606"/>
      <c r="AL318" s="614" t="s">
        <v>1978</v>
      </c>
      <c r="AM318" s="615" t="s">
        <v>2001</v>
      </c>
      <c r="AN318" s="616" t="str">
        <f t="shared" si="5"/>
        <v>東京都明星高等学校</v>
      </c>
      <c r="AO318" s="617">
        <v>411010</v>
      </c>
      <c r="AP318" s="441"/>
      <c r="AQ318" s="589">
        <v>401022</v>
      </c>
      <c r="AR318" s="590" t="s">
        <v>1113</v>
      </c>
      <c r="AS318" s="9"/>
    </row>
    <row r="319" spans="34:45" ht="15" customHeight="1" x14ac:dyDescent="0.15">
      <c r="AH319" s="612" t="s">
        <v>1700</v>
      </c>
      <c r="AI319" s="613" t="s">
        <v>1124</v>
      </c>
      <c r="AJ319" s="612" t="s">
        <v>1967</v>
      </c>
      <c r="AK319" s="606"/>
      <c r="AL319" s="614" t="s">
        <v>2000</v>
      </c>
      <c r="AM319" s="615" t="s">
        <v>1124</v>
      </c>
      <c r="AN319" s="616" t="str">
        <f t="shared" si="5"/>
        <v>大阪府明星高等学校</v>
      </c>
      <c r="AO319" s="617">
        <v>603011</v>
      </c>
      <c r="AP319" s="441"/>
      <c r="AQ319" s="589">
        <v>406012</v>
      </c>
      <c r="AR319" s="590" t="s">
        <v>1201</v>
      </c>
      <c r="AS319" s="9"/>
    </row>
    <row r="320" spans="34:45" ht="15" customHeight="1" x14ac:dyDescent="0.15">
      <c r="AH320" s="591" t="s">
        <v>770</v>
      </c>
      <c r="AI320" s="592" t="s">
        <v>778</v>
      </c>
      <c r="AJ320" s="612" t="s">
        <v>1967</v>
      </c>
      <c r="AK320" s="606"/>
      <c r="AL320" s="614" t="s">
        <v>2070</v>
      </c>
      <c r="AM320" s="615" t="s">
        <v>2071</v>
      </c>
      <c r="AN320" s="616" t="str">
        <f t="shared" si="5"/>
        <v>茨城県日本ウェルネス高等学校</v>
      </c>
      <c r="AO320" s="617">
        <v>301991</v>
      </c>
      <c r="AP320" s="441"/>
      <c r="AQ320" s="589">
        <v>411023</v>
      </c>
      <c r="AR320" s="590" t="s">
        <v>1337</v>
      </c>
      <c r="AS320" s="9"/>
    </row>
    <row r="321" spans="34:45" ht="15" customHeight="1" x14ac:dyDescent="0.15">
      <c r="AH321" s="591" t="s">
        <v>1909</v>
      </c>
      <c r="AI321" s="592" t="s">
        <v>1916</v>
      </c>
      <c r="AJ321" s="612" t="s">
        <v>1967</v>
      </c>
      <c r="AK321" s="606"/>
      <c r="AL321" s="614" t="s">
        <v>1975</v>
      </c>
      <c r="AM321" s="615" t="s">
        <v>2071</v>
      </c>
      <c r="AN321" s="616" t="str">
        <f t="shared" si="5"/>
        <v>愛媛県日本ウェルネス高等学校</v>
      </c>
      <c r="AO321" s="617">
        <v>803990</v>
      </c>
      <c r="AP321" s="441"/>
      <c r="AQ321" s="589">
        <v>503992</v>
      </c>
      <c r="AR321" s="590" t="s">
        <v>2049</v>
      </c>
      <c r="AS321" s="9"/>
    </row>
    <row r="322" spans="34:45" ht="15" customHeight="1" x14ac:dyDescent="0.15">
      <c r="AH322" s="619"/>
      <c r="AI322" s="620"/>
      <c r="AJ322" s="621"/>
      <c r="AK322" s="606"/>
      <c r="AL322" s="606"/>
      <c r="AM322" s="606"/>
      <c r="AN322" s="606"/>
      <c r="AO322" s="606"/>
      <c r="AP322" s="441"/>
      <c r="AQ322" s="589">
        <v>505019</v>
      </c>
      <c r="AR322" s="590" t="s">
        <v>1437</v>
      </c>
      <c r="AS322" s="9"/>
    </row>
    <row r="323" spans="34:45" ht="15" customHeight="1" x14ac:dyDescent="0.15">
      <c r="AH323" s="622" t="s">
        <v>2002</v>
      </c>
      <c r="AI323" s="620"/>
      <c r="AJ323" s="621"/>
      <c r="AK323" s="606"/>
      <c r="AL323" s="606"/>
      <c r="AM323" s="606"/>
      <c r="AN323" s="606"/>
      <c r="AO323" s="606"/>
      <c r="AP323" s="441"/>
      <c r="AQ323" s="589">
        <v>505024</v>
      </c>
      <c r="AR323" s="590" t="s">
        <v>2050</v>
      </c>
      <c r="AS323" s="9"/>
    </row>
    <row r="324" spans="34:45" ht="13.5" x14ac:dyDescent="0.15">
      <c r="AH324" s="622"/>
      <c r="AI324" s="620"/>
      <c r="AJ324" s="621"/>
      <c r="AK324" s="606"/>
      <c r="AL324" s="606"/>
      <c r="AM324" s="606"/>
      <c r="AN324" s="606"/>
      <c r="AO324" s="606"/>
      <c r="AP324" s="441"/>
      <c r="AQ324" s="589">
        <v>505026</v>
      </c>
      <c r="AR324" s="590" t="s">
        <v>2051</v>
      </c>
      <c r="AS324" s="9"/>
    </row>
    <row r="325" spans="34:45" ht="14.25" thickBot="1" x14ac:dyDescent="0.2">
      <c r="AH325" s="604"/>
      <c r="AI325" s="604"/>
      <c r="AJ325" s="605"/>
      <c r="AK325" s="606"/>
      <c r="AL325" s="606"/>
      <c r="AM325" s="606"/>
      <c r="AN325" s="606"/>
      <c r="AO325" s="606"/>
      <c r="AP325" s="441"/>
      <c r="AQ325" s="589">
        <v>505030</v>
      </c>
      <c r="AR325" s="590" t="s">
        <v>2052</v>
      </c>
      <c r="AS325" s="9"/>
    </row>
    <row r="326" spans="34:45" ht="15" customHeight="1" x14ac:dyDescent="0.15">
      <c r="AH326" s="623" t="s">
        <v>508</v>
      </c>
      <c r="AI326" s="775" t="s">
        <v>2003</v>
      </c>
      <c r="AJ326" s="776"/>
      <c r="AK326" s="624"/>
      <c r="AL326" s="606"/>
      <c r="AM326" s="606"/>
      <c r="AN326" s="606"/>
      <c r="AO326" s="624"/>
      <c r="AP326" s="441"/>
      <c r="AQ326" s="589">
        <v>505994</v>
      </c>
      <c r="AR326" s="590" t="s">
        <v>2053</v>
      </c>
      <c r="AS326" s="9"/>
    </row>
    <row r="327" spans="34:45" ht="15" customHeight="1" thickBot="1" x14ac:dyDescent="0.2">
      <c r="AH327" s="625" t="str">
        <f>IF($AH$5="","",VLOOKUP($AH$5,AI:AJ,2,0))</f>
        <v/>
      </c>
      <c r="AI327" s="777"/>
      <c r="AJ327" s="778"/>
      <c r="AK327" s="624"/>
      <c r="AL327" s="606"/>
      <c r="AM327" s="606"/>
      <c r="AN327" s="606"/>
      <c r="AO327" s="624"/>
      <c r="AP327" s="441"/>
      <c r="AQ327" s="589">
        <v>506017</v>
      </c>
      <c r="AR327" s="590" t="s">
        <v>1482</v>
      </c>
      <c r="AS327" s="9"/>
    </row>
    <row r="328" spans="34:45" ht="15" customHeight="1" x14ac:dyDescent="0.15">
      <c r="AH328" s="619"/>
      <c r="AI328" s="620"/>
      <c r="AJ328" s="621"/>
      <c r="AK328" s="624"/>
      <c r="AL328" s="619"/>
      <c r="AM328" s="620"/>
      <c r="AN328" s="621"/>
      <c r="AO328" s="624"/>
      <c r="AP328" s="441"/>
      <c r="AQ328" s="589">
        <v>506018</v>
      </c>
      <c r="AR328" s="590" t="s">
        <v>1484</v>
      </c>
      <c r="AS328" s="9"/>
    </row>
    <row r="329" spans="34:45" ht="15" customHeight="1" x14ac:dyDescent="0.15">
      <c r="AH329" s="619"/>
      <c r="AI329" s="620"/>
      <c r="AJ329" s="621"/>
      <c r="AK329" s="624"/>
      <c r="AL329" s="619"/>
      <c r="AM329" s="620"/>
      <c r="AN329" s="621"/>
      <c r="AO329" s="624"/>
      <c r="AP329" s="441"/>
      <c r="AQ329" s="589">
        <v>506020</v>
      </c>
      <c r="AR329" s="590" t="s">
        <v>2054</v>
      </c>
      <c r="AS329" s="9"/>
    </row>
    <row r="330" spans="34:45" ht="15" customHeight="1" x14ac:dyDescent="0.15">
      <c r="AH330" s="626" t="s">
        <v>505</v>
      </c>
      <c r="AI330" s="620"/>
      <c r="AJ330" s="621"/>
      <c r="AK330" s="624"/>
      <c r="AL330" s="619"/>
      <c r="AM330" s="620"/>
      <c r="AN330" s="621"/>
      <c r="AO330" s="624"/>
      <c r="AP330" s="441"/>
      <c r="AQ330" s="589">
        <v>506022</v>
      </c>
      <c r="AR330" s="590" t="s">
        <v>2055</v>
      </c>
      <c r="AS330" s="9"/>
    </row>
    <row r="331" spans="34:45" ht="15" customHeight="1" x14ac:dyDescent="0.15">
      <c r="AH331" s="626" t="s">
        <v>2072</v>
      </c>
      <c r="AI331" s="620"/>
      <c r="AJ331" s="621"/>
      <c r="AK331" s="624"/>
      <c r="AL331" s="619"/>
      <c r="AM331" s="620"/>
      <c r="AN331" s="621"/>
      <c r="AO331" s="624"/>
      <c r="AP331" s="441"/>
      <c r="AQ331" s="589">
        <v>507047</v>
      </c>
      <c r="AR331" s="590" t="s">
        <v>1543</v>
      </c>
      <c r="AS331" s="9"/>
    </row>
    <row r="332" spans="34:45" ht="15" customHeight="1" x14ac:dyDescent="0.15">
      <c r="AH332" s="584" t="s">
        <v>506</v>
      </c>
      <c r="AI332" s="585" t="s">
        <v>507</v>
      </c>
      <c r="AJ332" s="758" t="s">
        <v>508</v>
      </c>
      <c r="AK332" s="624"/>
      <c r="AL332" s="586" t="s">
        <v>508</v>
      </c>
      <c r="AM332" s="759" t="s">
        <v>3615</v>
      </c>
      <c r="AN332" s="760" t="s">
        <v>3616</v>
      </c>
      <c r="AO332" s="624"/>
      <c r="AP332" s="441"/>
      <c r="AQ332" s="589">
        <v>509016</v>
      </c>
      <c r="AR332" s="590" t="s">
        <v>1631</v>
      </c>
      <c r="AS332" s="9"/>
    </row>
    <row r="333" spans="34:45" ht="15" customHeight="1" x14ac:dyDescent="0.15">
      <c r="AH333" s="591" t="s">
        <v>623</v>
      </c>
      <c r="AI333" s="592" t="s">
        <v>3569</v>
      </c>
      <c r="AJ333" s="591">
        <v>203017</v>
      </c>
      <c r="AK333" s="624"/>
      <c r="AL333" s="761">
        <v>100001</v>
      </c>
      <c r="AM333" s="762">
        <v>1</v>
      </c>
      <c r="AN333" s="761" t="s">
        <v>3617</v>
      </c>
      <c r="AO333" s="624"/>
      <c r="AP333" s="441"/>
      <c r="AQ333" s="589">
        <v>509017</v>
      </c>
      <c r="AR333" s="590" t="s">
        <v>1633</v>
      </c>
      <c r="AS333" s="9"/>
    </row>
    <row r="334" spans="34:45" ht="15" customHeight="1" x14ac:dyDescent="0.15">
      <c r="AH334" s="591" t="s">
        <v>623</v>
      </c>
      <c r="AI334" s="592" t="s">
        <v>3570</v>
      </c>
      <c r="AJ334" s="591">
        <v>203017</v>
      </c>
      <c r="AK334" s="624"/>
      <c r="AL334" s="761">
        <v>100002</v>
      </c>
      <c r="AM334" s="762">
        <v>1</v>
      </c>
      <c r="AN334" s="761" t="s">
        <v>3617</v>
      </c>
      <c r="AO334" s="624"/>
      <c r="AP334" s="441"/>
      <c r="AQ334" s="589">
        <v>509018</v>
      </c>
      <c r="AR334" s="590" t="s">
        <v>1635</v>
      </c>
      <c r="AS334" s="9"/>
    </row>
    <row r="335" spans="34:45" ht="15" customHeight="1" x14ac:dyDescent="0.15">
      <c r="AH335" s="591" t="s">
        <v>723</v>
      </c>
      <c r="AI335" s="592" t="s">
        <v>3571</v>
      </c>
      <c r="AJ335" s="591">
        <v>301007</v>
      </c>
      <c r="AK335" s="624"/>
      <c r="AL335" s="761">
        <v>100003</v>
      </c>
      <c r="AM335" s="762" t="s">
        <v>3617</v>
      </c>
      <c r="AN335" s="761">
        <v>1</v>
      </c>
      <c r="AO335" s="624"/>
      <c r="AP335" s="441"/>
      <c r="AQ335" s="589">
        <v>509019</v>
      </c>
      <c r="AR335" s="590" t="s">
        <v>2056</v>
      </c>
      <c r="AS335" s="9"/>
    </row>
    <row r="336" spans="34:45" ht="15" customHeight="1" x14ac:dyDescent="0.15">
      <c r="AH336" s="591" t="s">
        <v>723</v>
      </c>
      <c r="AI336" s="592" t="s">
        <v>677</v>
      </c>
      <c r="AJ336" s="591">
        <v>301007</v>
      </c>
      <c r="AK336" s="624"/>
      <c r="AL336" s="761">
        <v>100004</v>
      </c>
      <c r="AM336" s="762" t="s">
        <v>3617</v>
      </c>
      <c r="AN336" s="761">
        <v>1</v>
      </c>
      <c r="AO336" s="624"/>
      <c r="AP336" s="441"/>
      <c r="AQ336" s="589">
        <v>509991</v>
      </c>
      <c r="AR336" s="590" t="s">
        <v>2057</v>
      </c>
      <c r="AS336" s="9"/>
    </row>
    <row r="337" spans="34:45" ht="15" customHeight="1" x14ac:dyDescent="0.15">
      <c r="AH337" s="591" t="s">
        <v>723</v>
      </c>
      <c r="AI337" s="592" t="s">
        <v>738</v>
      </c>
      <c r="AJ337" s="591">
        <v>301013</v>
      </c>
      <c r="AK337" s="624"/>
      <c r="AL337" s="761">
        <v>100005</v>
      </c>
      <c r="AM337" s="762" t="s">
        <v>3617</v>
      </c>
      <c r="AN337" s="761">
        <v>1</v>
      </c>
      <c r="AO337" s="624"/>
      <c r="AP337" s="441"/>
      <c r="AQ337" s="589">
        <v>601991</v>
      </c>
      <c r="AR337" s="590" t="s">
        <v>1653</v>
      </c>
      <c r="AS337" s="9"/>
    </row>
    <row r="338" spans="34:45" ht="15" customHeight="1" x14ac:dyDescent="0.15">
      <c r="AH338" s="591" t="s">
        <v>723</v>
      </c>
      <c r="AI338" s="592" t="s">
        <v>3572</v>
      </c>
      <c r="AJ338" s="591">
        <v>301013</v>
      </c>
      <c r="AK338" s="624"/>
      <c r="AL338" s="761">
        <v>100006</v>
      </c>
      <c r="AM338" s="762">
        <v>1</v>
      </c>
      <c r="AN338" s="761" t="s">
        <v>3617</v>
      </c>
      <c r="AO338" s="624"/>
      <c r="AP338" s="441"/>
      <c r="AQ338" s="589">
        <v>602991</v>
      </c>
      <c r="AR338" s="590" t="s">
        <v>2058</v>
      </c>
      <c r="AS338" s="9"/>
    </row>
    <row r="339" spans="34:45" ht="15" customHeight="1" x14ac:dyDescent="0.15">
      <c r="AH339" s="591" t="s">
        <v>3573</v>
      </c>
      <c r="AI339" s="592" t="s">
        <v>774</v>
      </c>
      <c r="AJ339" s="591">
        <v>301036</v>
      </c>
      <c r="AK339" s="624"/>
      <c r="AL339" s="761">
        <v>100007</v>
      </c>
      <c r="AM339" s="762" t="s">
        <v>3617</v>
      </c>
      <c r="AN339" s="761">
        <v>1</v>
      </c>
      <c r="AO339" s="624"/>
      <c r="AP339" s="441"/>
      <c r="AQ339" s="589">
        <v>603029</v>
      </c>
      <c r="AR339" s="590" t="s">
        <v>1729</v>
      </c>
      <c r="AS339" s="9"/>
    </row>
    <row r="340" spans="34:45" ht="15" customHeight="1" x14ac:dyDescent="0.15">
      <c r="AH340" s="591" t="s">
        <v>723</v>
      </c>
      <c r="AI340" s="592" t="s">
        <v>2073</v>
      </c>
      <c r="AJ340" s="591">
        <v>301036</v>
      </c>
      <c r="AK340" s="624"/>
      <c r="AL340" s="761">
        <v>100008</v>
      </c>
      <c r="AM340" s="762" t="s">
        <v>3617</v>
      </c>
      <c r="AN340" s="761">
        <v>1</v>
      </c>
      <c r="AO340" s="624"/>
      <c r="AP340" s="441"/>
      <c r="AQ340" s="589">
        <v>603095</v>
      </c>
      <c r="AR340" s="590" t="s">
        <v>1801</v>
      </c>
      <c r="AS340" s="9"/>
    </row>
    <row r="341" spans="34:45" ht="15" customHeight="1" x14ac:dyDescent="0.15">
      <c r="AH341" s="591" t="s">
        <v>770</v>
      </c>
      <c r="AI341" s="592" t="s">
        <v>373</v>
      </c>
      <c r="AJ341" s="591">
        <v>301990</v>
      </c>
      <c r="AK341" s="624"/>
      <c r="AL341" s="761">
        <v>100009</v>
      </c>
      <c r="AM341" s="762">
        <v>1</v>
      </c>
      <c r="AN341" s="761" t="s">
        <v>3617</v>
      </c>
      <c r="AO341" s="624"/>
      <c r="AP341" s="441"/>
      <c r="AQ341" s="589">
        <v>603096</v>
      </c>
      <c r="AR341" s="590" t="s">
        <v>1803</v>
      </c>
      <c r="AS341" s="9"/>
    </row>
    <row r="342" spans="34:45" ht="15" customHeight="1" x14ac:dyDescent="0.15">
      <c r="AH342" s="591" t="s">
        <v>770</v>
      </c>
      <c r="AI342" s="592" t="s">
        <v>776</v>
      </c>
      <c r="AJ342" s="591">
        <v>301990</v>
      </c>
      <c r="AK342" s="624"/>
      <c r="AL342" s="761">
        <v>100010</v>
      </c>
      <c r="AM342" s="762">
        <v>1</v>
      </c>
      <c r="AN342" s="761" t="s">
        <v>3617</v>
      </c>
      <c r="AO342" s="624"/>
      <c r="AP342" s="441"/>
      <c r="AQ342" s="589">
        <v>603099</v>
      </c>
      <c r="AR342" s="590" t="s">
        <v>1808</v>
      </c>
      <c r="AS342" s="9"/>
    </row>
    <row r="343" spans="34:45" ht="15" customHeight="1" x14ac:dyDescent="0.15">
      <c r="AH343" s="591" t="s">
        <v>780</v>
      </c>
      <c r="AI343" s="592" t="s">
        <v>2004</v>
      </c>
      <c r="AJ343" s="591">
        <v>302001</v>
      </c>
      <c r="AK343" s="624"/>
      <c r="AL343" s="761">
        <v>100011</v>
      </c>
      <c r="AM343" s="762">
        <v>1</v>
      </c>
      <c r="AN343" s="761" t="s">
        <v>3617</v>
      </c>
      <c r="AO343" s="624"/>
      <c r="AP343" s="441"/>
      <c r="AQ343" s="589">
        <v>603105</v>
      </c>
      <c r="AR343" s="590" t="s">
        <v>2059</v>
      </c>
      <c r="AS343" s="9"/>
    </row>
    <row r="344" spans="34:45" ht="15" customHeight="1" x14ac:dyDescent="0.15">
      <c r="AH344" s="591" t="s">
        <v>780</v>
      </c>
      <c r="AI344" s="592" t="s">
        <v>2005</v>
      </c>
      <c r="AJ344" s="591">
        <v>302001</v>
      </c>
      <c r="AK344" s="624"/>
      <c r="AL344" s="761">
        <v>100012</v>
      </c>
      <c r="AM344" s="762">
        <v>1</v>
      </c>
      <c r="AN344" s="761" t="s">
        <v>3617</v>
      </c>
      <c r="AO344" s="624"/>
      <c r="AP344" s="441"/>
      <c r="AQ344" s="589">
        <v>603107</v>
      </c>
      <c r="AR344" s="590" t="s">
        <v>2060</v>
      </c>
      <c r="AS344" s="9"/>
    </row>
    <row r="345" spans="34:45" ht="15" customHeight="1" x14ac:dyDescent="0.15">
      <c r="AH345" s="591" t="s">
        <v>815</v>
      </c>
      <c r="AI345" s="592" t="s">
        <v>3574</v>
      </c>
      <c r="AJ345" s="591">
        <v>304017</v>
      </c>
      <c r="AK345" s="624"/>
      <c r="AL345" s="761">
        <v>100013</v>
      </c>
      <c r="AM345" s="762">
        <v>1</v>
      </c>
      <c r="AN345" s="761" t="s">
        <v>3617</v>
      </c>
      <c r="AO345" s="624"/>
      <c r="AP345" s="441"/>
      <c r="AQ345" s="589">
        <v>603109</v>
      </c>
      <c r="AR345" s="590" t="s">
        <v>2061</v>
      </c>
      <c r="AS345" s="9"/>
    </row>
    <row r="346" spans="34:45" ht="15" customHeight="1" x14ac:dyDescent="0.15">
      <c r="AH346" s="591" t="s">
        <v>815</v>
      </c>
      <c r="AI346" s="592" t="s">
        <v>732</v>
      </c>
      <c r="AJ346" s="591">
        <v>304017</v>
      </c>
      <c r="AK346" s="624"/>
      <c r="AL346" s="761">
        <v>100014</v>
      </c>
      <c r="AM346" s="762">
        <v>1</v>
      </c>
      <c r="AN346" s="761" t="s">
        <v>3617</v>
      </c>
      <c r="AO346" s="624"/>
      <c r="AP346" s="441"/>
      <c r="AQ346" s="589">
        <v>605990</v>
      </c>
      <c r="AR346" s="590" t="s">
        <v>1852</v>
      </c>
      <c r="AS346" s="9"/>
    </row>
    <row r="347" spans="34:45" ht="15" customHeight="1" x14ac:dyDescent="0.15">
      <c r="AH347" s="591" t="s">
        <v>815</v>
      </c>
      <c r="AI347" s="592" t="s">
        <v>3575</v>
      </c>
      <c r="AJ347" s="591">
        <v>304990</v>
      </c>
      <c r="AK347" s="624"/>
      <c r="AL347" s="761">
        <v>100015</v>
      </c>
      <c r="AM347" s="762" t="s">
        <v>3617</v>
      </c>
      <c r="AN347" s="761">
        <v>1</v>
      </c>
      <c r="AO347" s="624"/>
      <c r="AP347" s="441"/>
      <c r="AQ347" s="589">
        <v>605991</v>
      </c>
      <c r="AR347" s="590" t="s">
        <v>2062</v>
      </c>
      <c r="AS347" s="9"/>
    </row>
    <row r="348" spans="34:45" ht="15" customHeight="1" x14ac:dyDescent="0.15">
      <c r="AH348" s="591" t="s">
        <v>815</v>
      </c>
      <c r="AI348" s="592" t="s">
        <v>3576</v>
      </c>
      <c r="AJ348" s="591">
        <v>304990</v>
      </c>
      <c r="AK348" s="624"/>
      <c r="AL348" s="761">
        <v>100016</v>
      </c>
      <c r="AM348" s="762" t="s">
        <v>3617</v>
      </c>
      <c r="AN348" s="761">
        <v>1</v>
      </c>
      <c r="AO348" s="624"/>
      <c r="AP348" s="441"/>
      <c r="AQ348" s="589">
        <v>605992</v>
      </c>
      <c r="AR348" s="590" t="s">
        <v>2063</v>
      </c>
      <c r="AS348" s="9"/>
    </row>
    <row r="349" spans="34:45" ht="15" customHeight="1" x14ac:dyDescent="0.15">
      <c r="AH349" s="591" t="s">
        <v>901</v>
      </c>
      <c r="AI349" s="592" t="s">
        <v>2006</v>
      </c>
      <c r="AJ349" s="591">
        <v>305050</v>
      </c>
      <c r="AK349" s="624"/>
      <c r="AL349" s="761">
        <v>100017</v>
      </c>
      <c r="AM349" s="762" t="s">
        <v>3617</v>
      </c>
      <c r="AN349" s="761">
        <v>1</v>
      </c>
      <c r="AO349" s="624"/>
      <c r="AP349" s="441"/>
      <c r="AQ349" s="589">
        <v>606990</v>
      </c>
      <c r="AR349" s="590" t="s">
        <v>1864</v>
      </c>
      <c r="AS349" s="9"/>
    </row>
    <row r="350" spans="34:45" ht="15" customHeight="1" x14ac:dyDescent="0.15">
      <c r="AH350" s="591" t="s">
        <v>901</v>
      </c>
      <c r="AI350" s="592" t="s">
        <v>2007</v>
      </c>
      <c r="AJ350" s="591">
        <v>305050</v>
      </c>
      <c r="AK350" s="624"/>
      <c r="AL350" s="761">
        <v>100018</v>
      </c>
      <c r="AM350" s="762" t="s">
        <v>3617</v>
      </c>
      <c r="AN350" s="761">
        <v>1</v>
      </c>
      <c r="AO350" s="624"/>
      <c r="AP350" s="441"/>
      <c r="AQ350" s="589">
        <v>703027</v>
      </c>
      <c r="AR350" s="590" t="s">
        <v>2064</v>
      </c>
      <c r="AS350" s="9"/>
    </row>
    <row r="351" spans="34:45" ht="13.5" customHeight="1" x14ac:dyDescent="0.15">
      <c r="AH351" s="591" t="s">
        <v>989</v>
      </c>
      <c r="AI351" s="592" t="s">
        <v>3577</v>
      </c>
      <c r="AJ351" s="591">
        <v>306036</v>
      </c>
      <c r="AK351" s="624"/>
      <c r="AL351" s="761">
        <v>100019</v>
      </c>
      <c r="AM351" s="762" t="s">
        <v>3617</v>
      </c>
      <c r="AN351" s="761">
        <v>1</v>
      </c>
      <c r="AO351" s="624"/>
      <c r="AP351" s="441"/>
      <c r="AQ351" s="589">
        <v>703991</v>
      </c>
      <c r="AR351" s="590" t="s">
        <v>2065</v>
      </c>
      <c r="AS351" s="9"/>
    </row>
    <row r="352" spans="34:45" ht="15" customHeight="1" x14ac:dyDescent="0.15">
      <c r="AH352" s="591" t="s">
        <v>989</v>
      </c>
      <c r="AI352" s="592" t="s">
        <v>846</v>
      </c>
      <c r="AJ352" s="591">
        <v>306036</v>
      </c>
      <c r="AK352" s="624"/>
      <c r="AL352" s="761">
        <v>100020</v>
      </c>
      <c r="AM352" s="762">
        <v>1</v>
      </c>
      <c r="AN352" s="761" t="s">
        <v>3617</v>
      </c>
      <c r="AO352" s="624"/>
      <c r="AP352" s="441"/>
      <c r="AQ352" s="589">
        <v>704038</v>
      </c>
      <c r="AR352" s="590" t="s">
        <v>1891</v>
      </c>
      <c r="AS352" s="9"/>
    </row>
    <row r="353" spans="34:45" ht="15" customHeight="1" x14ac:dyDescent="0.15">
      <c r="AH353" s="591" t="s">
        <v>1976</v>
      </c>
      <c r="AI353" s="592" t="s">
        <v>2008</v>
      </c>
      <c r="AJ353" s="591">
        <v>404012</v>
      </c>
      <c r="AK353" s="624"/>
      <c r="AL353" s="761">
        <v>100021</v>
      </c>
      <c r="AM353" s="762" t="s">
        <v>3617</v>
      </c>
      <c r="AN353" s="761">
        <v>1</v>
      </c>
      <c r="AO353" s="624"/>
      <c r="AP353" s="441"/>
      <c r="AQ353" s="589">
        <v>704040</v>
      </c>
      <c r="AR353" s="590" t="s">
        <v>1894</v>
      </c>
      <c r="AS353" s="9"/>
    </row>
    <row r="354" spans="34:45" ht="15" customHeight="1" x14ac:dyDescent="0.15">
      <c r="AH354" s="591" t="s">
        <v>1976</v>
      </c>
      <c r="AI354" s="592" t="s">
        <v>2009</v>
      </c>
      <c r="AJ354" s="591">
        <v>404012</v>
      </c>
      <c r="AK354" s="624"/>
      <c r="AL354" s="761">
        <v>100022</v>
      </c>
      <c r="AM354" s="762">
        <v>1</v>
      </c>
      <c r="AN354" s="761" t="s">
        <v>3617</v>
      </c>
      <c r="AO354" s="624"/>
      <c r="AP354" s="441"/>
      <c r="AQ354" s="589">
        <v>705991</v>
      </c>
      <c r="AR354" s="590" t="s">
        <v>1899</v>
      </c>
      <c r="AS354" s="9"/>
    </row>
    <row r="355" spans="34:45" ht="15" customHeight="1" x14ac:dyDescent="0.15">
      <c r="AH355" s="591" t="s">
        <v>1090</v>
      </c>
      <c r="AI355" s="592" t="s">
        <v>3578</v>
      </c>
      <c r="AJ355" s="591">
        <v>407011</v>
      </c>
      <c r="AK355" s="624"/>
      <c r="AL355" s="761">
        <v>100023</v>
      </c>
      <c r="AM355" s="762">
        <v>1</v>
      </c>
      <c r="AN355" s="761" t="s">
        <v>3617</v>
      </c>
      <c r="AO355" s="624"/>
      <c r="AP355" s="441"/>
      <c r="AQ355" s="589">
        <v>705992</v>
      </c>
      <c r="AR355" s="590" t="s">
        <v>1900</v>
      </c>
      <c r="AS355" s="9"/>
    </row>
    <row r="356" spans="34:45" ht="15" customHeight="1" x14ac:dyDescent="0.15">
      <c r="AH356" s="591" t="s">
        <v>1090</v>
      </c>
      <c r="AI356" s="592" t="s">
        <v>1029</v>
      </c>
      <c r="AJ356" s="591">
        <v>407011</v>
      </c>
      <c r="AK356" s="624"/>
      <c r="AL356" s="761">
        <v>100024</v>
      </c>
      <c r="AM356" s="762">
        <v>1</v>
      </c>
      <c r="AN356" s="761" t="s">
        <v>3617</v>
      </c>
      <c r="AO356" s="624"/>
      <c r="AP356" s="441"/>
      <c r="AQ356" s="589">
        <v>802990</v>
      </c>
      <c r="AR356" s="590" t="s">
        <v>2066</v>
      </c>
      <c r="AS356" s="9"/>
    </row>
    <row r="357" spans="34:45" ht="15" customHeight="1" x14ac:dyDescent="0.15">
      <c r="AH357" s="591" t="s">
        <v>1976</v>
      </c>
      <c r="AI357" s="592" t="s">
        <v>2010</v>
      </c>
      <c r="AJ357" s="591">
        <v>408001</v>
      </c>
      <c r="AK357" s="624"/>
      <c r="AL357" s="761">
        <v>100025</v>
      </c>
      <c r="AM357" s="762" t="s">
        <v>3617</v>
      </c>
      <c r="AN357" s="761">
        <v>1</v>
      </c>
      <c r="AO357" s="624"/>
      <c r="AP357" s="441"/>
      <c r="AQ357" s="589">
        <v>802991</v>
      </c>
      <c r="AR357" s="590" t="s">
        <v>2067</v>
      </c>
      <c r="AS357" s="9"/>
    </row>
    <row r="358" spans="34:45" ht="15" customHeight="1" x14ac:dyDescent="0.15">
      <c r="AH358" s="591" t="s">
        <v>1976</v>
      </c>
      <c r="AI358" s="592" t="s">
        <v>2011</v>
      </c>
      <c r="AJ358" s="591">
        <v>408001</v>
      </c>
      <c r="AK358" s="624"/>
      <c r="AL358" s="761">
        <v>100026</v>
      </c>
      <c r="AM358" s="762" t="s">
        <v>3617</v>
      </c>
      <c r="AN358" s="761">
        <v>1</v>
      </c>
      <c r="AO358" s="624"/>
      <c r="AP358" s="441"/>
      <c r="AQ358" s="589">
        <v>802993</v>
      </c>
      <c r="AR358" s="590" t="s">
        <v>2068</v>
      </c>
      <c r="AS358" s="9"/>
    </row>
    <row r="359" spans="34:45" ht="15" customHeight="1" x14ac:dyDescent="0.15">
      <c r="AH359" s="591" t="s">
        <v>1090</v>
      </c>
      <c r="AI359" s="592" t="s">
        <v>3579</v>
      </c>
      <c r="AJ359" s="591">
        <v>409018</v>
      </c>
      <c r="AK359" s="624"/>
      <c r="AL359" s="761">
        <v>100027</v>
      </c>
      <c r="AM359" s="762" t="s">
        <v>3617</v>
      </c>
      <c r="AN359" s="761">
        <v>1</v>
      </c>
      <c r="AO359" s="624"/>
      <c r="AP359" s="441"/>
      <c r="AQ359" s="589">
        <v>803990</v>
      </c>
      <c r="AR359" s="590" t="s">
        <v>1916</v>
      </c>
      <c r="AS359" s="9"/>
    </row>
    <row r="360" spans="34:45" ht="15" customHeight="1" x14ac:dyDescent="0.15">
      <c r="AH360" s="591" t="s">
        <v>1090</v>
      </c>
      <c r="AI360" s="592" t="s">
        <v>3580</v>
      </c>
      <c r="AJ360" s="591">
        <v>409018</v>
      </c>
      <c r="AK360" s="624"/>
      <c r="AL360" s="761">
        <v>100028</v>
      </c>
      <c r="AM360" s="762">
        <v>1</v>
      </c>
      <c r="AN360" s="761" t="s">
        <v>3617</v>
      </c>
      <c r="AO360" s="624"/>
      <c r="AP360" s="441"/>
      <c r="AQ360" s="589">
        <v>903991</v>
      </c>
      <c r="AR360" s="590" t="s">
        <v>1832</v>
      </c>
      <c r="AS360" s="9"/>
    </row>
    <row r="361" spans="34:45" ht="15" customHeight="1" x14ac:dyDescent="0.15">
      <c r="AH361" s="591" t="s">
        <v>1090</v>
      </c>
      <c r="AI361" s="592" t="s">
        <v>2074</v>
      </c>
      <c r="AJ361" s="591">
        <v>411023</v>
      </c>
      <c r="AK361" s="624"/>
      <c r="AL361" s="761">
        <v>100029</v>
      </c>
      <c r="AM361" s="762" t="s">
        <v>3617</v>
      </c>
      <c r="AN361" s="761">
        <v>1</v>
      </c>
      <c r="AO361" s="624"/>
      <c r="AP361" s="441"/>
      <c r="AQ361" s="589">
        <v>904990</v>
      </c>
      <c r="AR361" s="590" t="s">
        <v>1844</v>
      </c>
      <c r="AS361" s="9"/>
    </row>
    <row r="362" spans="34:45" ht="15" customHeight="1" x14ac:dyDescent="0.15">
      <c r="AH362" s="591" t="s">
        <v>1090</v>
      </c>
      <c r="AI362" s="592" t="s">
        <v>1337</v>
      </c>
      <c r="AJ362" s="591">
        <v>411023</v>
      </c>
      <c r="AK362" s="624"/>
      <c r="AL362" s="761">
        <v>100030</v>
      </c>
      <c r="AM362" s="762" t="s">
        <v>3617</v>
      </c>
      <c r="AN362" s="761">
        <v>1</v>
      </c>
      <c r="AO362" s="624"/>
      <c r="AP362" s="441"/>
      <c r="AQ362" s="589">
        <v>904991</v>
      </c>
      <c r="AR362" s="590" t="s">
        <v>1846</v>
      </c>
      <c r="AS362" s="9"/>
    </row>
    <row r="363" spans="34:45" ht="15" customHeight="1" x14ac:dyDescent="0.15">
      <c r="AH363" s="591" t="s">
        <v>1090</v>
      </c>
      <c r="AI363" s="592" t="s">
        <v>3581</v>
      </c>
      <c r="AJ363" s="591">
        <v>411028</v>
      </c>
      <c r="AK363" s="624"/>
      <c r="AL363" s="761">
        <v>100031</v>
      </c>
      <c r="AM363" s="762" t="s">
        <v>3617</v>
      </c>
      <c r="AN363" s="761">
        <v>1</v>
      </c>
      <c r="AO363" s="624"/>
      <c r="AP363" s="441"/>
      <c r="AQ363" s="589">
        <v>905990</v>
      </c>
      <c r="AR363" s="590" t="s">
        <v>1848</v>
      </c>
      <c r="AS363" s="9"/>
    </row>
    <row r="364" spans="34:45" ht="15" customHeight="1" x14ac:dyDescent="0.15">
      <c r="AH364" s="591" t="s">
        <v>1090</v>
      </c>
      <c r="AI364" s="592" t="s">
        <v>1345</v>
      </c>
      <c r="AJ364" s="591">
        <v>411028</v>
      </c>
      <c r="AK364" s="624"/>
      <c r="AL364" s="761">
        <v>100032</v>
      </c>
      <c r="AM364" s="762">
        <v>1</v>
      </c>
      <c r="AN364" s="761" t="s">
        <v>3617</v>
      </c>
      <c r="AO364" s="624"/>
      <c r="AP364" s="441"/>
      <c r="AQ364" s="589">
        <v>907025</v>
      </c>
      <c r="AR364" s="590" t="s">
        <v>1871</v>
      </c>
      <c r="AS364" s="9"/>
    </row>
    <row r="365" spans="34:45" ht="15" customHeight="1" x14ac:dyDescent="0.15">
      <c r="AH365" s="591" t="s">
        <v>1389</v>
      </c>
      <c r="AI365" s="592" t="s">
        <v>1399</v>
      </c>
      <c r="AJ365" s="591">
        <v>503992</v>
      </c>
      <c r="AK365" s="624"/>
      <c r="AL365" s="761">
        <v>100033</v>
      </c>
      <c r="AM365" s="762" t="s">
        <v>3617</v>
      </c>
      <c r="AN365" s="761">
        <v>1</v>
      </c>
      <c r="AO365" s="624"/>
      <c r="AP365" s="441"/>
      <c r="AQ365" s="589">
        <v>908992</v>
      </c>
      <c r="AR365" s="590" t="s">
        <v>1874</v>
      </c>
      <c r="AS365" s="9"/>
    </row>
    <row r="366" spans="34:45" ht="15" customHeight="1" x14ac:dyDescent="0.15">
      <c r="AH366" s="591" t="s">
        <v>1389</v>
      </c>
      <c r="AI366" s="592" t="s">
        <v>2075</v>
      </c>
      <c r="AJ366" s="591">
        <v>503992</v>
      </c>
      <c r="AK366" s="624"/>
      <c r="AL366" s="761">
        <v>100034</v>
      </c>
      <c r="AM366" s="762" t="s">
        <v>3617</v>
      </c>
      <c r="AN366" s="761">
        <v>1</v>
      </c>
      <c r="AO366" s="624"/>
      <c r="AP366" s="441"/>
      <c r="AQ366" s="589">
        <v>908994</v>
      </c>
      <c r="AR366" s="590" t="s">
        <v>2069</v>
      </c>
      <c r="AS366" s="9"/>
    </row>
    <row r="367" spans="34:45" ht="15" customHeight="1" x14ac:dyDescent="0.15">
      <c r="AH367" s="591" t="s">
        <v>1418</v>
      </c>
      <c r="AI367" s="592" t="s">
        <v>2012</v>
      </c>
      <c r="AJ367" s="591">
        <v>505025</v>
      </c>
      <c r="AK367" s="624"/>
      <c r="AL367" s="761">
        <v>100035</v>
      </c>
      <c r="AM367" s="762">
        <v>1</v>
      </c>
      <c r="AN367" s="761" t="s">
        <v>3617</v>
      </c>
      <c r="AO367" s="624"/>
      <c r="AP367" s="441"/>
      <c r="AQ367" s="589"/>
      <c r="AR367" s="590"/>
      <c r="AS367" s="9"/>
    </row>
    <row r="368" spans="34:45" ht="15" customHeight="1" x14ac:dyDescent="0.15">
      <c r="AH368" s="591" t="s">
        <v>1418</v>
      </c>
      <c r="AI368" s="592" t="s">
        <v>2013</v>
      </c>
      <c r="AJ368" s="591">
        <v>505025</v>
      </c>
      <c r="AK368" s="624"/>
      <c r="AL368" s="761">
        <v>100038</v>
      </c>
      <c r="AM368" s="762" t="s">
        <v>3617</v>
      </c>
      <c r="AN368" s="761">
        <v>1</v>
      </c>
      <c r="AO368" s="624"/>
      <c r="AP368" s="441"/>
      <c r="AQ368" s="589"/>
      <c r="AR368" s="590"/>
      <c r="AS368" s="9"/>
    </row>
    <row r="369" spans="34:45" ht="15" customHeight="1" x14ac:dyDescent="0.15">
      <c r="AH369" s="591" t="s">
        <v>1445</v>
      </c>
      <c r="AI369" s="592" t="s">
        <v>2076</v>
      </c>
      <c r="AJ369" s="591">
        <v>505029</v>
      </c>
      <c r="AK369" s="624"/>
      <c r="AL369" s="761">
        <v>100039</v>
      </c>
      <c r="AM369" s="762" t="s">
        <v>3617</v>
      </c>
      <c r="AN369" s="761">
        <v>1</v>
      </c>
      <c r="AO369" s="624"/>
      <c r="AP369" s="441"/>
      <c r="AQ369" s="589"/>
      <c r="AR369" s="590"/>
      <c r="AS369" s="9"/>
    </row>
    <row r="370" spans="34:45" ht="15" customHeight="1" x14ac:dyDescent="0.15">
      <c r="AH370" s="591" t="s">
        <v>1445</v>
      </c>
      <c r="AI370" s="592" t="s">
        <v>1452</v>
      </c>
      <c r="AJ370" s="591">
        <v>505029</v>
      </c>
      <c r="AK370" s="624"/>
      <c r="AL370" s="763">
        <v>100040</v>
      </c>
      <c r="AM370" s="762" t="s">
        <v>3617</v>
      </c>
      <c r="AN370" s="761">
        <v>1</v>
      </c>
      <c r="AO370" s="624"/>
      <c r="AP370" s="441"/>
      <c r="AQ370" s="589"/>
      <c r="AR370" s="590"/>
      <c r="AS370" s="9"/>
    </row>
    <row r="371" spans="34:45" ht="15" customHeight="1" x14ac:dyDescent="0.15">
      <c r="AH371" s="591" t="s">
        <v>1547</v>
      </c>
      <c r="AI371" s="592" t="s">
        <v>3582</v>
      </c>
      <c r="AJ371" s="591">
        <v>508048</v>
      </c>
      <c r="AK371" s="624"/>
      <c r="AL371" s="763">
        <v>100042</v>
      </c>
      <c r="AM371" s="762" t="s">
        <v>3617</v>
      </c>
      <c r="AN371" s="761">
        <v>1</v>
      </c>
      <c r="AO371" s="624"/>
      <c r="AP371" s="441"/>
      <c r="AQ371" s="589"/>
      <c r="AR371" s="590"/>
      <c r="AS371" s="9"/>
    </row>
    <row r="372" spans="34:45" ht="15" customHeight="1" x14ac:dyDescent="0.15">
      <c r="AH372" s="591" t="s">
        <v>1547</v>
      </c>
      <c r="AI372" s="592" t="s">
        <v>1599</v>
      </c>
      <c r="AJ372" s="591">
        <v>508048</v>
      </c>
      <c r="AK372" s="624"/>
      <c r="AL372" s="763">
        <v>100043</v>
      </c>
      <c r="AM372" s="762" t="s">
        <v>3617</v>
      </c>
      <c r="AN372" s="761">
        <v>1</v>
      </c>
      <c r="AO372" s="624"/>
      <c r="AP372" s="441"/>
      <c r="AQ372" s="589"/>
      <c r="AR372" s="590"/>
      <c r="AS372" s="9"/>
    </row>
    <row r="373" spans="34:45" ht="15" customHeight="1" x14ac:dyDescent="0.15">
      <c r="AH373" s="591" t="s">
        <v>509</v>
      </c>
      <c r="AI373" s="592" t="s">
        <v>510</v>
      </c>
      <c r="AJ373" s="591">
        <v>601011</v>
      </c>
      <c r="AK373" s="627"/>
      <c r="AL373" s="763">
        <v>100045</v>
      </c>
      <c r="AM373" s="764">
        <v>1</v>
      </c>
      <c r="AN373" s="764" t="s">
        <v>3617</v>
      </c>
      <c r="AO373" s="627"/>
      <c r="AP373" s="441"/>
      <c r="AQ373" s="589"/>
      <c r="AR373" s="590"/>
      <c r="AS373" s="9"/>
    </row>
    <row r="374" spans="34:45" ht="15" customHeight="1" x14ac:dyDescent="0.15">
      <c r="AH374" s="591" t="s">
        <v>509</v>
      </c>
      <c r="AI374" s="592" t="s">
        <v>511</v>
      </c>
      <c r="AJ374" s="591">
        <v>601011</v>
      </c>
      <c r="AK374" s="627"/>
      <c r="AL374" s="763">
        <v>100046</v>
      </c>
      <c r="AM374" s="763" t="s">
        <v>3617</v>
      </c>
      <c r="AN374" s="763">
        <v>1</v>
      </c>
      <c r="AO374" s="606"/>
      <c r="AP374" s="441"/>
      <c r="AQ374" s="589"/>
      <c r="AR374" s="590"/>
      <c r="AS374" s="9"/>
    </row>
    <row r="375" spans="34:45" ht="15" customHeight="1" x14ac:dyDescent="0.15">
      <c r="AH375" s="591" t="s">
        <v>1700</v>
      </c>
      <c r="AI375" s="592" t="s">
        <v>2014</v>
      </c>
      <c r="AJ375" s="591">
        <v>603046</v>
      </c>
      <c r="AK375" s="627"/>
      <c r="AL375" s="763">
        <v>100047</v>
      </c>
      <c r="AM375" s="763">
        <v>1</v>
      </c>
      <c r="AN375" s="763" t="s">
        <v>3617</v>
      </c>
      <c r="AO375" s="606"/>
      <c r="AP375" s="441"/>
      <c r="AQ375" s="589"/>
      <c r="AR375" s="590"/>
      <c r="AS375" s="9"/>
    </row>
    <row r="376" spans="34:45" ht="15" customHeight="1" x14ac:dyDescent="0.15">
      <c r="AH376" s="591" t="s">
        <v>1700</v>
      </c>
      <c r="AI376" s="592" t="s">
        <v>2015</v>
      </c>
      <c r="AJ376" s="591">
        <v>603046</v>
      </c>
      <c r="AK376" s="627"/>
      <c r="AL376" s="763">
        <v>100049</v>
      </c>
      <c r="AM376" s="763">
        <v>1</v>
      </c>
      <c r="AN376" s="763" t="s">
        <v>3617</v>
      </c>
      <c r="AO376" s="606"/>
      <c r="AP376" s="441"/>
      <c r="AQ376" s="589"/>
      <c r="AR376" s="590"/>
      <c r="AS376" s="9"/>
    </row>
    <row r="377" spans="34:45" ht="15" customHeight="1" x14ac:dyDescent="0.15">
      <c r="AH377" s="591" t="s">
        <v>1700</v>
      </c>
      <c r="AI377" s="592" t="s">
        <v>3583</v>
      </c>
      <c r="AJ377" s="591">
        <v>603085</v>
      </c>
      <c r="AK377" s="627"/>
      <c r="AL377" s="763">
        <v>100050</v>
      </c>
      <c r="AM377" s="763">
        <v>1</v>
      </c>
      <c r="AN377" s="763" t="s">
        <v>3617</v>
      </c>
      <c r="AO377" s="606"/>
      <c r="AP377" s="441"/>
      <c r="AQ377" s="589"/>
      <c r="AR377" s="590"/>
      <c r="AS377" s="9"/>
    </row>
    <row r="378" spans="34:45" ht="15" customHeight="1" x14ac:dyDescent="0.15">
      <c r="AH378" s="591" t="s">
        <v>1700</v>
      </c>
      <c r="AI378" s="592" t="s">
        <v>1787</v>
      </c>
      <c r="AJ378" s="591">
        <v>603085</v>
      </c>
      <c r="AK378" s="627"/>
      <c r="AL378" s="763">
        <v>100051</v>
      </c>
      <c r="AM378" s="763">
        <v>1</v>
      </c>
      <c r="AN378" s="763" t="s">
        <v>3617</v>
      </c>
      <c r="AO378" s="606"/>
      <c r="AP378" s="441"/>
      <c r="AQ378" s="589"/>
      <c r="AR378" s="590"/>
      <c r="AS378" s="9"/>
    </row>
    <row r="379" spans="34:45" ht="15" customHeight="1" x14ac:dyDescent="0.15">
      <c r="AH379" s="591" t="s">
        <v>1700</v>
      </c>
      <c r="AI379" s="592" t="s">
        <v>2077</v>
      </c>
      <c r="AJ379" s="591">
        <v>603096</v>
      </c>
      <c r="AK379" s="627"/>
      <c r="AL379" s="763">
        <v>100052</v>
      </c>
      <c r="AM379" s="763">
        <v>1</v>
      </c>
      <c r="AN379" s="763" t="s">
        <v>3617</v>
      </c>
      <c r="AO379" s="606"/>
      <c r="AP379" s="441"/>
      <c r="AQ379" s="589"/>
      <c r="AR379" s="590"/>
      <c r="AS379" s="9"/>
    </row>
    <row r="380" spans="34:45" ht="15" customHeight="1" x14ac:dyDescent="0.15">
      <c r="AH380" s="591" t="s">
        <v>1700</v>
      </c>
      <c r="AI380" s="592" t="s">
        <v>1803</v>
      </c>
      <c r="AJ380" s="591">
        <v>603096</v>
      </c>
      <c r="AK380" s="627"/>
      <c r="AL380" s="763">
        <v>100053</v>
      </c>
      <c r="AM380" s="763" t="s">
        <v>3617</v>
      </c>
      <c r="AN380" s="763">
        <v>1</v>
      </c>
      <c r="AO380" s="606"/>
      <c r="AP380" s="441"/>
      <c r="AQ380" s="589"/>
      <c r="AR380" s="590"/>
      <c r="AS380" s="9"/>
    </row>
    <row r="381" spans="34:45" ht="15" customHeight="1" x14ac:dyDescent="0.15">
      <c r="AH381" s="591" t="s">
        <v>1700</v>
      </c>
      <c r="AI381" s="592" t="s">
        <v>3584</v>
      </c>
      <c r="AJ381" s="591">
        <v>603106</v>
      </c>
      <c r="AK381" s="627"/>
      <c r="AL381" s="763">
        <v>100054</v>
      </c>
      <c r="AM381" s="763" t="s">
        <v>3617</v>
      </c>
      <c r="AN381" s="763">
        <v>1</v>
      </c>
      <c r="AO381" s="606"/>
      <c r="AP381" s="441"/>
      <c r="AQ381" s="589"/>
      <c r="AR381" s="590"/>
      <c r="AS381" s="9"/>
    </row>
    <row r="382" spans="34:45" ht="15" customHeight="1" x14ac:dyDescent="0.15">
      <c r="AH382" s="591" t="s">
        <v>1700</v>
      </c>
      <c r="AI382" s="592" t="s">
        <v>1815</v>
      </c>
      <c r="AJ382" s="591">
        <v>603106</v>
      </c>
      <c r="AK382" s="627"/>
      <c r="AL382" s="763">
        <v>100055</v>
      </c>
      <c r="AM382" s="763" t="s">
        <v>3617</v>
      </c>
      <c r="AN382" s="763">
        <v>1</v>
      </c>
      <c r="AO382" s="606"/>
      <c r="AP382" s="441"/>
      <c r="AQ382" s="589"/>
      <c r="AR382" s="590"/>
      <c r="AS382" s="9"/>
    </row>
    <row r="383" spans="34:45" ht="15" customHeight="1" x14ac:dyDescent="0.15">
      <c r="AH383" s="591" t="s">
        <v>1825</v>
      </c>
      <c r="AI383" s="592" t="s">
        <v>3585</v>
      </c>
      <c r="AJ383" s="591">
        <v>604990</v>
      </c>
      <c r="AK383" s="627"/>
      <c r="AL383" s="763">
        <v>100056</v>
      </c>
      <c r="AM383" s="763">
        <v>1</v>
      </c>
      <c r="AN383" s="763" t="s">
        <v>3617</v>
      </c>
      <c r="AO383" s="606"/>
      <c r="AP383" s="441"/>
      <c r="AQ383" s="589"/>
      <c r="AR383" s="590"/>
      <c r="AS383" s="9"/>
    </row>
    <row r="384" spans="34:45" ht="15" customHeight="1" x14ac:dyDescent="0.15">
      <c r="AH384" s="591" t="s">
        <v>1825</v>
      </c>
      <c r="AI384" s="592" t="s">
        <v>1840</v>
      </c>
      <c r="AJ384" s="591">
        <v>604990</v>
      </c>
      <c r="AK384" s="627"/>
      <c r="AL384" s="763">
        <v>100057</v>
      </c>
      <c r="AM384" s="763" t="s">
        <v>3617</v>
      </c>
      <c r="AN384" s="763">
        <v>1</v>
      </c>
      <c r="AO384" s="606"/>
      <c r="AP384" s="441"/>
      <c r="AQ384" s="589"/>
      <c r="AR384" s="590"/>
      <c r="AS384" s="9"/>
    </row>
    <row r="385" spans="34:45" ht="15" customHeight="1" x14ac:dyDescent="0.15">
      <c r="AH385" s="591" t="s">
        <v>1843</v>
      </c>
      <c r="AI385" s="592" t="s">
        <v>3586</v>
      </c>
      <c r="AJ385" s="591">
        <v>605020</v>
      </c>
      <c r="AK385" s="627"/>
      <c r="AL385" s="763">
        <v>100058</v>
      </c>
      <c r="AM385" s="763">
        <v>1</v>
      </c>
      <c r="AN385" s="763" t="s">
        <v>3617</v>
      </c>
      <c r="AO385" s="606"/>
      <c r="AP385" s="441"/>
      <c r="AQ385" s="589"/>
      <c r="AR385" s="590"/>
      <c r="AS385" s="9"/>
    </row>
    <row r="386" spans="34:45" ht="15" customHeight="1" x14ac:dyDescent="0.15">
      <c r="AH386" s="591" t="s">
        <v>1843</v>
      </c>
      <c r="AI386" s="592" t="s">
        <v>3587</v>
      </c>
      <c r="AJ386" s="591">
        <v>605020</v>
      </c>
      <c r="AK386" s="627"/>
      <c r="AL386" s="763">
        <v>100059</v>
      </c>
      <c r="AM386" s="763" t="s">
        <v>3617</v>
      </c>
      <c r="AN386" s="763">
        <v>1</v>
      </c>
      <c r="AO386" s="606"/>
      <c r="AP386" s="441"/>
      <c r="AQ386" s="589"/>
      <c r="AR386" s="590"/>
      <c r="AS386" s="9"/>
    </row>
    <row r="387" spans="34:45" ht="15" customHeight="1" x14ac:dyDescent="0.15">
      <c r="AH387" s="591" t="s">
        <v>1881</v>
      </c>
      <c r="AI387" s="592" t="s">
        <v>3588</v>
      </c>
      <c r="AJ387" s="591">
        <v>704018</v>
      </c>
      <c r="AK387" s="627"/>
      <c r="AL387" s="763">
        <v>100993</v>
      </c>
      <c r="AM387" s="763" t="s">
        <v>3617</v>
      </c>
      <c r="AN387" s="763">
        <v>1</v>
      </c>
      <c r="AO387" s="606"/>
      <c r="AP387" s="441"/>
      <c r="AQ387" s="589"/>
      <c r="AR387" s="590"/>
      <c r="AS387" s="9"/>
    </row>
    <row r="388" spans="34:45" ht="15" customHeight="1" x14ac:dyDescent="0.15">
      <c r="AH388" s="591" t="s">
        <v>1881</v>
      </c>
      <c r="AI388" s="592" t="s">
        <v>1583</v>
      </c>
      <c r="AJ388" s="591">
        <v>704018</v>
      </c>
      <c r="AK388" s="627"/>
      <c r="AL388" s="763">
        <v>100994</v>
      </c>
      <c r="AM388" s="763">
        <v>1</v>
      </c>
      <c r="AN388" s="763" t="s">
        <v>3617</v>
      </c>
      <c r="AO388" s="606"/>
      <c r="AP388" s="441"/>
      <c r="AQ388" s="589"/>
      <c r="AR388" s="590"/>
      <c r="AS388" s="9"/>
    </row>
    <row r="389" spans="34:45" ht="15" customHeight="1" x14ac:dyDescent="0.15">
      <c r="AH389" s="591" t="s">
        <v>1881</v>
      </c>
      <c r="AI389" s="592" t="s">
        <v>2016</v>
      </c>
      <c r="AJ389" s="591">
        <v>704025</v>
      </c>
      <c r="AK389" s="627"/>
      <c r="AL389" s="763">
        <v>201001</v>
      </c>
      <c r="AM389" s="763" t="s">
        <v>3617</v>
      </c>
      <c r="AN389" s="763">
        <v>1</v>
      </c>
      <c r="AO389" s="606"/>
      <c r="AP389" s="441"/>
      <c r="AQ389" s="589"/>
      <c r="AR389" s="590"/>
      <c r="AS389" s="9"/>
    </row>
    <row r="390" spans="34:45" ht="15" customHeight="1" x14ac:dyDescent="0.15">
      <c r="AH390" s="591" t="s">
        <v>1881</v>
      </c>
      <c r="AI390" s="592" t="s">
        <v>2017</v>
      </c>
      <c r="AJ390" s="591">
        <v>704025</v>
      </c>
      <c r="AK390" s="627"/>
      <c r="AL390" s="763">
        <v>201002</v>
      </c>
      <c r="AM390" s="763">
        <v>1</v>
      </c>
      <c r="AN390" s="763" t="s">
        <v>3617</v>
      </c>
      <c r="AO390" s="606"/>
      <c r="AP390" s="441"/>
      <c r="AQ390" s="589"/>
      <c r="AR390" s="590"/>
      <c r="AS390" s="9"/>
    </row>
    <row r="391" spans="34:45" ht="15" customHeight="1" x14ac:dyDescent="0.15">
      <c r="AH391" s="591" t="s">
        <v>1896</v>
      </c>
      <c r="AI391" s="592" t="s">
        <v>1606</v>
      </c>
      <c r="AJ391" s="591">
        <v>705004</v>
      </c>
      <c r="AK391" s="627"/>
      <c r="AL391" s="763">
        <v>201003</v>
      </c>
      <c r="AM391" s="763">
        <v>1</v>
      </c>
      <c r="AN391" s="763" t="s">
        <v>3617</v>
      </c>
      <c r="AO391" s="606"/>
      <c r="AP391" s="441"/>
      <c r="AQ391" s="589"/>
      <c r="AR391" s="590"/>
      <c r="AS391" s="9"/>
    </row>
    <row r="392" spans="34:45" ht="15" customHeight="1" x14ac:dyDescent="0.15">
      <c r="AH392" s="591" t="s">
        <v>1896</v>
      </c>
      <c r="AI392" s="592" t="s">
        <v>3589</v>
      </c>
      <c r="AJ392" s="591">
        <v>705004</v>
      </c>
      <c r="AK392" s="627"/>
      <c r="AL392" s="763">
        <v>201004</v>
      </c>
      <c r="AM392" s="763" t="s">
        <v>3617</v>
      </c>
      <c r="AN392" s="763">
        <v>1</v>
      </c>
      <c r="AO392" s="606"/>
      <c r="AP392" s="441"/>
      <c r="AQ392" s="589"/>
      <c r="AR392" s="590"/>
      <c r="AS392" s="9"/>
    </row>
    <row r="393" spans="34:45" ht="15" customHeight="1" x14ac:dyDescent="0.15">
      <c r="AH393" s="591" t="s">
        <v>1902</v>
      </c>
      <c r="AI393" s="592" t="s">
        <v>1908</v>
      </c>
      <c r="AJ393" s="591">
        <v>802991</v>
      </c>
      <c r="AK393" s="627"/>
      <c r="AL393" s="763">
        <v>201005</v>
      </c>
      <c r="AM393" s="763">
        <v>1</v>
      </c>
      <c r="AN393" s="763" t="s">
        <v>3617</v>
      </c>
      <c r="AO393" s="606"/>
      <c r="AP393" s="441"/>
      <c r="AQ393" s="589"/>
      <c r="AR393" s="590"/>
      <c r="AS393" s="9"/>
    </row>
    <row r="394" spans="34:45" ht="15" customHeight="1" x14ac:dyDescent="0.15">
      <c r="AH394" s="591" t="s">
        <v>1902</v>
      </c>
      <c r="AI394" s="592" t="s">
        <v>2078</v>
      </c>
      <c r="AJ394" s="591">
        <v>802991</v>
      </c>
      <c r="AK394" s="628"/>
      <c r="AL394" s="763">
        <v>201006</v>
      </c>
      <c r="AM394" s="763">
        <v>1</v>
      </c>
      <c r="AN394" s="763" t="s">
        <v>3617</v>
      </c>
      <c r="AO394" s="606"/>
      <c r="AP394" s="441"/>
      <c r="AQ394" s="589"/>
      <c r="AR394" s="590"/>
      <c r="AS394" s="9"/>
    </row>
    <row r="395" spans="34:45" ht="15" customHeight="1" x14ac:dyDescent="0.15">
      <c r="AH395" s="591" t="s">
        <v>2079</v>
      </c>
      <c r="AI395" s="592" t="s">
        <v>2018</v>
      </c>
      <c r="AJ395" s="591">
        <v>901034</v>
      </c>
      <c r="AK395" s="628"/>
      <c r="AL395" s="763">
        <v>201007</v>
      </c>
      <c r="AM395" s="763" t="s">
        <v>3617</v>
      </c>
      <c r="AN395" s="763">
        <v>1</v>
      </c>
      <c r="AO395" s="606"/>
      <c r="AP395" s="441"/>
      <c r="AQ395" s="589"/>
      <c r="AR395" s="590"/>
      <c r="AS395" s="9"/>
    </row>
    <row r="396" spans="34:45" ht="15" customHeight="1" x14ac:dyDescent="0.15">
      <c r="AH396" s="591" t="s">
        <v>1919</v>
      </c>
      <c r="AI396" s="592" t="s">
        <v>2019</v>
      </c>
      <c r="AJ396" s="591">
        <v>901034</v>
      </c>
      <c r="AK396" s="628"/>
      <c r="AL396" s="763">
        <v>201008</v>
      </c>
      <c r="AM396" s="763" t="s">
        <v>3617</v>
      </c>
      <c r="AN396" s="763">
        <v>1</v>
      </c>
      <c r="AO396" s="606"/>
      <c r="AP396" s="441"/>
      <c r="AQ396" s="589"/>
      <c r="AR396" s="590"/>
      <c r="AS396" s="9"/>
    </row>
    <row r="397" spans="34:45" ht="15" customHeight="1" x14ac:dyDescent="0.15">
      <c r="AH397" s="598" t="s">
        <v>1919</v>
      </c>
      <c r="AI397" s="598" t="s">
        <v>1691</v>
      </c>
      <c r="AJ397" s="594">
        <v>901036</v>
      </c>
      <c r="AK397" s="628"/>
      <c r="AL397" s="763">
        <v>201009</v>
      </c>
      <c r="AM397" s="763">
        <v>1</v>
      </c>
      <c r="AN397" s="763" t="s">
        <v>3617</v>
      </c>
      <c r="AO397" s="606"/>
      <c r="AP397" s="441"/>
      <c r="AQ397" s="589"/>
      <c r="AR397" s="590"/>
      <c r="AS397" s="9"/>
    </row>
    <row r="398" spans="34:45" ht="15" customHeight="1" x14ac:dyDescent="0.15">
      <c r="AH398" s="598" t="s">
        <v>1919</v>
      </c>
      <c r="AI398" s="598" t="s">
        <v>3590</v>
      </c>
      <c r="AJ398" s="594">
        <v>901036</v>
      </c>
      <c r="AK398" s="628"/>
      <c r="AL398" s="763">
        <v>201010</v>
      </c>
      <c r="AM398" s="763">
        <v>1</v>
      </c>
      <c r="AN398" s="763" t="s">
        <v>3617</v>
      </c>
      <c r="AO398" s="606"/>
      <c r="AP398" s="441"/>
      <c r="AQ398" s="589"/>
      <c r="AR398" s="590"/>
      <c r="AS398" s="9"/>
    </row>
    <row r="399" spans="34:45" ht="15" customHeight="1" x14ac:dyDescent="0.15">
      <c r="AH399" s="598" t="s">
        <v>1941</v>
      </c>
      <c r="AI399" s="598" t="s">
        <v>3591</v>
      </c>
      <c r="AJ399" s="594">
        <v>905014</v>
      </c>
      <c r="AK399" s="628"/>
      <c r="AL399" s="763">
        <v>201011</v>
      </c>
      <c r="AM399" s="763">
        <v>1</v>
      </c>
      <c r="AN399" s="763" t="s">
        <v>3617</v>
      </c>
      <c r="AO399" s="606"/>
      <c r="AP399" s="441"/>
      <c r="AQ399" s="589"/>
      <c r="AR399" s="590"/>
      <c r="AS399" s="9"/>
    </row>
    <row r="400" spans="34:45" ht="15" customHeight="1" x14ac:dyDescent="0.15">
      <c r="AH400" s="598" t="s">
        <v>1941</v>
      </c>
      <c r="AI400" s="598" t="s">
        <v>307</v>
      </c>
      <c r="AJ400" s="594">
        <v>905014</v>
      </c>
      <c r="AK400" s="627"/>
      <c r="AL400" s="764">
        <v>201012</v>
      </c>
      <c r="AM400" s="764" t="s">
        <v>3617</v>
      </c>
      <c r="AN400" s="764">
        <v>1</v>
      </c>
      <c r="AO400" s="627"/>
      <c r="AP400" s="441"/>
      <c r="AQ400" s="589"/>
      <c r="AR400" s="590"/>
      <c r="AS400" s="9"/>
    </row>
    <row r="401" spans="34:45" ht="15" customHeight="1" x14ac:dyDescent="0.15">
      <c r="AH401" s="598" t="s">
        <v>1954</v>
      </c>
      <c r="AI401" s="598" t="s">
        <v>1957</v>
      </c>
      <c r="AJ401" s="594">
        <v>908994</v>
      </c>
      <c r="AK401" s="627"/>
      <c r="AL401" s="764">
        <v>201013</v>
      </c>
      <c r="AM401" s="764" t="s">
        <v>3617</v>
      </c>
      <c r="AN401" s="764">
        <v>1</v>
      </c>
      <c r="AO401" s="627"/>
      <c r="AP401" s="441"/>
      <c r="AQ401" s="589"/>
      <c r="AR401" s="590"/>
      <c r="AS401" s="9"/>
    </row>
    <row r="402" spans="34:45" ht="15" customHeight="1" x14ac:dyDescent="0.15">
      <c r="AH402" s="598" t="s">
        <v>1954</v>
      </c>
      <c r="AI402" s="598" t="s">
        <v>2080</v>
      </c>
      <c r="AJ402" s="594">
        <v>908994</v>
      </c>
      <c r="AK402" s="627"/>
      <c r="AL402" s="764">
        <v>201014</v>
      </c>
      <c r="AM402" s="764" t="s">
        <v>3617</v>
      </c>
      <c r="AN402" s="764">
        <v>1</v>
      </c>
      <c r="AO402" s="627"/>
      <c r="AP402" s="441"/>
      <c r="AQ402" s="589"/>
      <c r="AR402" s="590"/>
      <c r="AS402" s="9"/>
    </row>
    <row r="403" spans="34:45" ht="15" customHeight="1" x14ac:dyDescent="0.15">
      <c r="AH403" s="598" t="s">
        <v>1954</v>
      </c>
      <c r="AI403" s="598" t="s">
        <v>2081</v>
      </c>
      <c r="AJ403" s="594">
        <v>908992</v>
      </c>
      <c r="AK403" s="627"/>
      <c r="AL403" s="764">
        <v>201015</v>
      </c>
      <c r="AM403" s="764">
        <v>1</v>
      </c>
      <c r="AN403" s="764" t="s">
        <v>3617</v>
      </c>
      <c r="AO403" s="627"/>
      <c r="AP403" s="441"/>
      <c r="AQ403" s="589"/>
      <c r="AR403" s="590"/>
      <c r="AS403" s="9"/>
    </row>
    <row r="404" spans="34:45" ht="15" customHeight="1" x14ac:dyDescent="0.15">
      <c r="AH404" s="598" t="s">
        <v>1954</v>
      </c>
      <c r="AI404" s="598" t="s">
        <v>1955</v>
      </c>
      <c r="AJ404" s="594">
        <v>908992</v>
      </c>
      <c r="AK404" s="627"/>
      <c r="AL404" s="764">
        <v>201016</v>
      </c>
      <c r="AM404" s="764" t="s">
        <v>3617</v>
      </c>
      <c r="AN404" s="764">
        <v>1</v>
      </c>
      <c r="AO404" s="627"/>
      <c r="AP404" s="441"/>
      <c r="AQ404" s="589"/>
      <c r="AR404" s="590"/>
      <c r="AS404" s="9"/>
    </row>
    <row r="405" spans="34:45" ht="15" customHeight="1" x14ac:dyDescent="0.15">
      <c r="AH405" s="619"/>
      <c r="AI405" s="620"/>
      <c r="AJ405" s="621"/>
      <c r="AK405" s="627"/>
      <c r="AL405" s="764">
        <v>201017</v>
      </c>
      <c r="AM405" s="764" t="s">
        <v>3617</v>
      </c>
      <c r="AN405" s="764">
        <v>1</v>
      </c>
      <c r="AO405" s="627"/>
      <c r="AP405" s="441"/>
      <c r="AQ405" s="589"/>
      <c r="AR405" s="590"/>
      <c r="AS405" s="9"/>
    </row>
    <row r="406" spans="34:45" ht="15" customHeight="1" x14ac:dyDescent="0.15">
      <c r="AH406" s="619"/>
      <c r="AI406" s="620"/>
      <c r="AJ406" s="621"/>
      <c r="AK406" s="627"/>
      <c r="AL406" s="764">
        <v>202001</v>
      </c>
      <c r="AM406" s="764" t="s">
        <v>3617</v>
      </c>
      <c r="AN406" s="764">
        <v>1</v>
      </c>
      <c r="AO406" s="627"/>
      <c r="AP406" s="441"/>
      <c r="AQ406" s="589"/>
      <c r="AR406" s="590"/>
      <c r="AS406" s="9"/>
    </row>
    <row r="407" spans="34:45" ht="15" customHeight="1" x14ac:dyDescent="0.15">
      <c r="AH407" s="626" t="s">
        <v>517</v>
      </c>
      <c r="AI407" s="620"/>
      <c r="AJ407" s="621"/>
      <c r="AK407" s="627"/>
      <c r="AL407" s="764">
        <v>202002</v>
      </c>
      <c r="AM407" s="764" t="s">
        <v>3617</v>
      </c>
      <c r="AN407" s="764">
        <v>1</v>
      </c>
      <c r="AO407" s="627"/>
      <c r="AP407" s="441"/>
      <c r="AQ407" s="589"/>
      <c r="AR407" s="590"/>
      <c r="AS407" s="9"/>
    </row>
    <row r="408" spans="34:45" ht="15" customHeight="1" x14ac:dyDescent="0.15">
      <c r="AH408" s="768" t="s">
        <v>519</v>
      </c>
      <c r="AI408" s="768"/>
      <c r="AJ408" s="768"/>
      <c r="AK408" s="627"/>
      <c r="AL408" s="764">
        <v>202003</v>
      </c>
      <c r="AM408" s="764" t="s">
        <v>3617</v>
      </c>
      <c r="AN408" s="764">
        <v>1</v>
      </c>
      <c r="AO408" s="627"/>
      <c r="AP408" s="441"/>
      <c r="AQ408" s="589"/>
      <c r="AR408" s="590"/>
      <c r="AS408" s="9"/>
    </row>
    <row r="409" spans="34:45" ht="15" customHeight="1" x14ac:dyDescent="0.15">
      <c r="AH409" s="584" t="s">
        <v>506</v>
      </c>
      <c r="AI409" s="585" t="s">
        <v>507</v>
      </c>
      <c r="AJ409" s="758" t="s">
        <v>508</v>
      </c>
      <c r="AK409" s="627"/>
      <c r="AL409" s="764">
        <v>202005</v>
      </c>
      <c r="AM409" s="764">
        <v>1</v>
      </c>
      <c r="AN409" s="764" t="s">
        <v>3617</v>
      </c>
      <c r="AO409" s="627"/>
      <c r="AP409" s="441"/>
      <c r="AQ409" s="589"/>
      <c r="AR409" s="590"/>
      <c r="AS409" s="9"/>
    </row>
    <row r="410" spans="34:45" ht="15" customHeight="1" x14ac:dyDescent="0.15">
      <c r="AH410" s="591" t="s">
        <v>372</v>
      </c>
      <c r="AI410" s="592" t="s">
        <v>522</v>
      </c>
      <c r="AJ410" s="591">
        <v>100001</v>
      </c>
      <c r="AK410" s="627"/>
      <c r="AL410" s="764">
        <v>202006</v>
      </c>
      <c r="AM410" s="764" t="s">
        <v>3617</v>
      </c>
      <c r="AN410" s="764">
        <v>1</v>
      </c>
      <c r="AO410" s="627"/>
      <c r="AP410" s="441"/>
      <c r="AQ410" s="589"/>
      <c r="AR410" s="590"/>
      <c r="AS410" s="9"/>
    </row>
    <row r="411" spans="34:45" ht="15" customHeight="1" x14ac:dyDescent="0.15">
      <c r="AH411" s="591" t="s">
        <v>372</v>
      </c>
      <c r="AI411" s="592" t="s">
        <v>523</v>
      </c>
      <c r="AJ411" s="591">
        <v>100002</v>
      </c>
      <c r="AK411" s="627"/>
      <c r="AL411" s="764">
        <v>202007</v>
      </c>
      <c r="AM411" s="764">
        <v>1</v>
      </c>
      <c r="AN411" s="764" t="s">
        <v>3617</v>
      </c>
      <c r="AO411" s="627"/>
      <c r="AP411" s="441"/>
      <c r="AQ411" s="589"/>
      <c r="AR411" s="590"/>
      <c r="AS411" s="9"/>
    </row>
    <row r="412" spans="34:45" ht="15" customHeight="1" x14ac:dyDescent="0.15">
      <c r="AH412" s="591" t="s">
        <v>372</v>
      </c>
      <c r="AI412" s="592" t="s">
        <v>514</v>
      </c>
      <c r="AJ412" s="591">
        <v>100003</v>
      </c>
      <c r="AK412" s="627"/>
      <c r="AL412" s="764">
        <v>202010</v>
      </c>
      <c r="AM412" s="764">
        <v>1</v>
      </c>
      <c r="AN412" s="764" t="s">
        <v>3617</v>
      </c>
      <c r="AO412" s="627"/>
      <c r="AP412" s="441"/>
      <c r="AQ412" s="589"/>
      <c r="AR412" s="590"/>
      <c r="AS412" s="9"/>
    </row>
    <row r="413" spans="34:45" ht="15" customHeight="1" x14ac:dyDescent="0.15">
      <c r="AH413" s="591" t="s">
        <v>372</v>
      </c>
      <c r="AI413" s="592" t="s">
        <v>515</v>
      </c>
      <c r="AJ413" s="591">
        <v>100004</v>
      </c>
      <c r="AK413" s="627"/>
      <c r="AL413" s="764">
        <v>202011</v>
      </c>
      <c r="AM413" s="764" t="s">
        <v>3617</v>
      </c>
      <c r="AN413" s="764">
        <v>1</v>
      </c>
      <c r="AO413" s="627"/>
      <c r="AP413" s="441"/>
      <c r="AQ413" s="589"/>
      <c r="AR413" s="590"/>
      <c r="AS413" s="9"/>
    </row>
    <row r="414" spans="34:45" ht="15" customHeight="1" x14ac:dyDescent="0.15">
      <c r="AH414" s="591" t="s">
        <v>372</v>
      </c>
      <c r="AI414" s="592" t="s">
        <v>516</v>
      </c>
      <c r="AJ414" s="591">
        <v>100005</v>
      </c>
      <c r="AK414" s="627"/>
      <c r="AL414" s="764">
        <v>202012</v>
      </c>
      <c r="AM414" s="764" t="s">
        <v>3617</v>
      </c>
      <c r="AN414" s="764">
        <v>1</v>
      </c>
      <c r="AO414" s="627"/>
      <c r="AP414" s="441"/>
      <c r="AQ414" s="589"/>
      <c r="AR414" s="590"/>
      <c r="AS414" s="9"/>
    </row>
    <row r="415" spans="34:45" ht="15" customHeight="1" x14ac:dyDescent="0.15">
      <c r="AH415" s="591" t="s">
        <v>372</v>
      </c>
      <c r="AI415" s="592" t="s">
        <v>527</v>
      </c>
      <c r="AJ415" s="591">
        <v>100006</v>
      </c>
      <c r="AK415" s="627"/>
      <c r="AL415" s="764">
        <v>202013</v>
      </c>
      <c r="AM415" s="764">
        <v>1</v>
      </c>
      <c r="AN415" s="764" t="s">
        <v>3617</v>
      </c>
      <c r="AO415" s="627"/>
      <c r="AP415" s="441"/>
      <c r="AQ415" s="589"/>
      <c r="AR415" s="590"/>
      <c r="AS415" s="9"/>
    </row>
    <row r="416" spans="34:45" ht="15" customHeight="1" x14ac:dyDescent="0.15">
      <c r="AH416" s="591" t="s">
        <v>372</v>
      </c>
      <c r="AI416" s="592" t="s">
        <v>518</v>
      </c>
      <c r="AJ416" s="591">
        <v>100007</v>
      </c>
      <c r="AK416" s="627"/>
      <c r="AL416" s="764">
        <v>202014</v>
      </c>
      <c r="AM416" s="764" t="s">
        <v>3617</v>
      </c>
      <c r="AN416" s="764">
        <v>1</v>
      </c>
      <c r="AO416" s="627"/>
      <c r="AP416" s="441"/>
      <c r="AQ416" s="589"/>
      <c r="AR416" s="590"/>
      <c r="AS416" s="9"/>
    </row>
    <row r="417" spans="34:45" ht="15" customHeight="1" x14ac:dyDescent="0.15">
      <c r="AH417" s="591" t="s">
        <v>372</v>
      </c>
      <c r="AI417" s="592" t="s">
        <v>520</v>
      </c>
      <c r="AJ417" s="591">
        <v>100008</v>
      </c>
      <c r="AK417" s="627"/>
      <c r="AL417" s="764">
        <v>202015</v>
      </c>
      <c r="AM417" s="764" t="s">
        <v>3617</v>
      </c>
      <c r="AN417" s="764">
        <v>1</v>
      </c>
      <c r="AO417" s="627"/>
      <c r="AP417" s="441"/>
      <c r="AQ417" s="589"/>
      <c r="AR417" s="590"/>
      <c r="AS417" s="9"/>
    </row>
    <row r="418" spans="34:45" ht="15" customHeight="1" x14ac:dyDescent="0.15">
      <c r="AH418" s="591" t="s">
        <v>372</v>
      </c>
      <c r="AI418" s="592" t="s">
        <v>521</v>
      </c>
      <c r="AJ418" s="591">
        <v>100009</v>
      </c>
      <c r="AK418" s="627"/>
      <c r="AL418" s="764">
        <v>202016</v>
      </c>
      <c r="AM418" s="764" t="s">
        <v>3617</v>
      </c>
      <c r="AN418" s="764">
        <v>1</v>
      </c>
      <c r="AO418" s="627"/>
      <c r="AP418" s="441"/>
      <c r="AQ418" s="589"/>
      <c r="AR418" s="590"/>
      <c r="AS418" s="9"/>
    </row>
    <row r="419" spans="34:45" ht="15" customHeight="1" x14ac:dyDescent="0.15">
      <c r="AH419" s="591" t="s">
        <v>372</v>
      </c>
      <c r="AI419" s="592" t="s">
        <v>531</v>
      </c>
      <c r="AJ419" s="591">
        <v>100010</v>
      </c>
      <c r="AK419" s="627"/>
      <c r="AL419" s="764">
        <v>202990</v>
      </c>
      <c r="AM419" s="764" t="s">
        <v>3617</v>
      </c>
      <c r="AN419" s="764">
        <v>1</v>
      </c>
      <c r="AO419" s="627"/>
      <c r="AP419" s="441"/>
      <c r="AQ419" s="589"/>
      <c r="AR419" s="590"/>
      <c r="AS419" s="9"/>
    </row>
    <row r="420" spans="34:45" ht="15" customHeight="1" x14ac:dyDescent="0.15">
      <c r="AH420" s="591" t="s">
        <v>372</v>
      </c>
      <c r="AI420" s="592" t="s">
        <v>524</v>
      </c>
      <c r="AJ420" s="591">
        <v>100011</v>
      </c>
      <c r="AK420" s="627"/>
      <c r="AL420" s="764">
        <v>203001</v>
      </c>
      <c r="AM420" s="764">
        <v>1</v>
      </c>
      <c r="AN420" s="764" t="s">
        <v>3617</v>
      </c>
      <c r="AO420" s="627"/>
      <c r="AP420" s="441"/>
      <c r="AQ420" s="589"/>
      <c r="AR420" s="590"/>
      <c r="AS420" s="9"/>
    </row>
    <row r="421" spans="34:45" ht="15" customHeight="1" x14ac:dyDescent="0.15">
      <c r="AH421" s="591" t="s">
        <v>372</v>
      </c>
      <c r="AI421" s="592" t="s">
        <v>534</v>
      </c>
      <c r="AJ421" s="591">
        <v>100012</v>
      </c>
      <c r="AK421" s="627"/>
      <c r="AL421" s="764">
        <v>203002</v>
      </c>
      <c r="AM421" s="764">
        <v>1</v>
      </c>
      <c r="AN421" s="764" t="s">
        <v>3617</v>
      </c>
      <c r="AO421" s="627"/>
      <c r="AP421" s="441"/>
      <c r="AQ421" s="589"/>
      <c r="AR421" s="590"/>
      <c r="AS421" s="9"/>
    </row>
    <row r="422" spans="34:45" ht="15" customHeight="1" x14ac:dyDescent="0.15">
      <c r="AH422" s="591" t="s">
        <v>372</v>
      </c>
      <c r="AI422" s="592" t="s">
        <v>525</v>
      </c>
      <c r="AJ422" s="591">
        <v>100013</v>
      </c>
      <c r="AK422" s="627"/>
      <c r="AL422" s="764">
        <v>203003</v>
      </c>
      <c r="AM422" s="764" t="s">
        <v>3617</v>
      </c>
      <c r="AN422" s="764">
        <v>1</v>
      </c>
      <c r="AO422" s="627"/>
      <c r="AP422" s="441"/>
      <c r="AQ422" s="589"/>
      <c r="AR422" s="590"/>
      <c r="AS422" s="9"/>
    </row>
    <row r="423" spans="34:45" ht="15" customHeight="1" x14ac:dyDescent="0.15">
      <c r="AH423" s="591" t="s">
        <v>372</v>
      </c>
      <c r="AI423" s="592" t="s">
        <v>537</v>
      </c>
      <c r="AJ423" s="591">
        <v>100014</v>
      </c>
      <c r="AK423" s="627"/>
      <c r="AL423" s="764">
        <v>203004</v>
      </c>
      <c r="AM423" s="764">
        <v>1</v>
      </c>
      <c r="AN423" s="764" t="s">
        <v>3617</v>
      </c>
      <c r="AO423" s="627"/>
      <c r="AP423" s="441"/>
      <c r="AQ423" s="589"/>
      <c r="AR423" s="590"/>
      <c r="AS423" s="9"/>
    </row>
    <row r="424" spans="34:45" ht="15" customHeight="1" x14ac:dyDescent="0.15">
      <c r="AH424" s="591" t="s">
        <v>372</v>
      </c>
      <c r="AI424" s="592" t="s">
        <v>526</v>
      </c>
      <c r="AJ424" s="591">
        <v>100015</v>
      </c>
      <c r="AK424" s="627"/>
      <c r="AL424" s="764">
        <v>203005</v>
      </c>
      <c r="AM424" s="764">
        <v>1</v>
      </c>
      <c r="AN424" s="764" t="s">
        <v>3617</v>
      </c>
      <c r="AO424" s="627"/>
      <c r="AP424" s="441"/>
      <c r="AQ424" s="589"/>
      <c r="AR424" s="590"/>
      <c r="AS424" s="9"/>
    </row>
    <row r="425" spans="34:45" ht="15" customHeight="1" x14ac:dyDescent="0.15">
      <c r="AH425" s="591" t="s">
        <v>372</v>
      </c>
      <c r="AI425" s="592" t="s">
        <v>540</v>
      </c>
      <c r="AJ425" s="591">
        <v>100016</v>
      </c>
      <c r="AK425" s="627"/>
      <c r="AL425" s="764">
        <v>203006</v>
      </c>
      <c r="AM425" s="764" t="s">
        <v>3617</v>
      </c>
      <c r="AN425" s="764">
        <v>1</v>
      </c>
      <c r="AO425" s="627"/>
      <c r="AP425" s="441"/>
      <c r="AQ425" s="589"/>
      <c r="AR425" s="590"/>
      <c r="AS425" s="9"/>
    </row>
    <row r="426" spans="34:45" ht="15" customHeight="1" x14ac:dyDescent="0.15">
      <c r="AH426" s="591" t="s">
        <v>372</v>
      </c>
      <c r="AI426" s="592" t="s">
        <v>528</v>
      </c>
      <c r="AJ426" s="591">
        <v>100017</v>
      </c>
      <c r="AK426" s="627"/>
      <c r="AL426" s="764">
        <v>203007</v>
      </c>
      <c r="AM426" s="764" t="s">
        <v>3617</v>
      </c>
      <c r="AN426" s="764">
        <v>1</v>
      </c>
      <c r="AO426" s="627"/>
      <c r="AP426" s="441"/>
      <c r="AQ426" s="589"/>
      <c r="AR426" s="590"/>
      <c r="AS426" s="9"/>
    </row>
    <row r="427" spans="34:45" ht="15" customHeight="1" x14ac:dyDescent="0.15">
      <c r="AH427" s="591" t="s">
        <v>372</v>
      </c>
      <c r="AI427" s="592" t="s">
        <v>529</v>
      </c>
      <c r="AJ427" s="591">
        <v>100018</v>
      </c>
      <c r="AK427" s="627"/>
      <c r="AL427" s="764">
        <v>203008</v>
      </c>
      <c r="AM427" s="764">
        <v>1</v>
      </c>
      <c r="AN427" s="764" t="s">
        <v>3617</v>
      </c>
      <c r="AO427" s="627"/>
      <c r="AP427" s="441"/>
      <c r="AQ427" s="589"/>
      <c r="AR427" s="590"/>
      <c r="AS427" s="9"/>
    </row>
    <row r="428" spans="34:45" ht="15" customHeight="1" x14ac:dyDescent="0.15">
      <c r="AH428" s="591" t="s">
        <v>372</v>
      </c>
      <c r="AI428" s="592" t="s">
        <v>530</v>
      </c>
      <c r="AJ428" s="591">
        <v>100019</v>
      </c>
      <c r="AK428" s="627"/>
      <c r="AL428" s="764">
        <v>203009</v>
      </c>
      <c r="AM428" s="764">
        <v>1</v>
      </c>
      <c r="AN428" s="764" t="s">
        <v>3617</v>
      </c>
      <c r="AO428" s="627"/>
      <c r="AP428" s="441"/>
      <c r="AQ428" s="589"/>
      <c r="AR428" s="590"/>
      <c r="AS428" s="9"/>
    </row>
    <row r="429" spans="34:45" ht="15" customHeight="1" x14ac:dyDescent="0.15">
      <c r="AH429" s="591" t="s">
        <v>372</v>
      </c>
      <c r="AI429" s="592" t="s">
        <v>532</v>
      </c>
      <c r="AJ429" s="591">
        <v>100020</v>
      </c>
      <c r="AK429" s="627"/>
      <c r="AL429" s="764">
        <v>203010</v>
      </c>
      <c r="AM429" s="764">
        <v>1</v>
      </c>
      <c r="AN429" s="764" t="s">
        <v>3617</v>
      </c>
      <c r="AO429" s="627"/>
      <c r="AP429" s="441"/>
      <c r="AQ429" s="589"/>
      <c r="AR429" s="590"/>
      <c r="AS429" s="9"/>
    </row>
    <row r="430" spans="34:45" ht="15" customHeight="1" x14ac:dyDescent="0.15">
      <c r="AH430" s="591" t="s">
        <v>372</v>
      </c>
      <c r="AI430" s="592" t="s">
        <v>533</v>
      </c>
      <c r="AJ430" s="591">
        <v>100021</v>
      </c>
      <c r="AK430" s="624"/>
      <c r="AL430" s="764">
        <v>203011</v>
      </c>
      <c r="AM430" s="764" t="s">
        <v>3617</v>
      </c>
      <c r="AN430" s="764">
        <v>1</v>
      </c>
      <c r="AO430" s="624"/>
      <c r="AP430" s="441"/>
      <c r="AQ430" s="589"/>
      <c r="AR430" s="590"/>
      <c r="AS430" s="9"/>
    </row>
    <row r="431" spans="34:45" ht="15" customHeight="1" x14ac:dyDescent="0.15">
      <c r="AH431" s="591" t="s">
        <v>372</v>
      </c>
      <c r="AI431" s="592" t="s">
        <v>544</v>
      </c>
      <c r="AJ431" s="591">
        <v>100022</v>
      </c>
      <c r="AK431" s="624"/>
      <c r="AL431" s="764">
        <v>203012</v>
      </c>
      <c r="AM431" s="764">
        <v>1</v>
      </c>
      <c r="AN431" s="764" t="s">
        <v>3617</v>
      </c>
      <c r="AO431" s="624"/>
      <c r="AP431" s="441"/>
      <c r="AQ431" s="589"/>
      <c r="AR431" s="590"/>
      <c r="AS431" s="9"/>
    </row>
    <row r="432" spans="34:45" ht="15" customHeight="1" x14ac:dyDescent="0.15">
      <c r="AH432" s="591" t="s">
        <v>372</v>
      </c>
      <c r="AI432" s="592" t="s">
        <v>535</v>
      </c>
      <c r="AJ432" s="591">
        <v>100023</v>
      </c>
      <c r="AK432" s="624"/>
      <c r="AL432" s="764">
        <v>203013</v>
      </c>
      <c r="AM432" s="764" t="s">
        <v>3617</v>
      </c>
      <c r="AN432" s="764">
        <v>1</v>
      </c>
      <c r="AO432" s="624"/>
      <c r="AP432" s="441"/>
      <c r="AQ432" s="589"/>
      <c r="AR432" s="590"/>
      <c r="AS432" s="9"/>
    </row>
    <row r="433" spans="34:45" ht="15" customHeight="1" x14ac:dyDescent="0.15">
      <c r="AH433" s="591" t="s">
        <v>372</v>
      </c>
      <c r="AI433" s="592" t="s">
        <v>546</v>
      </c>
      <c r="AJ433" s="591">
        <v>100024</v>
      </c>
      <c r="AK433" s="624"/>
      <c r="AL433" s="764">
        <v>203014</v>
      </c>
      <c r="AM433" s="764" t="s">
        <v>3617</v>
      </c>
      <c r="AN433" s="764">
        <v>1</v>
      </c>
      <c r="AO433" s="624"/>
      <c r="AP433" s="441"/>
      <c r="AQ433" s="589"/>
      <c r="AR433" s="590"/>
      <c r="AS433" s="9"/>
    </row>
    <row r="434" spans="34:45" ht="15" customHeight="1" x14ac:dyDescent="0.15">
      <c r="AH434" s="591" t="s">
        <v>372</v>
      </c>
      <c r="AI434" s="592" t="s">
        <v>536</v>
      </c>
      <c r="AJ434" s="591">
        <v>100025</v>
      </c>
      <c r="AK434" s="624"/>
      <c r="AL434" s="764">
        <v>203015</v>
      </c>
      <c r="AM434" s="764" t="s">
        <v>3617</v>
      </c>
      <c r="AN434" s="764">
        <v>1</v>
      </c>
      <c r="AO434" s="624"/>
      <c r="AP434" s="441"/>
      <c r="AQ434" s="589"/>
      <c r="AR434" s="590"/>
      <c r="AS434" s="9"/>
    </row>
    <row r="435" spans="34:45" ht="15" customHeight="1" x14ac:dyDescent="0.15">
      <c r="AH435" s="591" t="s">
        <v>372</v>
      </c>
      <c r="AI435" s="592" t="s">
        <v>538</v>
      </c>
      <c r="AJ435" s="591">
        <v>100026</v>
      </c>
      <c r="AK435" s="624"/>
      <c r="AL435" s="764">
        <v>203017</v>
      </c>
      <c r="AM435" s="764">
        <v>1</v>
      </c>
      <c r="AN435" s="764" t="s">
        <v>3617</v>
      </c>
      <c r="AO435" s="624"/>
      <c r="AP435" s="441"/>
      <c r="AQ435" s="589"/>
      <c r="AR435" s="590"/>
      <c r="AS435" s="9"/>
    </row>
    <row r="436" spans="34:45" ht="15" customHeight="1" x14ac:dyDescent="0.15">
      <c r="AH436" s="591" t="s">
        <v>372</v>
      </c>
      <c r="AI436" s="592" t="s">
        <v>539</v>
      </c>
      <c r="AJ436" s="591">
        <v>100027</v>
      </c>
      <c r="AK436" s="624"/>
      <c r="AL436" s="764">
        <v>203018</v>
      </c>
      <c r="AM436" s="764" t="s">
        <v>3617</v>
      </c>
      <c r="AN436" s="764">
        <v>1</v>
      </c>
      <c r="AO436" s="624"/>
      <c r="AP436" s="441"/>
      <c r="AQ436" s="589"/>
      <c r="AR436" s="590"/>
      <c r="AS436" s="9"/>
    </row>
    <row r="437" spans="34:45" ht="15" customHeight="1" x14ac:dyDescent="0.15">
      <c r="AH437" s="591" t="s">
        <v>372</v>
      </c>
      <c r="AI437" s="592" t="s">
        <v>551</v>
      </c>
      <c r="AJ437" s="591">
        <v>100028</v>
      </c>
      <c r="AK437" s="624"/>
      <c r="AL437" s="764">
        <v>203019</v>
      </c>
      <c r="AM437" s="764" t="s">
        <v>3617</v>
      </c>
      <c r="AN437" s="764">
        <v>1</v>
      </c>
      <c r="AO437" s="624"/>
      <c r="AP437" s="441"/>
      <c r="AQ437" s="589"/>
      <c r="AR437" s="590"/>
      <c r="AS437" s="9"/>
    </row>
    <row r="438" spans="34:45" ht="15" customHeight="1" x14ac:dyDescent="0.15">
      <c r="AH438" s="591" t="s">
        <v>372</v>
      </c>
      <c r="AI438" s="592" t="s">
        <v>553</v>
      </c>
      <c r="AJ438" s="591">
        <v>100029</v>
      </c>
      <c r="AK438" s="624"/>
      <c r="AL438" s="764">
        <v>203021</v>
      </c>
      <c r="AM438" s="764">
        <v>1</v>
      </c>
      <c r="AN438" s="764" t="s">
        <v>3617</v>
      </c>
      <c r="AO438" s="624"/>
      <c r="AP438" s="441"/>
      <c r="AQ438" s="589"/>
      <c r="AR438" s="590"/>
      <c r="AS438" s="9"/>
    </row>
    <row r="439" spans="34:45" ht="15" customHeight="1" x14ac:dyDescent="0.15">
      <c r="AH439" s="591" t="s">
        <v>372</v>
      </c>
      <c r="AI439" s="592" t="s">
        <v>555</v>
      </c>
      <c r="AJ439" s="591">
        <v>100030</v>
      </c>
      <c r="AK439" s="624"/>
      <c r="AL439" s="764">
        <v>203990</v>
      </c>
      <c r="AM439" s="764" t="s">
        <v>3617</v>
      </c>
      <c r="AN439" s="764">
        <v>1</v>
      </c>
      <c r="AO439" s="624"/>
      <c r="AP439" s="441"/>
      <c r="AQ439" s="589"/>
      <c r="AR439" s="590"/>
      <c r="AS439" s="9"/>
    </row>
    <row r="440" spans="34:45" ht="15" customHeight="1" x14ac:dyDescent="0.15">
      <c r="AH440" s="591" t="s">
        <v>372</v>
      </c>
      <c r="AI440" s="592" t="s">
        <v>541</v>
      </c>
      <c r="AJ440" s="591">
        <v>100031</v>
      </c>
      <c r="AK440" s="624"/>
      <c r="AL440" s="764">
        <v>203991</v>
      </c>
      <c r="AM440" s="764">
        <v>1</v>
      </c>
      <c r="AN440" s="764" t="s">
        <v>3617</v>
      </c>
      <c r="AO440" s="624"/>
      <c r="AP440" s="441"/>
      <c r="AQ440" s="589"/>
      <c r="AR440" s="590"/>
      <c r="AS440" s="9"/>
    </row>
    <row r="441" spans="34:45" ht="15" customHeight="1" x14ac:dyDescent="0.15">
      <c r="AH441" s="591" t="s">
        <v>372</v>
      </c>
      <c r="AI441" s="592" t="s">
        <v>542</v>
      </c>
      <c r="AJ441" s="591">
        <v>100032</v>
      </c>
      <c r="AK441" s="624"/>
      <c r="AL441" s="764">
        <v>203992</v>
      </c>
      <c r="AM441" s="764">
        <v>1</v>
      </c>
      <c r="AN441" s="764" t="s">
        <v>3617</v>
      </c>
      <c r="AO441" s="624"/>
      <c r="AP441" s="441"/>
      <c r="AQ441" s="589"/>
      <c r="AR441" s="590"/>
      <c r="AS441" s="9"/>
    </row>
    <row r="442" spans="34:45" ht="15" customHeight="1" x14ac:dyDescent="0.15">
      <c r="AH442" s="591" t="s">
        <v>372</v>
      </c>
      <c r="AI442" s="592" t="s">
        <v>543</v>
      </c>
      <c r="AJ442" s="591">
        <v>100033</v>
      </c>
      <c r="AK442" s="624"/>
      <c r="AL442" s="764">
        <v>204001</v>
      </c>
      <c r="AM442" s="764">
        <v>1</v>
      </c>
      <c r="AN442" s="764" t="s">
        <v>3617</v>
      </c>
      <c r="AO442" s="624"/>
      <c r="AP442" s="441"/>
      <c r="AQ442" s="589"/>
      <c r="AR442" s="590"/>
      <c r="AS442" s="9"/>
    </row>
    <row r="443" spans="34:45" ht="15" customHeight="1" x14ac:dyDescent="0.15">
      <c r="AH443" s="591" t="s">
        <v>372</v>
      </c>
      <c r="AI443" s="592" t="s">
        <v>545</v>
      </c>
      <c r="AJ443" s="591">
        <v>100034</v>
      </c>
      <c r="AK443" s="624"/>
      <c r="AL443" s="764">
        <v>204002</v>
      </c>
      <c r="AM443" s="764" t="s">
        <v>3617</v>
      </c>
      <c r="AN443" s="764">
        <v>1</v>
      </c>
      <c r="AO443" s="624"/>
      <c r="AP443" s="441"/>
      <c r="AQ443" s="589"/>
      <c r="AR443" s="590"/>
      <c r="AS443" s="9"/>
    </row>
    <row r="444" spans="34:45" ht="15" customHeight="1" x14ac:dyDescent="0.15">
      <c r="AH444" s="591" t="s">
        <v>372</v>
      </c>
      <c r="AI444" s="592" t="s">
        <v>561</v>
      </c>
      <c r="AJ444" s="591">
        <v>100035</v>
      </c>
      <c r="AK444" s="624"/>
      <c r="AL444" s="764">
        <v>204003</v>
      </c>
      <c r="AM444" s="764" t="s">
        <v>3617</v>
      </c>
      <c r="AN444" s="764">
        <v>1</v>
      </c>
      <c r="AO444" s="624"/>
      <c r="AP444" s="441"/>
      <c r="AQ444" s="589"/>
      <c r="AR444" s="590"/>
      <c r="AS444" s="9"/>
    </row>
    <row r="445" spans="34:45" ht="15" customHeight="1" x14ac:dyDescent="0.15">
      <c r="AH445" s="591" t="s">
        <v>372</v>
      </c>
      <c r="AI445" s="592" t="s">
        <v>547</v>
      </c>
      <c r="AJ445" s="591">
        <v>100038</v>
      </c>
      <c r="AK445" s="624"/>
      <c r="AL445" s="764">
        <v>204004</v>
      </c>
      <c r="AM445" s="764">
        <v>1</v>
      </c>
      <c r="AN445" s="764" t="s">
        <v>3617</v>
      </c>
      <c r="AO445" s="624"/>
      <c r="AP445" s="441"/>
      <c r="AQ445" s="589"/>
      <c r="AR445" s="590"/>
      <c r="AS445" s="9"/>
    </row>
    <row r="446" spans="34:45" ht="15" customHeight="1" x14ac:dyDescent="0.15">
      <c r="AH446" s="591" t="s">
        <v>372</v>
      </c>
      <c r="AI446" s="592" t="s">
        <v>564</v>
      </c>
      <c r="AJ446" s="591">
        <v>100039</v>
      </c>
      <c r="AK446" s="624"/>
      <c r="AL446" s="764">
        <v>204005</v>
      </c>
      <c r="AM446" s="764" t="s">
        <v>3617</v>
      </c>
      <c r="AN446" s="764">
        <v>1</v>
      </c>
      <c r="AO446" s="624"/>
      <c r="AP446" s="441"/>
      <c r="AQ446" s="589"/>
      <c r="AR446" s="590"/>
      <c r="AS446" s="9"/>
    </row>
    <row r="447" spans="34:45" ht="15" customHeight="1" x14ac:dyDescent="0.15">
      <c r="AH447" s="591" t="s">
        <v>372</v>
      </c>
      <c r="AI447" s="592" t="s">
        <v>548</v>
      </c>
      <c r="AJ447" s="591">
        <v>100040</v>
      </c>
      <c r="AK447" s="624"/>
      <c r="AL447" s="764">
        <v>205001</v>
      </c>
      <c r="AM447" s="764">
        <v>1</v>
      </c>
      <c r="AN447" s="764" t="s">
        <v>3617</v>
      </c>
      <c r="AO447" s="624"/>
      <c r="AP447" s="441"/>
      <c r="AQ447" s="589"/>
      <c r="AR447" s="590"/>
      <c r="AS447" s="9"/>
    </row>
    <row r="448" spans="34:45" ht="15" customHeight="1" x14ac:dyDescent="0.15">
      <c r="AH448" s="591" t="s">
        <v>372</v>
      </c>
      <c r="AI448" s="592" t="s">
        <v>549</v>
      </c>
      <c r="AJ448" s="591">
        <v>100042</v>
      </c>
      <c r="AK448" s="624"/>
      <c r="AL448" s="764">
        <v>205002</v>
      </c>
      <c r="AM448" s="764" t="s">
        <v>3617</v>
      </c>
      <c r="AN448" s="764">
        <v>1</v>
      </c>
      <c r="AO448" s="624"/>
      <c r="AP448" s="441"/>
      <c r="AQ448" s="589"/>
      <c r="AR448" s="590"/>
      <c r="AS448" s="9"/>
    </row>
    <row r="449" spans="34:45" ht="15" customHeight="1" x14ac:dyDescent="0.15">
      <c r="AH449" s="591" t="s">
        <v>372</v>
      </c>
      <c r="AI449" s="592" t="s">
        <v>550</v>
      </c>
      <c r="AJ449" s="591">
        <v>100043</v>
      </c>
      <c r="AK449" s="624"/>
      <c r="AL449" s="764">
        <v>205003</v>
      </c>
      <c r="AM449" s="764">
        <v>1</v>
      </c>
      <c r="AN449" s="764" t="s">
        <v>3617</v>
      </c>
      <c r="AO449" s="624"/>
      <c r="AP449" s="441"/>
      <c r="AQ449" s="589"/>
      <c r="AR449" s="590"/>
      <c r="AS449" s="9"/>
    </row>
    <row r="450" spans="34:45" ht="15" customHeight="1" x14ac:dyDescent="0.15">
      <c r="AH450" s="591" t="s">
        <v>372</v>
      </c>
      <c r="AI450" s="592" t="s">
        <v>566</v>
      </c>
      <c r="AJ450" s="591">
        <v>100045</v>
      </c>
      <c r="AK450" s="624"/>
      <c r="AL450" s="764">
        <v>205004</v>
      </c>
      <c r="AM450" s="764" t="s">
        <v>3617</v>
      </c>
      <c r="AN450" s="764">
        <v>1</v>
      </c>
      <c r="AO450" s="624"/>
      <c r="AP450" s="441"/>
      <c r="AQ450" s="589"/>
      <c r="AR450" s="590"/>
      <c r="AS450" s="9"/>
    </row>
    <row r="451" spans="34:45" ht="15" customHeight="1" x14ac:dyDescent="0.15">
      <c r="AH451" s="591" t="s">
        <v>372</v>
      </c>
      <c r="AI451" s="592" t="s">
        <v>552</v>
      </c>
      <c r="AJ451" s="591">
        <v>100046</v>
      </c>
      <c r="AK451" s="624"/>
      <c r="AL451" s="764">
        <v>205005</v>
      </c>
      <c r="AM451" s="764" t="s">
        <v>3617</v>
      </c>
      <c r="AN451" s="764">
        <v>1</v>
      </c>
      <c r="AO451" s="624"/>
      <c r="AP451" s="441"/>
      <c r="AQ451" s="589"/>
      <c r="AR451" s="590"/>
      <c r="AS451" s="9"/>
    </row>
    <row r="452" spans="34:45" ht="15" customHeight="1" x14ac:dyDescent="0.15">
      <c r="AH452" s="591" t="s">
        <v>372</v>
      </c>
      <c r="AI452" s="592" t="s">
        <v>569</v>
      </c>
      <c r="AJ452" s="591">
        <v>100047</v>
      </c>
      <c r="AK452" s="624"/>
      <c r="AL452" s="764">
        <v>205006</v>
      </c>
      <c r="AM452" s="764" t="s">
        <v>3617</v>
      </c>
      <c r="AN452" s="764">
        <v>1</v>
      </c>
      <c r="AO452" s="624"/>
      <c r="AP452" s="441"/>
      <c r="AQ452" s="589"/>
      <c r="AR452" s="590"/>
      <c r="AS452" s="9"/>
    </row>
    <row r="453" spans="34:45" ht="15" customHeight="1" x14ac:dyDescent="0.15">
      <c r="AH453" s="591" t="s">
        <v>372</v>
      </c>
      <c r="AI453" s="592" t="s">
        <v>554</v>
      </c>
      <c r="AJ453" s="591">
        <v>100049</v>
      </c>
      <c r="AK453" s="624"/>
      <c r="AL453" s="764">
        <v>205007</v>
      </c>
      <c r="AM453" s="764" t="s">
        <v>3617</v>
      </c>
      <c r="AN453" s="764">
        <v>1</v>
      </c>
      <c r="AO453" s="624"/>
      <c r="AP453" s="441"/>
      <c r="AQ453" s="589"/>
      <c r="AR453" s="590"/>
      <c r="AS453" s="9"/>
    </row>
    <row r="454" spans="34:45" ht="15" customHeight="1" x14ac:dyDescent="0.15">
      <c r="AH454" s="591" t="s">
        <v>372</v>
      </c>
      <c r="AI454" s="592" t="s">
        <v>556</v>
      </c>
      <c r="AJ454" s="591">
        <v>100050</v>
      </c>
      <c r="AK454" s="624"/>
      <c r="AL454" s="764">
        <v>205008</v>
      </c>
      <c r="AM454" s="764" t="s">
        <v>3617</v>
      </c>
      <c r="AN454" s="764">
        <v>1</v>
      </c>
      <c r="AO454" s="624"/>
      <c r="AP454" s="441"/>
      <c r="AQ454" s="589"/>
      <c r="AR454" s="590"/>
      <c r="AS454" s="9"/>
    </row>
    <row r="455" spans="34:45" ht="15" customHeight="1" x14ac:dyDescent="0.15">
      <c r="AH455" s="591" t="s">
        <v>372</v>
      </c>
      <c r="AI455" s="592" t="s">
        <v>573</v>
      </c>
      <c r="AJ455" s="591">
        <v>100051</v>
      </c>
      <c r="AK455" s="624"/>
      <c r="AL455" s="764">
        <v>205011</v>
      </c>
      <c r="AM455" s="764" t="s">
        <v>3617</v>
      </c>
      <c r="AN455" s="764">
        <v>1</v>
      </c>
      <c r="AO455" s="624"/>
      <c r="AP455" s="441"/>
      <c r="AQ455" s="589"/>
      <c r="AR455" s="590"/>
      <c r="AS455" s="9"/>
    </row>
    <row r="456" spans="34:45" ht="15" customHeight="1" x14ac:dyDescent="0.15">
      <c r="AH456" s="591" t="s">
        <v>372</v>
      </c>
      <c r="AI456" s="592" t="s">
        <v>575</v>
      </c>
      <c r="AJ456" s="591">
        <v>100052</v>
      </c>
      <c r="AK456" s="624"/>
      <c r="AL456" s="764">
        <v>205012</v>
      </c>
      <c r="AM456" s="764" t="s">
        <v>3617</v>
      </c>
      <c r="AN456" s="764">
        <v>1</v>
      </c>
      <c r="AO456" s="624"/>
      <c r="AP456" s="441"/>
      <c r="AQ456" s="589"/>
      <c r="AR456" s="590"/>
      <c r="AS456" s="9"/>
    </row>
    <row r="457" spans="34:45" ht="15" customHeight="1" x14ac:dyDescent="0.15">
      <c r="AH457" s="591" t="s">
        <v>372</v>
      </c>
      <c r="AI457" s="592" t="s">
        <v>557</v>
      </c>
      <c r="AJ457" s="591">
        <v>100053</v>
      </c>
      <c r="AK457" s="624"/>
      <c r="AL457" s="764">
        <v>205013</v>
      </c>
      <c r="AM457" s="764" t="s">
        <v>3617</v>
      </c>
      <c r="AN457" s="764">
        <v>1</v>
      </c>
      <c r="AO457" s="624"/>
      <c r="AP457" s="441"/>
      <c r="AQ457" s="589"/>
      <c r="AR457" s="590"/>
      <c r="AS457" s="9"/>
    </row>
    <row r="458" spans="34:45" ht="15" customHeight="1" x14ac:dyDescent="0.15">
      <c r="AH458" s="591" t="s">
        <v>372</v>
      </c>
      <c r="AI458" s="592" t="s">
        <v>577</v>
      </c>
      <c r="AJ458" s="591">
        <v>100054</v>
      </c>
      <c r="AK458" s="624"/>
      <c r="AL458" s="764">
        <v>205014</v>
      </c>
      <c r="AM458" s="764" t="s">
        <v>3617</v>
      </c>
      <c r="AN458" s="764">
        <v>1</v>
      </c>
      <c r="AO458" s="624"/>
      <c r="AP458" s="441"/>
      <c r="AQ458" s="589"/>
      <c r="AR458" s="590"/>
      <c r="AS458" s="9"/>
    </row>
    <row r="459" spans="34:45" ht="15" customHeight="1" x14ac:dyDescent="0.15">
      <c r="AH459" s="591" t="s">
        <v>372</v>
      </c>
      <c r="AI459" s="592" t="s">
        <v>558</v>
      </c>
      <c r="AJ459" s="591">
        <v>100055</v>
      </c>
      <c r="AK459" s="624"/>
      <c r="AL459" s="764">
        <v>205015</v>
      </c>
      <c r="AM459" s="764" t="s">
        <v>3617</v>
      </c>
      <c r="AN459" s="764">
        <v>1</v>
      </c>
      <c r="AO459" s="624"/>
      <c r="AP459" s="441"/>
      <c r="AQ459" s="589"/>
      <c r="AR459" s="590"/>
      <c r="AS459" s="9"/>
    </row>
    <row r="460" spans="34:45" ht="15" customHeight="1" x14ac:dyDescent="0.15">
      <c r="AH460" s="591" t="s">
        <v>372</v>
      </c>
      <c r="AI460" s="592" t="s">
        <v>580</v>
      </c>
      <c r="AJ460" s="591">
        <v>100056</v>
      </c>
      <c r="AK460" s="624"/>
      <c r="AL460" s="764">
        <v>205016</v>
      </c>
      <c r="AM460" s="764" t="s">
        <v>3617</v>
      </c>
      <c r="AN460" s="764">
        <v>1</v>
      </c>
      <c r="AO460" s="624"/>
      <c r="AP460" s="441"/>
      <c r="AQ460" s="589"/>
      <c r="AR460" s="590"/>
      <c r="AS460" s="9"/>
    </row>
    <row r="461" spans="34:45" ht="15" customHeight="1" x14ac:dyDescent="0.15">
      <c r="AH461" s="591" t="s">
        <v>372</v>
      </c>
      <c r="AI461" s="592" t="s">
        <v>582</v>
      </c>
      <c r="AJ461" s="591">
        <v>100057</v>
      </c>
      <c r="AK461" s="624"/>
      <c r="AL461" s="764">
        <v>205017</v>
      </c>
      <c r="AM461" s="764" t="s">
        <v>3617</v>
      </c>
      <c r="AN461" s="764">
        <v>1</v>
      </c>
      <c r="AO461" s="624"/>
      <c r="AP461" s="441"/>
      <c r="AQ461" s="589"/>
      <c r="AR461" s="590"/>
      <c r="AS461" s="9"/>
    </row>
    <row r="462" spans="34:45" ht="15" customHeight="1" x14ac:dyDescent="0.15">
      <c r="AH462" s="591" t="s">
        <v>372</v>
      </c>
      <c r="AI462" s="592" t="s">
        <v>583</v>
      </c>
      <c r="AJ462" s="591">
        <v>100058</v>
      </c>
      <c r="AK462" s="624"/>
      <c r="AL462" s="764">
        <v>206001</v>
      </c>
      <c r="AM462" s="764">
        <v>1</v>
      </c>
      <c r="AN462" s="764" t="s">
        <v>3617</v>
      </c>
      <c r="AO462" s="624"/>
      <c r="AP462" s="441"/>
      <c r="AQ462" s="589"/>
      <c r="AR462" s="590"/>
      <c r="AS462" s="9"/>
    </row>
    <row r="463" spans="34:45" ht="15" customHeight="1" x14ac:dyDescent="0.15">
      <c r="AH463" s="591" t="s">
        <v>372</v>
      </c>
      <c r="AI463" s="592" t="s">
        <v>585</v>
      </c>
      <c r="AJ463" s="591">
        <v>100059</v>
      </c>
      <c r="AK463" s="624"/>
      <c r="AL463" s="764">
        <v>206002</v>
      </c>
      <c r="AM463" s="764" t="s">
        <v>3617</v>
      </c>
      <c r="AN463" s="764">
        <v>1</v>
      </c>
      <c r="AO463" s="624"/>
      <c r="AP463" s="441"/>
      <c r="AQ463" s="589"/>
      <c r="AR463" s="590"/>
      <c r="AS463" s="9"/>
    </row>
    <row r="464" spans="34:45" ht="15" customHeight="1" x14ac:dyDescent="0.15">
      <c r="AH464" s="591" t="s">
        <v>372</v>
      </c>
      <c r="AI464" s="592"/>
      <c r="AJ464" s="591">
        <v>100993</v>
      </c>
      <c r="AK464" s="629"/>
      <c r="AL464" s="764">
        <v>206004</v>
      </c>
      <c r="AM464" s="764" t="s">
        <v>3617</v>
      </c>
      <c r="AN464" s="764">
        <v>1</v>
      </c>
      <c r="AO464" s="629"/>
      <c r="AP464" s="441"/>
      <c r="AQ464" s="589"/>
      <c r="AR464" s="590"/>
      <c r="AS464" s="9"/>
    </row>
    <row r="465" spans="34:45" ht="15" customHeight="1" x14ac:dyDescent="0.15">
      <c r="AH465" s="591" t="s">
        <v>588</v>
      </c>
      <c r="AI465" s="592" t="s">
        <v>589</v>
      </c>
      <c r="AJ465" s="591">
        <v>100994</v>
      </c>
      <c r="AK465" s="629"/>
      <c r="AL465" s="764">
        <v>206005</v>
      </c>
      <c r="AM465" s="764" t="s">
        <v>3617</v>
      </c>
      <c r="AN465" s="764">
        <v>1</v>
      </c>
      <c r="AO465" s="629"/>
      <c r="AP465" s="441"/>
      <c r="AQ465" s="589"/>
      <c r="AR465" s="590"/>
      <c r="AS465" s="9"/>
    </row>
    <row r="466" spans="34:45" ht="15" customHeight="1" x14ac:dyDescent="0.15">
      <c r="AH466" s="591" t="s">
        <v>591</v>
      </c>
      <c r="AI466" s="592" t="s">
        <v>559</v>
      </c>
      <c r="AJ466" s="591">
        <v>201001</v>
      </c>
      <c r="AK466" s="624"/>
      <c r="AL466" s="764">
        <v>206006</v>
      </c>
      <c r="AM466" s="764" t="s">
        <v>3617</v>
      </c>
      <c r="AN466" s="764">
        <v>1</v>
      </c>
      <c r="AO466" s="624"/>
      <c r="AP466" s="441"/>
      <c r="AQ466" s="589"/>
      <c r="AR466" s="590"/>
      <c r="AS466" s="9"/>
    </row>
    <row r="467" spans="34:45" ht="15" customHeight="1" x14ac:dyDescent="0.15">
      <c r="AH467" s="591" t="s">
        <v>591</v>
      </c>
      <c r="AI467" s="592" t="s">
        <v>560</v>
      </c>
      <c r="AJ467" s="591">
        <v>201002</v>
      </c>
      <c r="AK467" s="624"/>
      <c r="AL467" s="764">
        <v>206007</v>
      </c>
      <c r="AM467" s="764" t="s">
        <v>3617</v>
      </c>
      <c r="AN467" s="764">
        <v>1</v>
      </c>
      <c r="AO467" s="624"/>
      <c r="AP467" s="441"/>
      <c r="AQ467" s="589"/>
      <c r="AR467" s="590"/>
      <c r="AS467" s="9"/>
    </row>
    <row r="468" spans="34:45" ht="15" customHeight="1" x14ac:dyDescent="0.15">
      <c r="AH468" s="591" t="s">
        <v>591</v>
      </c>
      <c r="AI468" s="592" t="s">
        <v>593</v>
      </c>
      <c r="AJ468" s="591">
        <v>201003</v>
      </c>
      <c r="AK468" s="624"/>
      <c r="AL468" s="764">
        <v>206008</v>
      </c>
      <c r="AM468" s="764">
        <v>1</v>
      </c>
      <c r="AN468" s="764" t="s">
        <v>3617</v>
      </c>
      <c r="AO468" s="624"/>
      <c r="AP468" s="441"/>
      <c r="AQ468" s="589"/>
      <c r="AR468" s="590"/>
      <c r="AS468" s="9"/>
    </row>
    <row r="469" spans="34:45" ht="15" customHeight="1" x14ac:dyDescent="0.15">
      <c r="AH469" s="591" t="s">
        <v>591</v>
      </c>
      <c r="AI469" s="592" t="s">
        <v>562</v>
      </c>
      <c r="AJ469" s="591">
        <v>201004</v>
      </c>
      <c r="AK469" s="624"/>
      <c r="AL469" s="764">
        <v>206010</v>
      </c>
      <c r="AM469" s="764" t="s">
        <v>3617</v>
      </c>
      <c r="AN469" s="764">
        <v>1</v>
      </c>
      <c r="AO469" s="624"/>
      <c r="AP469" s="441"/>
      <c r="AQ469" s="589"/>
      <c r="AR469" s="590"/>
      <c r="AS469" s="9"/>
    </row>
    <row r="470" spans="34:45" ht="15" customHeight="1" x14ac:dyDescent="0.15">
      <c r="AH470" s="591" t="s">
        <v>591</v>
      </c>
      <c r="AI470" s="592" t="s">
        <v>563</v>
      </c>
      <c r="AJ470" s="591">
        <v>201005</v>
      </c>
      <c r="AK470" s="624"/>
      <c r="AL470" s="764">
        <v>206011</v>
      </c>
      <c r="AM470" s="764" t="s">
        <v>3617</v>
      </c>
      <c r="AN470" s="764">
        <v>1</v>
      </c>
      <c r="AO470" s="624"/>
      <c r="AP470" s="441"/>
      <c r="AQ470" s="589"/>
      <c r="AR470" s="590"/>
      <c r="AS470" s="9"/>
    </row>
    <row r="471" spans="34:45" ht="15" customHeight="1" x14ac:dyDescent="0.15">
      <c r="AH471" s="591" t="s">
        <v>591</v>
      </c>
      <c r="AI471" s="592" t="s">
        <v>597</v>
      </c>
      <c r="AJ471" s="591">
        <v>201006</v>
      </c>
      <c r="AK471" s="624"/>
      <c r="AL471" s="764">
        <v>206012</v>
      </c>
      <c r="AM471" s="764" t="s">
        <v>3617</v>
      </c>
      <c r="AN471" s="764">
        <v>1</v>
      </c>
      <c r="AO471" s="624"/>
      <c r="AP471" s="441"/>
      <c r="AQ471" s="589"/>
      <c r="AR471" s="590"/>
      <c r="AS471" s="9"/>
    </row>
    <row r="472" spans="34:45" ht="15" customHeight="1" x14ac:dyDescent="0.15">
      <c r="AH472" s="591" t="s">
        <v>591</v>
      </c>
      <c r="AI472" s="592" t="s">
        <v>273</v>
      </c>
      <c r="AJ472" s="591">
        <v>201007</v>
      </c>
      <c r="AK472" s="624"/>
      <c r="AL472" s="764">
        <v>206013</v>
      </c>
      <c r="AM472" s="764" t="s">
        <v>3617</v>
      </c>
      <c r="AN472" s="764">
        <v>1</v>
      </c>
      <c r="AO472" s="624"/>
      <c r="AP472" s="441"/>
      <c r="AQ472" s="589"/>
      <c r="AR472" s="590"/>
      <c r="AS472" s="9"/>
    </row>
    <row r="473" spans="34:45" ht="15" customHeight="1" x14ac:dyDescent="0.15">
      <c r="AH473" s="591" t="s">
        <v>591</v>
      </c>
      <c r="AI473" s="592" t="s">
        <v>565</v>
      </c>
      <c r="AJ473" s="591">
        <v>201008</v>
      </c>
      <c r="AK473" s="624"/>
      <c r="AL473" s="764">
        <v>206014</v>
      </c>
      <c r="AM473" s="764" t="s">
        <v>3617</v>
      </c>
      <c r="AN473" s="764">
        <v>1</v>
      </c>
      <c r="AO473" s="624"/>
      <c r="AP473" s="441"/>
      <c r="AQ473" s="589"/>
      <c r="AR473" s="590"/>
      <c r="AS473" s="9"/>
    </row>
    <row r="474" spans="34:45" ht="15" customHeight="1" x14ac:dyDescent="0.15">
      <c r="AH474" s="591" t="s">
        <v>591</v>
      </c>
      <c r="AI474" s="592" t="s">
        <v>600</v>
      </c>
      <c r="AJ474" s="591">
        <v>201009</v>
      </c>
      <c r="AK474" s="624"/>
      <c r="AL474" s="764">
        <v>206015</v>
      </c>
      <c r="AM474" s="764" t="s">
        <v>3617</v>
      </c>
      <c r="AN474" s="764">
        <v>1</v>
      </c>
      <c r="AO474" s="624"/>
      <c r="AP474" s="441"/>
      <c r="AQ474" s="589"/>
      <c r="AR474" s="590"/>
      <c r="AS474" s="9"/>
    </row>
    <row r="475" spans="34:45" ht="15" customHeight="1" x14ac:dyDescent="0.15">
      <c r="AH475" s="591" t="s">
        <v>591</v>
      </c>
      <c r="AI475" s="592" t="s">
        <v>567</v>
      </c>
      <c r="AJ475" s="591">
        <v>201010</v>
      </c>
      <c r="AK475" s="624"/>
      <c r="AL475" s="764">
        <v>206016</v>
      </c>
      <c r="AM475" s="764">
        <v>1</v>
      </c>
      <c r="AN475" s="764" t="s">
        <v>3617</v>
      </c>
      <c r="AO475" s="624"/>
      <c r="AP475" s="441"/>
      <c r="AQ475" s="589"/>
      <c r="AR475" s="590"/>
      <c r="AS475" s="9"/>
    </row>
    <row r="476" spans="34:45" ht="15" customHeight="1" x14ac:dyDescent="0.15">
      <c r="AH476" s="591" t="s">
        <v>591</v>
      </c>
      <c r="AI476" s="592" t="s">
        <v>603</v>
      </c>
      <c r="AJ476" s="591">
        <v>201011</v>
      </c>
      <c r="AK476" s="624"/>
      <c r="AL476" s="764">
        <v>206017</v>
      </c>
      <c r="AM476" s="764" t="s">
        <v>3617</v>
      </c>
      <c r="AN476" s="764">
        <v>1</v>
      </c>
      <c r="AO476" s="624"/>
      <c r="AP476" s="441"/>
      <c r="AQ476" s="589"/>
      <c r="AR476" s="590"/>
      <c r="AS476" s="9"/>
    </row>
    <row r="477" spans="34:45" ht="15" customHeight="1" x14ac:dyDescent="0.15">
      <c r="AH477" s="591" t="s">
        <v>591</v>
      </c>
      <c r="AI477" s="592" t="s">
        <v>568</v>
      </c>
      <c r="AJ477" s="591">
        <v>201012</v>
      </c>
      <c r="AK477" s="624"/>
      <c r="AL477" s="764">
        <v>206018</v>
      </c>
      <c r="AM477" s="764" t="s">
        <v>3617</v>
      </c>
      <c r="AN477" s="764">
        <v>1</v>
      </c>
      <c r="AO477" s="624"/>
      <c r="AP477" s="441"/>
      <c r="AQ477" s="589"/>
      <c r="AR477" s="590"/>
      <c r="AS477" s="9"/>
    </row>
    <row r="478" spans="34:45" ht="15" customHeight="1" x14ac:dyDescent="0.15">
      <c r="AH478" s="591" t="s">
        <v>591</v>
      </c>
      <c r="AI478" s="592" t="s">
        <v>570</v>
      </c>
      <c r="AJ478" s="591">
        <v>201013</v>
      </c>
      <c r="AK478" s="624"/>
      <c r="AL478" s="764">
        <v>206019</v>
      </c>
      <c r="AM478" s="764">
        <v>1</v>
      </c>
      <c r="AN478" s="764" t="s">
        <v>3617</v>
      </c>
      <c r="AO478" s="624"/>
      <c r="AP478" s="441"/>
      <c r="AQ478" s="589"/>
      <c r="AR478" s="590"/>
      <c r="AS478" s="9"/>
    </row>
    <row r="479" spans="34:45" ht="15" customHeight="1" x14ac:dyDescent="0.15">
      <c r="AH479" s="591" t="s">
        <v>591</v>
      </c>
      <c r="AI479" s="592" t="s">
        <v>571</v>
      </c>
      <c r="AJ479" s="591">
        <v>201014</v>
      </c>
      <c r="AK479" s="624"/>
      <c r="AL479" s="764">
        <v>206020</v>
      </c>
      <c r="AM479" s="764" t="s">
        <v>3617</v>
      </c>
      <c r="AN479" s="764">
        <v>1</v>
      </c>
      <c r="AO479" s="624"/>
      <c r="AP479" s="441"/>
      <c r="AQ479" s="589"/>
      <c r="AR479" s="590"/>
      <c r="AS479" s="9"/>
    </row>
    <row r="480" spans="34:45" ht="15" customHeight="1" x14ac:dyDescent="0.15">
      <c r="AH480" s="591" t="s">
        <v>591</v>
      </c>
      <c r="AI480" s="592" t="s">
        <v>607</v>
      </c>
      <c r="AJ480" s="591">
        <v>201015</v>
      </c>
      <c r="AK480" s="624"/>
      <c r="AL480" s="764">
        <v>206990</v>
      </c>
      <c r="AM480" s="764" t="s">
        <v>3617</v>
      </c>
      <c r="AN480" s="764">
        <v>1</v>
      </c>
      <c r="AO480" s="624"/>
      <c r="AP480" s="441"/>
      <c r="AQ480" s="589"/>
      <c r="AR480" s="590"/>
      <c r="AS480" s="9"/>
    </row>
    <row r="481" spans="34:45" ht="15" customHeight="1" x14ac:dyDescent="0.15">
      <c r="AH481" s="591" t="s">
        <v>591</v>
      </c>
      <c r="AI481" s="592" t="s">
        <v>572</v>
      </c>
      <c r="AJ481" s="591">
        <v>201016</v>
      </c>
      <c r="AK481" s="628"/>
      <c r="AL481" s="764">
        <v>207001</v>
      </c>
      <c r="AM481" s="764">
        <v>1</v>
      </c>
      <c r="AN481" s="764" t="s">
        <v>3617</v>
      </c>
      <c r="AO481" s="628"/>
      <c r="AP481" s="441"/>
      <c r="AQ481" s="589"/>
      <c r="AR481" s="590"/>
      <c r="AS481" s="9"/>
    </row>
    <row r="482" spans="34:45" ht="15" customHeight="1" x14ac:dyDescent="0.15">
      <c r="AH482" s="591" t="s">
        <v>591</v>
      </c>
      <c r="AI482" s="592" t="s">
        <v>610</v>
      </c>
      <c r="AJ482" s="591">
        <v>201017</v>
      </c>
      <c r="AK482" s="628"/>
      <c r="AL482" s="764">
        <v>207002</v>
      </c>
      <c r="AM482" s="764" t="s">
        <v>3617</v>
      </c>
      <c r="AN482" s="764">
        <v>1</v>
      </c>
      <c r="AO482" s="628"/>
      <c r="AP482" s="441"/>
      <c r="AQ482" s="589"/>
      <c r="AR482" s="590"/>
      <c r="AS482" s="9"/>
    </row>
    <row r="483" spans="34:45" ht="15" customHeight="1" x14ac:dyDescent="0.15">
      <c r="AH483" s="591" t="s">
        <v>612</v>
      </c>
      <c r="AI483" s="592" t="s">
        <v>574</v>
      </c>
      <c r="AJ483" s="591">
        <v>202001</v>
      </c>
      <c r="AK483" s="630"/>
      <c r="AL483" s="765">
        <v>207003</v>
      </c>
      <c r="AM483" s="765" t="s">
        <v>3617</v>
      </c>
      <c r="AN483" s="765">
        <v>1</v>
      </c>
      <c r="AO483" s="630"/>
      <c r="AP483" s="441"/>
      <c r="AQ483" s="589"/>
      <c r="AR483" s="590"/>
      <c r="AS483" s="9"/>
    </row>
    <row r="484" spans="34:45" ht="15" customHeight="1" x14ac:dyDescent="0.15">
      <c r="AH484" s="591" t="s">
        <v>612</v>
      </c>
      <c r="AI484" s="592" t="s">
        <v>274</v>
      </c>
      <c r="AJ484" s="591">
        <v>202002</v>
      </c>
      <c r="AK484" s="630"/>
      <c r="AL484" s="765">
        <v>207004</v>
      </c>
      <c r="AM484" s="765" t="s">
        <v>3617</v>
      </c>
      <c r="AN484" s="765">
        <v>1</v>
      </c>
      <c r="AO484" s="630"/>
      <c r="AP484" s="441"/>
      <c r="AQ484" s="589"/>
      <c r="AR484" s="590"/>
      <c r="AS484" s="9"/>
    </row>
    <row r="485" spans="34:45" ht="15" customHeight="1" x14ac:dyDescent="0.15">
      <c r="AH485" s="591" t="s">
        <v>612</v>
      </c>
      <c r="AI485" s="592" t="s">
        <v>576</v>
      </c>
      <c r="AJ485" s="591">
        <v>202003</v>
      </c>
      <c r="AK485" s="624"/>
      <c r="AL485" s="764">
        <v>207005</v>
      </c>
      <c r="AM485" s="764" t="s">
        <v>3617</v>
      </c>
      <c r="AN485" s="764">
        <v>1</v>
      </c>
      <c r="AO485" s="624"/>
      <c r="AP485" s="441"/>
      <c r="AQ485" s="589"/>
      <c r="AR485" s="590"/>
      <c r="AS485" s="9"/>
    </row>
    <row r="486" spans="34:45" ht="15" customHeight="1" x14ac:dyDescent="0.15">
      <c r="AH486" s="591" t="s">
        <v>612</v>
      </c>
      <c r="AI486" s="592" t="s">
        <v>578</v>
      </c>
      <c r="AJ486" s="591">
        <v>202005</v>
      </c>
      <c r="AK486" s="624"/>
      <c r="AL486" s="764">
        <v>207006</v>
      </c>
      <c r="AM486" s="764" t="s">
        <v>3617</v>
      </c>
      <c r="AN486" s="764">
        <v>1</v>
      </c>
      <c r="AO486" s="624"/>
      <c r="AP486" s="441"/>
      <c r="AQ486" s="589"/>
      <c r="AR486" s="590"/>
      <c r="AS486" s="9"/>
    </row>
    <row r="487" spans="34:45" ht="15" customHeight="1" x14ac:dyDescent="0.15">
      <c r="AH487" s="591" t="s">
        <v>612</v>
      </c>
      <c r="AI487" s="592" t="s">
        <v>579</v>
      </c>
      <c r="AJ487" s="591">
        <v>202006</v>
      </c>
      <c r="AK487" s="624"/>
      <c r="AL487" s="764">
        <v>207007</v>
      </c>
      <c r="AM487" s="764">
        <v>1</v>
      </c>
      <c r="AN487" s="764" t="s">
        <v>3617</v>
      </c>
      <c r="AO487" s="624"/>
      <c r="AP487" s="441"/>
      <c r="AQ487" s="589"/>
      <c r="AR487" s="590"/>
      <c r="AS487" s="9"/>
    </row>
    <row r="488" spans="34:45" ht="15" customHeight="1" x14ac:dyDescent="0.15">
      <c r="AH488" s="591" t="s">
        <v>612</v>
      </c>
      <c r="AI488" s="592" t="s">
        <v>615</v>
      </c>
      <c r="AJ488" s="591">
        <v>202007</v>
      </c>
      <c r="AK488" s="624"/>
      <c r="AL488" s="764">
        <v>207008</v>
      </c>
      <c r="AM488" s="764" t="s">
        <v>3617</v>
      </c>
      <c r="AN488" s="764">
        <v>1</v>
      </c>
      <c r="AO488" s="624"/>
      <c r="AP488" s="441"/>
      <c r="AQ488" s="589"/>
      <c r="AR488" s="590"/>
      <c r="AS488" s="9"/>
    </row>
    <row r="489" spans="34:45" ht="15" customHeight="1" x14ac:dyDescent="0.15">
      <c r="AH489" s="591" t="s">
        <v>612</v>
      </c>
      <c r="AI489" s="592" t="s">
        <v>581</v>
      </c>
      <c r="AJ489" s="591">
        <v>202010</v>
      </c>
      <c r="AK489" s="624"/>
      <c r="AL489" s="764">
        <v>207009</v>
      </c>
      <c r="AM489" s="764">
        <v>1</v>
      </c>
      <c r="AN489" s="764" t="s">
        <v>3617</v>
      </c>
      <c r="AO489" s="624"/>
      <c r="AP489" s="441"/>
      <c r="AQ489" s="589"/>
      <c r="AR489" s="590"/>
      <c r="AS489" s="9"/>
    </row>
    <row r="490" spans="34:45" ht="15" customHeight="1" x14ac:dyDescent="0.15">
      <c r="AH490" s="591" t="s">
        <v>612</v>
      </c>
      <c r="AI490" s="592" t="s">
        <v>258</v>
      </c>
      <c r="AJ490" s="591">
        <v>202011</v>
      </c>
      <c r="AK490" s="624"/>
      <c r="AL490" s="764">
        <v>207010</v>
      </c>
      <c r="AM490" s="764">
        <v>1</v>
      </c>
      <c r="AN490" s="764" t="s">
        <v>3617</v>
      </c>
      <c r="AO490" s="624"/>
      <c r="AP490" s="441"/>
      <c r="AQ490" s="589"/>
      <c r="AR490" s="590"/>
      <c r="AS490" s="9"/>
    </row>
    <row r="491" spans="34:45" ht="15" customHeight="1" x14ac:dyDescent="0.15">
      <c r="AH491" s="591" t="s">
        <v>612</v>
      </c>
      <c r="AI491" s="592" t="s">
        <v>584</v>
      </c>
      <c r="AJ491" s="591">
        <v>202012</v>
      </c>
      <c r="AK491" s="624"/>
      <c r="AL491" s="764">
        <v>207011</v>
      </c>
      <c r="AM491" s="764" t="s">
        <v>3617</v>
      </c>
      <c r="AN491" s="764">
        <v>1</v>
      </c>
      <c r="AO491" s="624"/>
      <c r="AP491" s="441"/>
      <c r="AQ491" s="589"/>
      <c r="AR491" s="590"/>
      <c r="AS491" s="9"/>
    </row>
    <row r="492" spans="34:45" ht="15" customHeight="1" x14ac:dyDescent="0.15">
      <c r="AH492" s="591" t="s">
        <v>612</v>
      </c>
      <c r="AI492" s="592" t="s">
        <v>586</v>
      </c>
      <c r="AJ492" s="591">
        <v>202013</v>
      </c>
      <c r="AK492" s="624"/>
      <c r="AL492" s="764">
        <v>207012</v>
      </c>
      <c r="AM492" s="764">
        <v>1</v>
      </c>
      <c r="AN492" s="764" t="s">
        <v>3617</v>
      </c>
      <c r="AO492" s="624"/>
      <c r="AP492" s="441"/>
      <c r="AQ492" s="589"/>
      <c r="AR492" s="590"/>
      <c r="AS492" s="9"/>
    </row>
    <row r="493" spans="34:45" ht="15" customHeight="1" x14ac:dyDescent="0.15">
      <c r="AH493" s="591" t="s">
        <v>612</v>
      </c>
      <c r="AI493" s="592" t="s">
        <v>587</v>
      </c>
      <c r="AJ493" s="591">
        <v>202014</v>
      </c>
      <c r="AK493" s="624"/>
      <c r="AL493" s="764">
        <v>207013</v>
      </c>
      <c r="AM493" s="764" t="s">
        <v>3617</v>
      </c>
      <c r="AN493" s="764">
        <v>1</v>
      </c>
      <c r="AO493" s="624"/>
      <c r="AP493" s="441"/>
      <c r="AQ493" s="589"/>
      <c r="AR493" s="590"/>
      <c r="AS493" s="9"/>
    </row>
    <row r="494" spans="34:45" ht="15" customHeight="1" x14ac:dyDescent="0.15">
      <c r="AH494" s="591" t="s">
        <v>612</v>
      </c>
      <c r="AI494" s="592" t="s">
        <v>590</v>
      </c>
      <c r="AJ494" s="591">
        <v>202015</v>
      </c>
      <c r="AK494" s="624"/>
      <c r="AL494" s="764">
        <v>207014</v>
      </c>
      <c r="AM494" s="764" t="s">
        <v>3617</v>
      </c>
      <c r="AN494" s="764">
        <v>1</v>
      </c>
      <c r="AO494" s="624"/>
      <c r="AP494" s="441"/>
      <c r="AQ494" s="589"/>
      <c r="AR494" s="590"/>
      <c r="AS494" s="9"/>
    </row>
    <row r="495" spans="34:45" ht="15" customHeight="1" x14ac:dyDescent="0.15">
      <c r="AH495" s="591" t="s">
        <v>612</v>
      </c>
      <c r="AI495" s="592" t="s">
        <v>619</v>
      </c>
      <c r="AJ495" s="591">
        <v>202016</v>
      </c>
      <c r="AK495" s="624"/>
      <c r="AL495" s="764">
        <v>207015</v>
      </c>
      <c r="AM495" s="764" t="s">
        <v>3617</v>
      </c>
      <c r="AN495" s="764">
        <v>1</v>
      </c>
      <c r="AO495" s="624"/>
      <c r="AP495" s="441"/>
      <c r="AQ495" s="589"/>
      <c r="AR495" s="590"/>
      <c r="AS495" s="9"/>
    </row>
    <row r="496" spans="34:45" ht="15" customHeight="1" x14ac:dyDescent="0.15">
      <c r="AH496" s="591" t="s">
        <v>612</v>
      </c>
      <c r="AI496" s="592" t="s">
        <v>621</v>
      </c>
      <c r="AJ496" s="591">
        <v>202990</v>
      </c>
      <c r="AK496" s="624"/>
      <c r="AL496" s="764">
        <v>207016</v>
      </c>
      <c r="AM496" s="764" t="s">
        <v>3617</v>
      </c>
      <c r="AN496" s="764">
        <v>1</v>
      </c>
      <c r="AO496" s="624"/>
      <c r="AP496" s="441"/>
      <c r="AQ496" s="589"/>
      <c r="AR496" s="590"/>
      <c r="AS496" s="9"/>
    </row>
    <row r="497" spans="34:45" ht="15" customHeight="1" x14ac:dyDescent="0.15">
      <c r="AH497" s="591" t="s">
        <v>623</v>
      </c>
      <c r="AI497" s="592" t="s">
        <v>592</v>
      </c>
      <c r="AJ497" s="591">
        <v>203001</v>
      </c>
      <c r="AK497" s="624"/>
      <c r="AL497" s="764">
        <v>207017</v>
      </c>
      <c r="AM497" s="764" t="s">
        <v>3617</v>
      </c>
      <c r="AN497" s="764">
        <v>1</v>
      </c>
      <c r="AO497" s="624"/>
      <c r="AP497" s="441"/>
      <c r="AQ497" s="589"/>
      <c r="AR497" s="590"/>
      <c r="AS497" s="9"/>
    </row>
    <row r="498" spans="34:45" ht="15" customHeight="1" x14ac:dyDescent="0.15">
      <c r="AH498" s="591" t="s">
        <v>623</v>
      </c>
      <c r="AI498" s="592" t="s">
        <v>594</v>
      </c>
      <c r="AJ498" s="591">
        <v>203002</v>
      </c>
      <c r="AK498" s="624"/>
      <c r="AL498" s="764">
        <v>207018</v>
      </c>
      <c r="AM498" s="764" t="s">
        <v>3617</v>
      </c>
      <c r="AN498" s="764">
        <v>1</v>
      </c>
      <c r="AO498" s="624"/>
      <c r="AP498" s="441"/>
      <c r="AQ498" s="589"/>
      <c r="AR498" s="590"/>
      <c r="AS498" s="9"/>
    </row>
    <row r="499" spans="34:45" ht="15" customHeight="1" x14ac:dyDescent="0.15">
      <c r="AH499" s="591" t="s">
        <v>623</v>
      </c>
      <c r="AI499" s="592" t="s">
        <v>595</v>
      </c>
      <c r="AJ499" s="591">
        <v>203003</v>
      </c>
      <c r="AK499" s="624"/>
      <c r="AL499" s="764">
        <v>207019</v>
      </c>
      <c r="AM499" s="764" t="s">
        <v>3617</v>
      </c>
      <c r="AN499" s="764">
        <v>1</v>
      </c>
      <c r="AO499" s="624"/>
      <c r="AP499" s="441"/>
      <c r="AQ499" s="589"/>
      <c r="AR499" s="590"/>
      <c r="AS499" s="9"/>
    </row>
    <row r="500" spans="34:45" ht="15" customHeight="1" x14ac:dyDescent="0.15">
      <c r="AH500" s="591" t="s">
        <v>623</v>
      </c>
      <c r="AI500" s="592" t="s">
        <v>627</v>
      </c>
      <c r="AJ500" s="591">
        <v>203004</v>
      </c>
      <c r="AK500" s="624"/>
      <c r="AL500" s="764">
        <v>301001</v>
      </c>
      <c r="AM500" s="764" t="s">
        <v>3617</v>
      </c>
      <c r="AN500" s="764">
        <v>1</v>
      </c>
      <c r="AO500" s="624"/>
      <c r="AP500" s="441"/>
      <c r="AQ500" s="589"/>
      <c r="AR500" s="590"/>
      <c r="AS500" s="9"/>
    </row>
    <row r="501" spans="34:45" ht="15" customHeight="1" x14ac:dyDescent="0.15">
      <c r="AH501" s="591" t="s">
        <v>623</v>
      </c>
      <c r="AI501" s="592" t="s">
        <v>596</v>
      </c>
      <c r="AJ501" s="591">
        <v>203005</v>
      </c>
      <c r="AK501" s="624"/>
      <c r="AL501" s="764">
        <v>301002</v>
      </c>
      <c r="AM501" s="764">
        <v>1</v>
      </c>
      <c r="AN501" s="764" t="s">
        <v>3617</v>
      </c>
      <c r="AO501" s="624"/>
      <c r="AP501" s="441"/>
      <c r="AQ501" s="589"/>
      <c r="AR501" s="590"/>
      <c r="AS501" s="9"/>
    </row>
    <row r="502" spans="34:45" ht="15" customHeight="1" x14ac:dyDescent="0.15">
      <c r="AH502" s="591" t="s">
        <v>623</v>
      </c>
      <c r="AI502" s="592" t="s">
        <v>598</v>
      </c>
      <c r="AJ502" s="591">
        <v>203006</v>
      </c>
      <c r="AK502" s="624"/>
      <c r="AL502" s="764">
        <v>301003</v>
      </c>
      <c r="AM502" s="764">
        <v>1</v>
      </c>
      <c r="AN502" s="764" t="s">
        <v>3617</v>
      </c>
      <c r="AO502" s="624"/>
      <c r="AP502" s="441"/>
      <c r="AQ502" s="589"/>
      <c r="AR502" s="590"/>
      <c r="AS502" s="9"/>
    </row>
    <row r="503" spans="34:45" ht="15" customHeight="1" x14ac:dyDescent="0.15">
      <c r="AH503" s="591" t="s">
        <v>623</v>
      </c>
      <c r="AI503" s="592" t="s">
        <v>599</v>
      </c>
      <c r="AJ503" s="591">
        <v>203007</v>
      </c>
      <c r="AK503" s="624"/>
      <c r="AL503" s="764">
        <v>301004</v>
      </c>
      <c r="AM503" s="764" t="s">
        <v>3617</v>
      </c>
      <c r="AN503" s="764">
        <v>1</v>
      </c>
      <c r="AO503" s="624"/>
      <c r="AP503" s="441"/>
      <c r="AQ503" s="589"/>
      <c r="AR503" s="590"/>
      <c r="AS503" s="9"/>
    </row>
    <row r="504" spans="34:45" ht="15" customHeight="1" x14ac:dyDescent="0.15">
      <c r="AH504" s="591" t="s">
        <v>623</v>
      </c>
      <c r="AI504" s="592" t="s">
        <v>632</v>
      </c>
      <c r="AJ504" s="591">
        <v>203008</v>
      </c>
      <c r="AK504" s="624"/>
      <c r="AL504" s="764">
        <v>301005</v>
      </c>
      <c r="AM504" s="764" t="s">
        <v>3617</v>
      </c>
      <c r="AN504" s="764">
        <v>1</v>
      </c>
      <c r="AO504" s="624"/>
      <c r="AP504" s="441"/>
      <c r="AQ504" s="589"/>
      <c r="AR504" s="590"/>
      <c r="AS504" s="9"/>
    </row>
    <row r="505" spans="34:45" ht="15" customHeight="1" x14ac:dyDescent="0.15">
      <c r="AH505" s="591" t="s">
        <v>623</v>
      </c>
      <c r="AI505" s="592" t="s">
        <v>601</v>
      </c>
      <c r="AJ505" s="591">
        <v>203009</v>
      </c>
      <c r="AK505" s="624"/>
      <c r="AL505" s="764">
        <v>301006</v>
      </c>
      <c r="AM505" s="764">
        <v>1</v>
      </c>
      <c r="AN505" s="764" t="s">
        <v>3617</v>
      </c>
      <c r="AO505" s="624"/>
      <c r="AP505" s="441"/>
      <c r="AQ505" s="589"/>
      <c r="AR505" s="590"/>
      <c r="AS505" s="9"/>
    </row>
    <row r="506" spans="34:45" ht="15" customHeight="1" x14ac:dyDescent="0.15">
      <c r="AH506" s="591" t="s">
        <v>623</v>
      </c>
      <c r="AI506" s="592" t="s">
        <v>602</v>
      </c>
      <c r="AJ506" s="591">
        <v>203010</v>
      </c>
      <c r="AK506" s="628"/>
      <c r="AL506" s="764">
        <v>301007</v>
      </c>
      <c r="AM506" s="764" t="s">
        <v>3617</v>
      </c>
      <c r="AN506" s="764">
        <v>1</v>
      </c>
      <c r="AO506" s="628"/>
      <c r="AP506" s="441"/>
      <c r="AQ506" s="589"/>
      <c r="AR506" s="590"/>
      <c r="AS506" s="9"/>
    </row>
    <row r="507" spans="34:45" ht="15" customHeight="1" x14ac:dyDescent="0.15">
      <c r="AH507" s="591" t="s">
        <v>623</v>
      </c>
      <c r="AI507" s="592" t="s">
        <v>604</v>
      </c>
      <c r="AJ507" s="591">
        <v>203011</v>
      </c>
      <c r="AK507" s="628"/>
      <c r="AL507" s="764">
        <v>301008</v>
      </c>
      <c r="AM507" s="764">
        <v>1</v>
      </c>
      <c r="AN507" s="764" t="s">
        <v>3617</v>
      </c>
      <c r="AO507" s="628"/>
      <c r="AP507" s="441"/>
      <c r="AQ507" s="589"/>
      <c r="AR507" s="590"/>
      <c r="AS507" s="9"/>
    </row>
    <row r="508" spans="34:45" ht="15" customHeight="1" x14ac:dyDescent="0.15">
      <c r="AH508" s="591" t="s">
        <v>623</v>
      </c>
      <c r="AI508" s="592" t="s">
        <v>636</v>
      </c>
      <c r="AJ508" s="591">
        <v>203012</v>
      </c>
      <c r="AK508" s="628"/>
      <c r="AL508" s="764">
        <v>301009</v>
      </c>
      <c r="AM508" s="764">
        <v>1</v>
      </c>
      <c r="AN508" s="764" t="s">
        <v>3617</v>
      </c>
      <c r="AO508" s="628"/>
      <c r="AP508" s="441"/>
      <c r="AQ508" s="589"/>
      <c r="AR508" s="590"/>
      <c r="AS508" s="9"/>
    </row>
    <row r="509" spans="34:45" ht="15" customHeight="1" x14ac:dyDescent="0.15">
      <c r="AH509" s="591" t="s">
        <v>623</v>
      </c>
      <c r="AI509" s="592" t="s">
        <v>605</v>
      </c>
      <c r="AJ509" s="591">
        <v>203013</v>
      </c>
      <c r="AK509" s="628"/>
      <c r="AL509" s="764">
        <v>301010</v>
      </c>
      <c r="AM509" s="764" t="s">
        <v>3617</v>
      </c>
      <c r="AN509" s="764">
        <v>1</v>
      </c>
      <c r="AO509" s="628"/>
      <c r="AP509" s="441"/>
      <c r="AQ509" s="589"/>
      <c r="AR509" s="590"/>
      <c r="AS509" s="9"/>
    </row>
    <row r="510" spans="34:45" ht="15" customHeight="1" x14ac:dyDescent="0.15">
      <c r="AH510" s="591" t="s">
        <v>623</v>
      </c>
      <c r="AI510" s="592" t="s">
        <v>606</v>
      </c>
      <c r="AJ510" s="591">
        <v>203014</v>
      </c>
      <c r="AK510" s="628"/>
      <c r="AL510" s="764">
        <v>301011</v>
      </c>
      <c r="AM510" s="764" t="s">
        <v>3617</v>
      </c>
      <c r="AN510" s="764">
        <v>1</v>
      </c>
      <c r="AO510" s="628"/>
      <c r="AP510" s="441"/>
      <c r="AQ510" s="589"/>
      <c r="AR510" s="590"/>
      <c r="AS510" s="9"/>
    </row>
    <row r="511" spans="34:45" ht="15" customHeight="1" x14ac:dyDescent="0.15">
      <c r="AH511" s="591" t="s">
        <v>623</v>
      </c>
      <c r="AI511" s="592" t="s">
        <v>608</v>
      </c>
      <c r="AJ511" s="591">
        <v>203015</v>
      </c>
      <c r="AK511" s="624"/>
      <c r="AL511" s="764">
        <v>301012</v>
      </c>
      <c r="AM511" s="764">
        <v>1</v>
      </c>
      <c r="AN511" s="764" t="s">
        <v>3617</v>
      </c>
      <c r="AO511" s="624"/>
      <c r="AP511" s="441"/>
      <c r="AQ511" s="589"/>
      <c r="AR511" s="590"/>
      <c r="AS511" s="9"/>
    </row>
    <row r="512" spans="34:45" ht="15" customHeight="1" x14ac:dyDescent="0.15">
      <c r="AH512" s="591" t="s">
        <v>623</v>
      </c>
      <c r="AI512" s="592" t="s">
        <v>641</v>
      </c>
      <c r="AJ512" s="591">
        <v>203017</v>
      </c>
      <c r="AK512" s="624"/>
      <c r="AL512" s="764">
        <v>301013</v>
      </c>
      <c r="AM512" s="764">
        <v>1</v>
      </c>
      <c r="AN512" s="764" t="s">
        <v>3617</v>
      </c>
      <c r="AO512" s="624"/>
      <c r="AP512" s="441"/>
      <c r="AQ512" s="589"/>
      <c r="AR512" s="590"/>
      <c r="AS512" s="9"/>
    </row>
    <row r="513" spans="34:45" ht="15" customHeight="1" x14ac:dyDescent="0.15">
      <c r="AH513" s="591" t="s">
        <v>623</v>
      </c>
      <c r="AI513" s="592" t="s">
        <v>609</v>
      </c>
      <c r="AJ513" s="591">
        <v>203018</v>
      </c>
      <c r="AK513" s="624"/>
      <c r="AL513" s="764">
        <v>301014</v>
      </c>
      <c r="AM513" s="764" t="s">
        <v>3617</v>
      </c>
      <c r="AN513" s="764">
        <v>1</v>
      </c>
      <c r="AO513" s="624"/>
      <c r="AP513" s="441"/>
      <c r="AQ513" s="589"/>
      <c r="AR513" s="590"/>
      <c r="AS513" s="9"/>
    </row>
    <row r="514" spans="34:45" ht="15" customHeight="1" x14ac:dyDescent="0.15">
      <c r="AH514" s="591" t="s">
        <v>623</v>
      </c>
      <c r="AI514" s="592" t="s">
        <v>611</v>
      </c>
      <c r="AJ514" s="591">
        <v>203019</v>
      </c>
      <c r="AK514" s="624"/>
      <c r="AL514" s="764">
        <v>301015</v>
      </c>
      <c r="AM514" s="764">
        <v>1</v>
      </c>
      <c r="AN514" s="764" t="s">
        <v>3617</v>
      </c>
      <c r="AO514" s="624"/>
      <c r="AP514" s="441"/>
      <c r="AQ514" s="589"/>
      <c r="AR514" s="590"/>
      <c r="AS514" s="9"/>
    </row>
    <row r="515" spans="34:45" ht="15" customHeight="1" x14ac:dyDescent="0.15">
      <c r="AH515" s="591" t="s">
        <v>623</v>
      </c>
      <c r="AI515" s="592" t="s">
        <v>644</v>
      </c>
      <c r="AJ515" s="591">
        <v>203021</v>
      </c>
      <c r="AK515" s="624"/>
      <c r="AL515" s="764">
        <v>301016</v>
      </c>
      <c r="AM515" s="764" t="s">
        <v>3617</v>
      </c>
      <c r="AN515" s="764">
        <v>1</v>
      </c>
      <c r="AO515" s="624"/>
      <c r="AP515" s="441"/>
      <c r="AQ515" s="589"/>
      <c r="AR515" s="590"/>
      <c r="AS515" s="9"/>
    </row>
    <row r="516" spans="34:45" ht="15" customHeight="1" x14ac:dyDescent="0.15">
      <c r="AH516" s="591" t="s">
        <v>623</v>
      </c>
      <c r="AI516" s="592" t="s">
        <v>646</v>
      </c>
      <c r="AJ516" s="591">
        <v>203990</v>
      </c>
      <c r="AK516" s="624"/>
      <c r="AL516" s="764">
        <v>301017</v>
      </c>
      <c r="AM516" s="764" t="s">
        <v>3617</v>
      </c>
      <c r="AN516" s="764">
        <v>1</v>
      </c>
      <c r="AO516" s="624"/>
      <c r="AP516" s="441"/>
      <c r="AQ516" s="589"/>
      <c r="AR516" s="590"/>
      <c r="AS516" s="9"/>
    </row>
    <row r="517" spans="34:45" ht="15" customHeight="1" x14ac:dyDescent="0.15">
      <c r="AH517" s="591" t="s">
        <v>648</v>
      </c>
      <c r="AI517" s="592" t="s">
        <v>649</v>
      </c>
      <c r="AJ517" s="591">
        <v>203991</v>
      </c>
      <c r="AK517" s="624"/>
      <c r="AL517" s="764">
        <v>301018</v>
      </c>
      <c r="AM517" s="764">
        <v>1</v>
      </c>
      <c r="AN517" s="764" t="s">
        <v>3617</v>
      </c>
      <c r="AO517" s="624"/>
      <c r="AP517" s="441"/>
      <c r="AQ517" s="589"/>
      <c r="AR517" s="590"/>
      <c r="AS517" s="9"/>
    </row>
    <row r="518" spans="34:45" ht="15" customHeight="1" x14ac:dyDescent="0.15">
      <c r="AH518" s="591" t="s">
        <v>623</v>
      </c>
      <c r="AI518" s="592" t="s">
        <v>651</v>
      </c>
      <c r="AJ518" s="591">
        <v>203992</v>
      </c>
      <c r="AK518" s="624"/>
      <c r="AL518" s="764">
        <v>301019</v>
      </c>
      <c r="AM518" s="764" t="s">
        <v>3617</v>
      </c>
      <c r="AN518" s="764">
        <v>1</v>
      </c>
      <c r="AO518" s="624"/>
      <c r="AP518" s="441"/>
      <c r="AQ518" s="589"/>
      <c r="AR518" s="590"/>
      <c r="AS518" s="9"/>
    </row>
    <row r="519" spans="34:45" ht="15" customHeight="1" x14ac:dyDescent="0.15">
      <c r="AH519" s="591" t="s">
        <v>653</v>
      </c>
      <c r="AI519" s="592" t="s">
        <v>654</v>
      </c>
      <c r="AJ519" s="591">
        <v>204001</v>
      </c>
      <c r="AK519" s="624"/>
      <c r="AL519" s="764">
        <v>301020</v>
      </c>
      <c r="AM519" s="764" t="s">
        <v>3617</v>
      </c>
      <c r="AN519" s="764">
        <v>1</v>
      </c>
      <c r="AO519" s="624"/>
      <c r="AP519" s="441"/>
      <c r="AQ519" s="589"/>
      <c r="AR519" s="590"/>
      <c r="AS519" s="9"/>
    </row>
    <row r="520" spans="34:45" ht="15" customHeight="1" x14ac:dyDescent="0.15">
      <c r="AH520" s="591" t="s">
        <v>653</v>
      </c>
      <c r="AI520" s="592" t="s">
        <v>656</v>
      </c>
      <c r="AJ520" s="591">
        <v>204002</v>
      </c>
      <c r="AK520" s="624"/>
      <c r="AL520" s="764">
        <v>301022</v>
      </c>
      <c r="AM520" s="764" t="s">
        <v>3617</v>
      </c>
      <c r="AN520" s="764">
        <v>1</v>
      </c>
      <c r="AO520" s="624"/>
      <c r="AP520" s="441"/>
      <c r="AQ520" s="589"/>
      <c r="AR520" s="590"/>
      <c r="AS520" s="9"/>
    </row>
    <row r="521" spans="34:45" ht="15" customHeight="1" x14ac:dyDescent="0.15">
      <c r="AH521" s="591" t="s">
        <v>653</v>
      </c>
      <c r="AI521" s="592" t="s">
        <v>613</v>
      </c>
      <c r="AJ521" s="591">
        <v>204003</v>
      </c>
      <c r="AK521" s="624"/>
      <c r="AL521" s="764">
        <v>301023</v>
      </c>
      <c r="AM521" s="764" t="s">
        <v>3617</v>
      </c>
      <c r="AN521" s="764">
        <v>1</v>
      </c>
      <c r="AO521" s="624"/>
      <c r="AP521" s="441"/>
      <c r="AQ521" s="589"/>
      <c r="AR521" s="590"/>
      <c r="AS521" s="9"/>
    </row>
    <row r="522" spans="34:45" ht="15" customHeight="1" x14ac:dyDescent="0.15">
      <c r="AH522" s="591" t="s">
        <v>653</v>
      </c>
      <c r="AI522" s="592" t="s">
        <v>614</v>
      </c>
      <c r="AJ522" s="591">
        <v>204004</v>
      </c>
      <c r="AK522" s="624"/>
      <c r="AL522" s="764">
        <v>301024</v>
      </c>
      <c r="AM522" s="764">
        <v>1</v>
      </c>
      <c r="AN522" s="764" t="s">
        <v>3617</v>
      </c>
      <c r="AO522" s="624"/>
      <c r="AP522" s="441"/>
      <c r="AQ522" s="589"/>
      <c r="AR522" s="590"/>
      <c r="AS522" s="9"/>
    </row>
    <row r="523" spans="34:45" ht="15" customHeight="1" x14ac:dyDescent="0.15">
      <c r="AH523" s="591" t="s">
        <v>653</v>
      </c>
      <c r="AI523" s="592" t="s">
        <v>616</v>
      </c>
      <c r="AJ523" s="591">
        <v>204005</v>
      </c>
      <c r="AK523" s="624"/>
      <c r="AL523" s="764">
        <v>301025</v>
      </c>
      <c r="AM523" s="764" t="s">
        <v>3617</v>
      </c>
      <c r="AN523" s="764">
        <v>1</v>
      </c>
      <c r="AO523" s="624"/>
      <c r="AP523" s="441"/>
      <c r="AQ523" s="589"/>
      <c r="AR523" s="590"/>
      <c r="AS523" s="9"/>
    </row>
    <row r="524" spans="34:45" ht="15" customHeight="1" x14ac:dyDescent="0.15">
      <c r="AH524" s="591" t="s">
        <v>661</v>
      </c>
      <c r="AI524" s="592" t="s">
        <v>662</v>
      </c>
      <c r="AJ524" s="591">
        <v>205001</v>
      </c>
      <c r="AK524" s="624"/>
      <c r="AL524" s="764">
        <v>301026</v>
      </c>
      <c r="AM524" s="764" t="s">
        <v>3617</v>
      </c>
      <c r="AN524" s="764">
        <v>1</v>
      </c>
      <c r="AO524" s="624"/>
      <c r="AP524" s="441"/>
      <c r="AQ524" s="589"/>
      <c r="AR524" s="590"/>
      <c r="AS524" s="9"/>
    </row>
    <row r="525" spans="34:45" ht="15" customHeight="1" x14ac:dyDescent="0.15">
      <c r="AH525" s="591" t="s">
        <v>661</v>
      </c>
      <c r="AI525" s="592" t="s">
        <v>617</v>
      </c>
      <c r="AJ525" s="591">
        <v>205002</v>
      </c>
      <c r="AK525" s="624"/>
      <c r="AL525" s="764">
        <v>301027</v>
      </c>
      <c r="AM525" s="764" t="s">
        <v>3617</v>
      </c>
      <c r="AN525" s="764">
        <v>1</v>
      </c>
      <c r="AO525" s="624"/>
      <c r="AP525" s="441"/>
      <c r="AQ525" s="589"/>
      <c r="AR525" s="590"/>
      <c r="AS525" s="9"/>
    </row>
    <row r="526" spans="34:45" ht="15" customHeight="1" x14ac:dyDescent="0.15">
      <c r="AH526" s="591" t="s">
        <v>661</v>
      </c>
      <c r="AI526" s="592" t="s">
        <v>665</v>
      </c>
      <c r="AJ526" s="591">
        <v>205003</v>
      </c>
      <c r="AK526" s="624"/>
      <c r="AL526" s="764">
        <v>301028</v>
      </c>
      <c r="AM526" s="764" t="s">
        <v>3617</v>
      </c>
      <c r="AN526" s="764">
        <v>1</v>
      </c>
      <c r="AO526" s="624"/>
      <c r="AP526" s="441"/>
      <c r="AQ526" s="589"/>
      <c r="AR526" s="590"/>
      <c r="AS526" s="9"/>
    </row>
    <row r="527" spans="34:45" ht="15" customHeight="1" x14ac:dyDescent="0.15">
      <c r="AH527" s="591" t="s">
        <v>661</v>
      </c>
      <c r="AI527" s="592" t="s">
        <v>275</v>
      </c>
      <c r="AJ527" s="591">
        <v>205004</v>
      </c>
      <c r="AK527" s="624"/>
      <c r="AL527" s="764">
        <v>301029</v>
      </c>
      <c r="AM527" s="764">
        <v>1</v>
      </c>
      <c r="AN527" s="764" t="s">
        <v>3617</v>
      </c>
      <c r="AO527" s="624"/>
      <c r="AP527" s="441"/>
      <c r="AQ527" s="589"/>
      <c r="AR527" s="590"/>
      <c r="AS527" s="9"/>
    </row>
    <row r="528" spans="34:45" ht="15" customHeight="1" x14ac:dyDescent="0.15">
      <c r="AH528" s="591" t="s">
        <v>661</v>
      </c>
      <c r="AI528" s="592" t="s">
        <v>667</v>
      </c>
      <c r="AJ528" s="591">
        <v>205005</v>
      </c>
      <c r="AK528" s="624"/>
      <c r="AL528" s="764">
        <v>301030</v>
      </c>
      <c r="AM528" s="764">
        <v>1</v>
      </c>
      <c r="AN528" s="764" t="s">
        <v>3617</v>
      </c>
      <c r="AO528" s="624"/>
      <c r="AP528" s="441"/>
      <c r="AQ528" s="589"/>
      <c r="AR528" s="590"/>
      <c r="AS528" s="9"/>
    </row>
    <row r="529" spans="34:45" ht="15" customHeight="1" x14ac:dyDescent="0.15">
      <c r="AH529" s="591" t="s">
        <v>661</v>
      </c>
      <c r="AI529" s="592" t="s">
        <v>669</v>
      </c>
      <c r="AJ529" s="591">
        <v>205006</v>
      </c>
      <c r="AK529" s="624"/>
      <c r="AL529" s="764">
        <v>301031</v>
      </c>
      <c r="AM529" s="764">
        <v>1</v>
      </c>
      <c r="AN529" s="764" t="s">
        <v>3617</v>
      </c>
      <c r="AO529" s="624"/>
      <c r="AP529" s="441"/>
      <c r="AQ529" s="589"/>
      <c r="AR529" s="590"/>
      <c r="AS529" s="9"/>
    </row>
    <row r="530" spans="34:45" ht="15" customHeight="1" x14ac:dyDescent="0.15">
      <c r="AH530" s="591" t="s">
        <v>661</v>
      </c>
      <c r="AI530" s="592" t="s">
        <v>618</v>
      </c>
      <c r="AJ530" s="591">
        <v>205007</v>
      </c>
      <c r="AK530" s="624"/>
      <c r="AL530" s="764">
        <v>301033</v>
      </c>
      <c r="AM530" s="764" t="s">
        <v>3617</v>
      </c>
      <c r="AN530" s="764">
        <v>1</v>
      </c>
      <c r="AO530" s="624"/>
      <c r="AP530" s="441"/>
      <c r="AQ530" s="589"/>
      <c r="AR530" s="590"/>
      <c r="AS530" s="9"/>
    </row>
    <row r="531" spans="34:45" ht="15" customHeight="1" x14ac:dyDescent="0.15">
      <c r="AH531" s="591" t="s">
        <v>661</v>
      </c>
      <c r="AI531" s="592" t="s">
        <v>620</v>
      </c>
      <c r="AJ531" s="591">
        <v>205008</v>
      </c>
      <c r="AK531" s="624"/>
      <c r="AL531" s="764">
        <v>301034</v>
      </c>
      <c r="AM531" s="764" t="s">
        <v>3617</v>
      </c>
      <c r="AN531" s="764">
        <v>1</v>
      </c>
      <c r="AO531" s="624"/>
      <c r="AP531" s="441"/>
      <c r="AQ531" s="589"/>
      <c r="AR531" s="590"/>
      <c r="AS531" s="9"/>
    </row>
    <row r="532" spans="34:45" ht="15" customHeight="1" x14ac:dyDescent="0.15">
      <c r="AH532" s="591" t="s">
        <v>661</v>
      </c>
      <c r="AI532" s="592" t="s">
        <v>622</v>
      </c>
      <c r="AJ532" s="591">
        <v>205011</v>
      </c>
      <c r="AK532" s="624"/>
      <c r="AL532" s="764">
        <v>301035</v>
      </c>
      <c r="AM532" s="764">
        <v>1</v>
      </c>
      <c r="AN532" s="764" t="s">
        <v>3617</v>
      </c>
      <c r="AO532" s="624"/>
      <c r="AP532" s="441"/>
      <c r="AQ532" s="589"/>
      <c r="AR532" s="590"/>
      <c r="AS532" s="9"/>
    </row>
    <row r="533" spans="34:45" ht="15" customHeight="1" x14ac:dyDescent="0.15">
      <c r="AH533" s="591" t="s">
        <v>661</v>
      </c>
      <c r="AI533" s="592" t="s">
        <v>624</v>
      </c>
      <c r="AJ533" s="591">
        <v>205012</v>
      </c>
      <c r="AK533" s="624"/>
      <c r="AL533" s="764">
        <v>301036</v>
      </c>
      <c r="AM533" s="764" t="s">
        <v>3617</v>
      </c>
      <c r="AN533" s="764">
        <v>1</v>
      </c>
      <c r="AO533" s="624"/>
      <c r="AP533" s="441"/>
      <c r="AQ533" s="589"/>
      <c r="AR533" s="590"/>
      <c r="AS533" s="9"/>
    </row>
    <row r="534" spans="34:45" ht="15" customHeight="1" x14ac:dyDescent="0.15">
      <c r="AH534" s="591" t="s">
        <v>661</v>
      </c>
      <c r="AI534" s="592" t="s">
        <v>625</v>
      </c>
      <c r="AJ534" s="591">
        <v>205013</v>
      </c>
      <c r="AK534" s="624"/>
      <c r="AL534" s="764">
        <v>301990</v>
      </c>
      <c r="AM534" s="764" t="s">
        <v>3617</v>
      </c>
      <c r="AN534" s="764">
        <v>1</v>
      </c>
      <c r="AO534" s="624"/>
      <c r="AP534" s="441"/>
      <c r="AQ534" s="589"/>
      <c r="AR534" s="590"/>
      <c r="AS534" s="9"/>
    </row>
    <row r="535" spans="34:45" ht="15" customHeight="1" x14ac:dyDescent="0.15">
      <c r="AH535" s="591" t="s">
        <v>661</v>
      </c>
      <c r="AI535" s="592" t="s">
        <v>626</v>
      </c>
      <c r="AJ535" s="591">
        <v>205014</v>
      </c>
      <c r="AK535" s="624"/>
      <c r="AL535" s="764">
        <v>301991</v>
      </c>
      <c r="AM535" s="764">
        <v>1</v>
      </c>
      <c r="AN535" s="764" t="s">
        <v>3617</v>
      </c>
      <c r="AO535" s="624"/>
      <c r="AP535" s="441"/>
      <c r="AQ535" s="589"/>
      <c r="AR535" s="590"/>
      <c r="AS535" s="9"/>
    </row>
    <row r="536" spans="34:45" ht="15" customHeight="1" x14ac:dyDescent="0.15">
      <c r="AH536" s="591" t="s">
        <v>661</v>
      </c>
      <c r="AI536" s="592" t="s">
        <v>628</v>
      </c>
      <c r="AJ536" s="591">
        <v>205015</v>
      </c>
      <c r="AK536" s="624"/>
      <c r="AL536" s="764">
        <v>302001</v>
      </c>
      <c r="AM536" s="764">
        <v>1</v>
      </c>
      <c r="AN536" s="764" t="s">
        <v>3617</v>
      </c>
      <c r="AO536" s="624"/>
      <c r="AP536" s="441"/>
      <c r="AQ536" s="589"/>
      <c r="AR536" s="590"/>
      <c r="AS536" s="9"/>
    </row>
    <row r="537" spans="34:45" ht="15" customHeight="1" x14ac:dyDescent="0.15">
      <c r="AH537" s="591" t="s">
        <v>661</v>
      </c>
      <c r="AI537" s="592" t="s">
        <v>675</v>
      </c>
      <c r="AJ537" s="591">
        <v>205016</v>
      </c>
      <c r="AK537" s="624"/>
      <c r="AL537" s="764">
        <v>302003</v>
      </c>
      <c r="AM537" s="764">
        <v>1</v>
      </c>
      <c r="AN537" s="764" t="s">
        <v>3617</v>
      </c>
      <c r="AO537" s="624"/>
      <c r="AP537" s="441"/>
      <c r="AQ537" s="589"/>
      <c r="AR537" s="590"/>
      <c r="AS537" s="9"/>
    </row>
    <row r="538" spans="34:45" ht="15" customHeight="1" x14ac:dyDescent="0.15">
      <c r="AH538" s="591" t="s">
        <v>661</v>
      </c>
      <c r="AI538" s="592" t="s">
        <v>629</v>
      </c>
      <c r="AJ538" s="591">
        <v>205017</v>
      </c>
      <c r="AK538" s="624"/>
      <c r="AL538" s="764">
        <v>302004</v>
      </c>
      <c r="AM538" s="764">
        <v>1</v>
      </c>
      <c r="AN538" s="764" t="s">
        <v>3617</v>
      </c>
      <c r="AO538" s="624"/>
      <c r="AP538" s="441"/>
      <c r="AQ538" s="589"/>
      <c r="AR538" s="590"/>
      <c r="AS538" s="9"/>
    </row>
    <row r="539" spans="34:45" ht="15" customHeight="1" x14ac:dyDescent="0.15">
      <c r="AH539" s="591" t="s">
        <v>678</v>
      </c>
      <c r="AI539" s="592" t="s">
        <v>630</v>
      </c>
      <c r="AJ539" s="591">
        <v>206001</v>
      </c>
      <c r="AK539" s="624"/>
      <c r="AL539" s="764">
        <v>302005</v>
      </c>
      <c r="AM539" s="764">
        <v>1</v>
      </c>
      <c r="AN539" s="764" t="s">
        <v>3617</v>
      </c>
      <c r="AO539" s="624"/>
      <c r="AP539" s="441"/>
      <c r="AQ539" s="589"/>
      <c r="AR539" s="590"/>
      <c r="AS539" s="9"/>
    </row>
    <row r="540" spans="34:45" ht="15" customHeight="1" x14ac:dyDescent="0.15">
      <c r="AH540" s="591" t="s">
        <v>678</v>
      </c>
      <c r="AI540" s="592" t="s">
        <v>631</v>
      </c>
      <c r="AJ540" s="591">
        <v>206002</v>
      </c>
      <c r="AK540" s="624"/>
      <c r="AL540" s="764">
        <v>302006</v>
      </c>
      <c r="AM540" s="764" t="s">
        <v>3617</v>
      </c>
      <c r="AN540" s="764">
        <v>1</v>
      </c>
      <c r="AO540" s="624"/>
      <c r="AP540" s="441"/>
      <c r="AQ540" s="589"/>
      <c r="AR540" s="590"/>
      <c r="AS540" s="9"/>
    </row>
    <row r="541" spans="34:45" ht="15" customHeight="1" x14ac:dyDescent="0.15">
      <c r="AH541" s="591" t="s">
        <v>678</v>
      </c>
      <c r="AI541" s="592" t="s">
        <v>633</v>
      </c>
      <c r="AJ541" s="591">
        <v>206004</v>
      </c>
      <c r="AK541" s="624"/>
      <c r="AL541" s="764">
        <v>302007</v>
      </c>
      <c r="AM541" s="764" t="s">
        <v>3617</v>
      </c>
      <c r="AN541" s="764">
        <v>1</v>
      </c>
      <c r="AO541" s="624"/>
      <c r="AP541" s="441"/>
      <c r="AQ541" s="589"/>
      <c r="AR541" s="590"/>
      <c r="AS541" s="9"/>
    </row>
    <row r="542" spans="34:45" ht="15" customHeight="1" x14ac:dyDescent="0.15">
      <c r="AH542" s="591" t="s">
        <v>678</v>
      </c>
      <c r="AI542" s="592" t="s">
        <v>634</v>
      </c>
      <c r="AJ542" s="591">
        <v>206005</v>
      </c>
      <c r="AK542" s="624"/>
      <c r="AL542" s="764">
        <v>302008</v>
      </c>
      <c r="AM542" s="764">
        <v>1</v>
      </c>
      <c r="AN542" s="764" t="s">
        <v>3617</v>
      </c>
      <c r="AO542" s="624"/>
      <c r="AP542" s="441"/>
      <c r="AQ542" s="589"/>
      <c r="AR542" s="590"/>
      <c r="AS542" s="9"/>
    </row>
    <row r="543" spans="34:45" ht="15" customHeight="1" x14ac:dyDescent="0.15">
      <c r="AH543" s="591" t="s">
        <v>678</v>
      </c>
      <c r="AI543" s="592" t="s">
        <v>635</v>
      </c>
      <c r="AJ543" s="591">
        <v>206006</v>
      </c>
      <c r="AK543" s="624"/>
      <c r="AL543" s="764">
        <v>302009</v>
      </c>
      <c r="AM543" s="764" t="s">
        <v>3617</v>
      </c>
      <c r="AN543" s="764">
        <v>1</v>
      </c>
      <c r="AO543" s="624"/>
      <c r="AP543" s="441"/>
      <c r="AQ543" s="589"/>
      <c r="AR543" s="590"/>
      <c r="AS543" s="9"/>
    </row>
    <row r="544" spans="34:45" ht="15" customHeight="1" x14ac:dyDescent="0.15">
      <c r="AH544" s="591" t="s">
        <v>678</v>
      </c>
      <c r="AI544" s="592" t="s">
        <v>684</v>
      </c>
      <c r="AJ544" s="591">
        <v>206007</v>
      </c>
      <c r="AK544" s="624"/>
      <c r="AL544" s="764">
        <v>302010</v>
      </c>
      <c r="AM544" s="764" t="s">
        <v>3617</v>
      </c>
      <c r="AN544" s="764">
        <v>1</v>
      </c>
      <c r="AO544" s="624"/>
      <c r="AP544" s="441"/>
      <c r="AQ544" s="589"/>
      <c r="AR544" s="590"/>
      <c r="AS544" s="9"/>
    </row>
    <row r="545" spans="34:45" ht="15" customHeight="1" x14ac:dyDescent="0.15">
      <c r="AH545" s="591" t="s">
        <v>678</v>
      </c>
      <c r="AI545" s="592" t="s">
        <v>637</v>
      </c>
      <c r="AJ545" s="591">
        <v>206008</v>
      </c>
      <c r="AK545" s="624"/>
      <c r="AL545" s="764">
        <v>302011</v>
      </c>
      <c r="AM545" s="764">
        <v>1</v>
      </c>
      <c r="AN545" s="764" t="s">
        <v>3617</v>
      </c>
      <c r="AO545" s="624"/>
      <c r="AP545" s="441"/>
      <c r="AQ545" s="589"/>
      <c r="AR545" s="590"/>
      <c r="AS545" s="9"/>
    </row>
    <row r="546" spans="34:45" ht="15" customHeight="1" x14ac:dyDescent="0.15">
      <c r="AH546" s="591" t="s">
        <v>678</v>
      </c>
      <c r="AI546" s="592" t="s">
        <v>687</v>
      </c>
      <c r="AJ546" s="591">
        <v>206010</v>
      </c>
      <c r="AK546" s="624"/>
      <c r="AL546" s="764">
        <v>302012</v>
      </c>
      <c r="AM546" s="764" t="s">
        <v>3617</v>
      </c>
      <c r="AN546" s="764">
        <v>1</v>
      </c>
      <c r="AO546" s="624"/>
      <c r="AP546" s="441"/>
      <c r="AQ546" s="589"/>
      <c r="AR546" s="590"/>
      <c r="AS546" s="9"/>
    </row>
    <row r="547" spans="34:45" ht="15" customHeight="1" x14ac:dyDescent="0.15">
      <c r="AH547" s="591" t="s">
        <v>678</v>
      </c>
      <c r="AI547" s="592" t="s">
        <v>638</v>
      </c>
      <c r="AJ547" s="591">
        <v>206011</v>
      </c>
      <c r="AK547" s="624"/>
      <c r="AL547" s="764">
        <v>302013</v>
      </c>
      <c r="AM547" s="764">
        <v>1</v>
      </c>
      <c r="AN547" s="764" t="s">
        <v>3617</v>
      </c>
      <c r="AO547" s="624"/>
      <c r="AP547" s="441"/>
      <c r="AQ547" s="589"/>
      <c r="AR547" s="590"/>
      <c r="AS547" s="9"/>
    </row>
    <row r="548" spans="34:45" ht="15" customHeight="1" x14ac:dyDescent="0.15">
      <c r="AH548" s="591" t="s">
        <v>678</v>
      </c>
      <c r="AI548" s="592" t="s">
        <v>639</v>
      </c>
      <c r="AJ548" s="591">
        <v>206012</v>
      </c>
      <c r="AK548" s="624"/>
      <c r="AL548" s="764">
        <v>302014</v>
      </c>
      <c r="AM548" s="764">
        <v>1</v>
      </c>
      <c r="AN548" s="764" t="s">
        <v>3617</v>
      </c>
      <c r="AO548" s="624"/>
      <c r="AP548" s="441"/>
      <c r="AQ548" s="589"/>
      <c r="AR548" s="590"/>
      <c r="AS548" s="9"/>
    </row>
    <row r="549" spans="34:45" ht="15" customHeight="1" x14ac:dyDescent="0.15">
      <c r="AH549" s="591" t="s">
        <v>678</v>
      </c>
      <c r="AI549" s="592" t="s">
        <v>640</v>
      </c>
      <c r="AJ549" s="591">
        <v>206013</v>
      </c>
      <c r="AK549" s="628"/>
      <c r="AL549" s="764">
        <v>302016</v>
      </c>
      <c r="AM549" s="764">
        <v>1</v>
      </c>
      <c r="AN549" s="764" t="s">
        <v>3617</v>
      </c>
      <c r="AO549" s="628"/>
      <c r="AP549" s="441"/>
      <c r="AQ549" s="589"/>
      <c r="AR549" s="590"/>
      <c r="AS549" s="9"/>
    </row>
    <row r="550" spans="34:45" ht="15" customHeight="1" x14ac:dyDescent="0.15">
      <c r="AH550" s="591" t="s">
        <v>678</v>
      </c>
      <c r="AI550" s="592" t="s">
        <v>642</v>
      </c>
      <c r="AJ550" s="591">
        <v>206014</v>
      </c>
      <c r="AK550" s="628"/>
      <c r="AL550" s="764">
        <v>302017</v>
      </c>
      <c r="AM550" s="764" t="s">
        <v>3617</v>
      </c>
      <c r="AN550" s="764">
        <v>1</v>
      </c>
      <c r="AO550" s="628"/>
      <c r="AP550" s="441"/>
      <c r="AQ550" s="589"/>
      <c r="AR550" s="590"/>
      <c r="AS550" s="9"/>
    </row>
    <row r="551" spans="34:45" ht="15" customHeight="1" x14ac:dyDescent="0.15">
      <c r="AH551" s="591" t="s">
        <v>678</v>
      </c>
      <c r="AI551" s="592" t="s">
        <v>643</v>
      </c>
      <c r="AJ551" s="591">
        <v>206015</v>
      </c>
      <c r="AK551" s="628"/>
      <c r="AL551" s="764">
        <v>302990</v>
      </c>
      <c r="AM551" s="764" t="s">
        <v>3617</v>
      </c>
      <c r="AN551" s="764">
        <v>1</v>
      </c>
      <c r="AO551" s="628"/>
      <c r="AP551" s="441"/>
      <c r="AQ551" s="589"/>
      <c r="AR551" s="590"/>
      <c r="AS551" s="9"/>
    </row>
    <row r="552" spans="34:45" ht="15" customHeight="1" x14ac:dyDescent="0.15">
      <c r="AH552" s="591" t="s">
        <v>678</v>
      </c>
      <c r="AI552" s="592" t="s">
        <v>693</v>
      </c>
      <c r="AJ552" s="591">
        <v>206016</v>
      </c>
      <c r="AK552" s="624"/>
      <c r="AL552" s="764">
        <v>303001</v>
      </c>
      <c r="AM552" s="764">
        <v>1</v>
      </c>
      <c r="AN552" s="764" t="s">
        <v>3617</v>
      </c>
      <c r="AO552" s="624"/>
      <c r="AP552" s="441"/>
      <c r="AQ552" s="589"/>
      <c r="AR552" s="590"/>
      <c r="AS552" s="9"/>
    </row>
    <row r="553" spans="34:45" ht="15" customHeight="1" x14ac:dyDescent="0.15">
      <c r="AH553" s="591" t="s">
        <v>678</v>
      </c>
      <c r="AI553" s="592" t="s">
        <v>276</v>
      </c>
      <c r="AJ553" s="591">
        <v>206017</v>
      </c>
      <c r="AK553" s="624"/>
      <c r="AL553" s="764">
        <v>303003</v>
      </c>
      <c r="AM553" s="764">
        <v>1</v>
      </c>
      <c r="AN553" s="764" t="s">
        <v>3617</v>
      </c>
      <c r="AO553" s="624"/>
      <c r="AP553" s="441"/>
      <c r="AQ553" s="589"/>
      <c r="AR553" s="590"/>
      <c r="AS553" s="9"/>
    </row>
    <row r="554" spans="34:45" ht="15" customHeight="1" x14ac:dyDescent="0.15">
      <c r="AH554" s="591" t="s">
        <v>678</v>
      </c>
      <c r="AI554" s="592"/>
      <c r="AJ554" s="591">
        <v>206018</v>
      </c>
      <c r="AK554" s="624"/>
      <c r="AL554" s="764">
        <v>303004</v>
      </c>
      <c r="AM554" s="764">
        <v>1</v>
      </c>
      <c r="AN554" s="764" t="s">
        <v>3617</v>
      </c>
      <c r="AO554" s="624"/>
      <c r="AP554" s="441"/>
      <c r="AQ554" s="589"/>
      <c r="AR554" s="590"/>
      <c r="AS554" s="9"/>
    </row>
    <row r="555" spans="34:45" ht="15" customHeight="1" x14ac:dyDescent="0.15">
      <c r="AH555" s="591" t="s">
        <v>678</v>
      </c>
      <c r="AI555" s="592" t="s">
        <v>645</v>
      </c>
      <c r="AJ555" s="591">
        <v>206019</v>
      </c>
      <c r="AK555" s="624"/>
      <c r="AL555" s="764">
        <v>303005</v>
      </c>
      <c r="AM555" s="764" t="s">
        <v>3617</v>
      </c>
      <c r="AN555" s="764">
        <v>1</v>
      </c>
      <c r="AO555" s="624"/>
      <c r="AP555" s="441"/>
      <c r="AQ555" s="589"/>
      <c r="AR555" s="590"/>
      <c r="AS555" s="9"/>
    </row>
    <row r="556" spans="34:45" ht="15" customHeight="1" x14ac:dyDescent="0.15">
      <c r="AH556" s="591" t="s">
        <v>678</v>
      </c>
      <c r="AI556" s="592" t="s">
        <v>647</v>
      </c>
      <c r="AJ556" s="591">
        <v>206020</v>
      </c>
      <c r="AK556" s="624"/>
      <c r="AL556" s="764">
        <v>303006</v>
      </c>
      <c r="AM556" s="764">
        <v>1</v>
      </c>
      <c r="AN556" s="764" t="s">
        <v>3617</v>
      </c>
      <c r="AO556" s="624"/>
      <c r="AP556" s="441"/>
      <c r="AQ556" s="589"/>
      <c r="AR556" s="590"/>
      <c r="AS556" s="9"/>
    </row>
    <row r="557" spans="34:45" ht="15" customHeight="1" x14ac:dyDescent="0.15">
      <c r="AH557" s="591" t="s">
        <v>678</v>
      </c>
      <c r="AI557" s="592" t="s">
        <v>698</v>
      </c>
      <c r="AJ557" s="591">
        <v>206990</v>
      </c>
      <c r="AK557" s="624"/>
      <c r="AL557" s="764">
        <v>303007</v>
      </c>
      <c r="AM557" s="764">
        <v>1</v>
      </c>
      <c r="AN557" s="764" t="s">
        <v>3617</v>
      </c>
      <c r="AO557" s="624"/>
      <c r="AP557" s="441"/>
      <c r="AQ557" s="589"/>
      <c r="AR557" s="590"/>
      <c r="AS557" s="9"/>
    </row>
    <row r="558" spans="34:45" ht="15" customHeight="1" x14ac:dyDescent="0.15">
      <c r="AH558" s="591" t="s">
        <v>700</v>
      </c>
      <c r="AI558" s="592" t="s">
        <v>650</v>
      </c>
      <c r="AJ558" s="591">
        <v>207001</v>
      </c>
      <c r="AK558" s="624"/>
      <c r="AL558" s="764">
        <v>303008</v>
      </c>
      <c r="AM558" s="764" t="s">
        <v>3617</v>
      </c>
      <c r="AN558" s="764">
        <v>1</v>
      </c>
      <c r="AO558" s="624"/>
      <c r="AP558" s="441"/>
      <c r="AQ558" s="589"/>
      <c r="AR558" s="590"/>
      <c r="AS558" s="9"/>
    </row>
    <row r="559" spans="34:45" ht="15" customHeight="1" x14ac:dyDescent="0.15">
      <c r="AH559" s="591" t="s">
        <v>700</v>
      </c>
      <c r="AI559" s="592" t="s">
        <v>652</v>
      </c>
      <c r="AJ559" s="591">
        <v>207002</v>
      </c>
      <c r="AK559" s="624"/>
      <c r="AL559" s="764">
        <v>303009</v>
      </c>
      <c r="AM559" s="764">
        <v>1</v>
      </c>
      <c r="AN559" s="764" t="s">
        <v>3617</v>
      </c>
      <c r="AO559" s="624"/>
      <c r="AP559" s="441"/>
      <c r="AQ559" s="589"/>
      <c r="AR559" s="590"/>
      <c r="AS559" s="9"/>
    </row>
    <row r="560" spans="34:45" ht="15" customHeight="1" x14ac:dyDescent="0.15">
      <c r="AH560" s="591" t="s">
        <v>700</v>
      </c>
      <c r="AI560" s="592" t="s">
        <v>655</v>
      </c>
      <c r="AJ560" s="591">
        <v>207003</v>
      </c>
      <c r="AK560" s="624"/>
      <c r="AL560" s="764">
        <v>303010</v>
      </c>
      <c r="AM560" s="764">
        <v>1</v>
      </c>
      <c r="AN560" s="764" t="s">
        <v>3617</v>
      </c>
      <c r="AO560" s="624"/>
      <c r="AP560" s="441"/>
      <c r="AQ560" s="589"/>
      <c r="AR560" s="590"/>
      <c r="AS560" s="9"/>
    </row>
    <row r="561" spans="34:45" ht="15" customHeight="1" x14ac:dyDescent="0.15">
      <c r="AH561" s="591" t="s">
        <v>700</v>
      </c>
      <c r="AI561" s="592" t="s">
        <v>657</v>
      </c>
      <c r="AJ561" s="591">
        <v>207004</v>
      </c>
      <c r="AK561" s="624"/>
      <c r="AL561" s="764">
        <v>303011</v>
      </c>
      <c r="AM561" s="764">
        <v>1</v>
      </c>
      <c r="AN561" s="764" t="s">
        <v>3617</v>
      </c>
      <c r="AO561" s="624"/>
      <c r="AP561" s="441"/>
      <c r="AQ561" s="589"/>
      <c r="AR561" s="590"/>
      <c r="AS561" s="9"/>
    </row>
    <row r="562" spans="34:45" ht="15" customHeight="1" x14ac:dyDescent="0.15">
      <c r="AH562" s="591" t="s">
        <v>700</v>
      </c>
      <c r="AI562" s="592" t="s">
        <v>658</v>
      </c>
      <c r="AJ562" s="591">
        <v>207005</v>
      </c>
      <c r="AK562" s="624"/>
      <c r="AL562" s="764">
        <v>303012</v>
      </c>
      <c r="AM562" s="764" t="s">
        <v>3617</v>
      </c>
      <c r="AN562" s="764">
        <v>1</v>
      </c>
      <c r="AO562" s="624"/>
      <c r="AP562" s="441"/>
      <c r="AQ562" s="589"/>
      <c r="AR562" s="590"/>
      <c r="AS562" s="9"/>
    </row>
    <row r="563" spans="34:45" ht="15" customHeight="1" x14ac:dyDescent="0.15">
      <c r="AH563" s="591" t="s">
        <v>700</v>
      </c>
      <c r="AI563" s="592" t="s">
        <v>659</v>
      </c>
      <c r="AJ563" s="591">
        <v>207006</v>
      </c>
      <c r="AK563" s="624"/>
      <c r="AL563" s="764">
        <v>303013</v>
      </c>
      <c r="AM563" s="764" t="s">
        <v>3617</v>
      </c>
      <c r="AN563" s="764">
        <v>1</v>
      </c>
      <c r="AO563" s="624"/>
      <c r="AP563" s="441"/>
      <c r="AQ563" s="589"/>
      <c r="AR563" s="590"/>
      <c r="AS563" s="9"/>
    </row>
    <row r="564" spans="34:45" ht="15" customHeight="1" x14ac:dyDescent="0.15">
      <c r="AH564" s="591" t="s">
        <v>700</v>
      </c>
      <c r="AI564" s="592" t="s">
        <v>660</v>
      </c>
      <c r="AJ564" s="591">
        <v>207007</v>
      </c>
      <c r="AK564" s="624"/>
      <c r="AL564" s="764">
        <v>303991</v>
      </c>
      <c r="AM564" s="764" t="s">
        <v>3617</v>
      </c>
      <c r="AN564" s="764">
        <v>1</v>
      </c>
      <c r="AO564" s="624"/>
      <c r="AP564" s="441"/>
      <c r="AQ564" s="589"/>
      <c r="AR564" s="590"/>
      <c r="AS564" s="9"/>
    </row>
    <row r="565" spans="34:45" ht="15" customHeight="1" x14ac:dyDescent="0.15">
      <c r="AH565" s="591" t="s">
        <v>700</v>
      </c>
      <c r="AI565" s="592" t="s">
        <v>663</v>
      </c>
      <c r="AJ565" s="591">
        <v>207008</v>
      </c>
      <c r="AK565" s="624"/>
      <c r="AL565" s="764">
        <v>303992</v>
      </c>
      <c r="AM565" s="764" t="s">
        <v>3617</v>
      </c>
      <c r="AN565" s="764">
        <v>1</v>
      </c>
      <c r="AO565" s="624"/>
      <c r="AP565" s="441"/>
      <c r="AQ565" s="589"/>
      <c r="AR565" s="590"/>
      <c r="AS565" s="9"/>
    </row>
    <row r="566" spans="34:45" ht="15" customHeight="1" x14ac:dyDescent="0.15">
      <c r="AH566" s="591" t="s">
        <v>700</v>
      </c>
      <c r="AI566" s="592" t="s">
        <v>664</v>
      </c>
      <c r="AJ566" s="591">
        <v>207009</v>
      </c>
      <c r="AK566" s="624"/>
      <c r="AL566" s="764">
        <v>304001</v>
      </c>
      <c r="AM566" s="764" t="s">
        <v>3617</v>
      </c>
      <c r="AN566" s="764">
        <v>1</v>
      </c>
      <c r="AO566" s="624"/>
      <c r="AP566" s="441"/>
      <c r="AQ566" s="589"/>
      <c r="AR566" s="590"/>
      <c r="AS566" s="9"/>
    </row>
    <row r="567" spans="34:45" ht="15" customHeight="1" x14ac:dyDescent="0.15">
      <c r="AH567" s="591" t="s">
        <v>700</v>
      </c>
      <c r="AI567" s="592" t="s">
        <v>277</v>
      </c>
      <c r="AJ567" s="591">
        <v>207010</v>
      </c>
      <c r="AK567" s="624"/>
      <c r="AL567" s="764">
        <v>304002</v>
      </c>
      <c r="AM567" s="764" t="s">
        <v>3617</v>
      </c>
      <c r="AN567" s="764">
        <v>1</v>
      </c>
      <c r="AO567" s="624"/>
      <c r="AP567" s="441"/>
      <c r="AQ567" s="589"/>
      <c r="AR567" s="590"/>
      <c r="AS567" s="9"/>
    </row>
    <row r="568" spans="34:45" ht="15" customHeight="1" x14ac:dyDescent="0.15">
      <c r="AH568" s="591" t="s">
        <v>700</v>
      </c>
      <c r="AI568" s="592" t="s">
        <v>666</v>
      </c>
      <c r="AJ568" s="591">
        <v>207011</v>
      </c>
      <c r="AK568" s="628"/>
      <c r="AL568" s="764">
        <v>304003</v>
      </c>
      <c r="AM568" s="764">
        <v>1</v>
      </c>
      <c r="AN568" s="764" t="s">
        <v>3617</v>
      </c>
      <c r="AO568" s="628"/>
      <c r="AP568" s="441"/>
      <c r="AQ568" s="589"/>
      <c r="AR568" s="590"/>
      <c r="AS568" s="9"/>
    </row>
    <row r="569" spans="34:45" ht="15" customHeight="1" x14ac:dyDescent="0.15">
      <c r="AH569" s="591" t="s">
        <v>700</v>
      </c>
      <c r="AI569" s="592" t="s">
        <v>668</v>
      </c>
      <c r="AJ569" s="591">
        <v>207012</v>
      </c>
      <c r="AK569" s="624"/>
      <c r="AL569" s="764">
        <v>304004</v>
      </c>
      <c r="AM569" s="764">
        <v>1</v>
      </c>
      <c r="AN569" s="764" t="s">
        <v>3617</v>
      </c>
      <c r="AO569" s="624"/>
      <c r="AP569" s="441"/>
      <c r="AQ569" s="589"/>
      <c r="AR569" s="590"/>
      <c r="AS569" s="9"/>
    </row>
    <row r="570" spans="34:45" ht="15" customHeight="1" x14ac:dyDescent="0.15">
      <c r="AH570" s="591" t="s">
        <v>700</v>
      </c>
      <c r="AI570" s="592" t="s">
        <v>670</v>
      </c>
      <c r="AJ570" s="591">
        <v>207013</v>
      </c>
      <c r="AK570" s="606"/>
      <c r="AL570" s="763">
        <v>304005</v>
      </c>
      <c r="AM570" s="763" t="s">
        <v>3617</v>
      </c>
      <c r="AN570" s="763">
        <v>1</v>
      </c>
      <c r="AO570" s="606"/>
      <c r="AP570" s="441"/>
      <c r="AQ570" s="589"/>
      <c r="AR570" s="590"/>
      <c r="AS570" s="9"/>
    </row>
    <row r="571" spans="34:45" ht="15" customHeight="1" x14ac:dyDescent="0.15">
      <c r="AH571" s="591" t="s">
        <v>700</v>
      </c>
      <c r="AI571" s="592" t="s">
        <v>714</v>
      </c>
      <c r="AJ571" s="591">
        <v>207014</v>
      </c>
      <c r="AK571" s="624"/>
      <c r="AL571" s="764">
        <v>304006</v>
      </c>
      <c r="AM571" s="764">
        <v>1</v>
      </c>
      <c r="AN571" s="764" t="s">
        <v>3617</v>
      </c>
      <c r="AO571" s="624"/>
      <c r="AP571" s="441"/>
      <c r="AQ571" s="589"/>
      <c r="AR571" s="590"/>
      <c r="AS571" s="9"/>
    </row>
    <row r="572" spans="34:45" ht="15" customHeight="1" x14ac:dyDescent="0.15">
      <c r="AH572" s="591" t="s">
        <v>700</v>
      </c>
      <c r="AI572" s="592" t="s">
        <v>671</v>
      </c>
      <c r="AJ572" s="591">
        <v>207015</v>
      </c>
      <c r="AK572" s="624"/>
      <c r="AL572" s="764">
        <v>304007</v>
      </c>
      <c r="AM572" s="764">
        <v>1</v>
      </c>
      <c r="AN572" s="764" t="s">
        <v>3617</v>
      </c>
      <c r="AO572" s="624"/>
      <c r="AP572" s="441"/>
      <c r="AQ572" s="589"/>
      <c r="AR572" s="590"/>
      <c r="AS572" s="9"/>
    </row>
    <row r="573" spans="34:45" ht="15" customHeight="1" x14ac:dyDescent="0.15">
      <c r="AH573" s="591" t="s">
        <v>700</v>
      </c>
      <c r="AI573" s="592" t="s">
        <v>717</v>
      </c>
      <c r="AJ573" s="591">
        <v>207016</v>
      </c>
      <c r="AK573" s="624"/>
      <c r="AL573" s="764">
        <v>304008</v>
      </c>
      <c r="AM573" s="764">
        <v>1</v>
      </c>
      <c r="AN573" s="764" t="s">
        <v>3617</v>
      </c>
      <c r="AO573" s="624"/>
      <c r="AP573" s="441"/>
      <c r="AQ573" s="589"/>
      <c r="AR573" s="590"/>
      <c r="AS573" s="9"/>
    </row>
    <row r="574" spans="34:45" ht="15" customHeight="1" x14ac:dyDescent="0.15">
      <c r="AH574" s="591" t="s">
        <v>700</v>
      </c>
      <c r="AI574" s="592" t="s">
        <v>718</v>
      </c>
      <c r="AJ574" s="591">
        <v>207017</v>
      </c>
      <c r="AK574" s="624"/>
      <c r="AL574" s="764">
        <v>304009</v>
      </c>
      <c r="AM574" s="764">
        <v>1</v>
      </c>
      <c r="AN574" s="764" t="s">
        <v>3617</v>
      </c>
      <c r="AO574" s="624"/>
      <c r="AP574" s="441"/>
      <c r="AQ574" s="589"/>
      <c r="AR574" s="590"/>
      <c r="AS574" s="9"/>
    </row>
    <row r="575" spans="34:45" ht="15" customHeight="1" x14ac:dyDescent="0.15">
      <c r="AH575" s="591" t="s">
        <v>700</v>
      </c>
      <c r="AI575" s="592" t="s">
        <v>720</v>
      </c>
      <c r="AJ575" s="591">
        <v>207018</v>
      </c>
      <c r="AK575" s="624"/>
      <c r="AL575" s="764">
        <v>304010</v>
      </c>
      <c r="AM575" s="764" t="s">
        <v>3617</v>
      </c>
      <c r="AN575" s="764">
        <v>1</v>
      </c>
      <c r="AO575" s="624"/>
      <c r="AP575" s="441"/>
      <c r="AQ575" s="589"/>
      <c r="AR575" s="590"/>
      <c r="AS575" s="9"/>
    </row>
    <row r="576" spans="34:45" ht="15" customHeight="1" x14ac:dyDescent="0.15">
      <c r="AH576" s="591" t="s">
        <v>700</v>
      </c>
      <c r="AI576" s="592" t="s">
        <v>721</v>
      </c>
      <c r="AJ576" s="591">
        <v>207019</v>
      </c>
      <c r="AK576" s="624"/>
      <c r="AL576" s="764">
        <v>304011</v>
      </c>
      <c r="AM576" s="764" t="s">
        <v>3617</v>
      </c>
      <c r="AN576" s="764">
        <v>1</v>
      </c>
      <c r="AO576" s="624"/>
      <c r="AP576" s="441"/>
      <c r="AQ576" s="589"/>
      <c r="AR576" s="590"/>
      <c r="AS576" s="9"/>
    </row>
    <row r="577" spans="34:45" ht="15" customHeight="1" x14ac:dyDescent="0.15">
      <c r="AH577" s="591" t="s">
        <v>723</v>
      </c>
      <c r="AI577" s="592" t="s">
        <v>672</v>
      </c>
      <c r="AJ577" s="591">
        <v>301001</v>
      </c>
      <c r="AK577" s="624"/>
      <c r="AL577" s="764">
        <v>304012</v>
      </c>
      <c r="AM577" s="764" t="s">
        <v>3617</v>
      </c>
      <c r="AN577" s="764">
        <v>1</v>
      </c>
      <c r="AO577" s="624"/>
      <c r="AP577" s="441"/>
      <c r="AQ577" s="589"/>
      <c r="AR577" s="590"/>
      <c r="AS577" s="9"/>
    </row>
    <row r="578" spans="34:45" ht="15" customHeight="1" x14ac:dyDescent="0.15">
      <c r="AH578" s="591" t="s">
        <v>723</v>
      </c>
      <c r="AI578" s="592" t="s">
        <v>278</v>
      </c>
      <c r="AJ578" s="591">
        <v>301002</v>
      </c>
      <c r="AK578" s="624"/>
      <c r="AL578" s="764">
        <v>304013</v>
      </c>
      <c r="AM578" s="764" t="s">
        <v>3617</v>
      </c>
      <c r="AN578" s="764">
        <v>1</v>
      </c>
      <c r="AO578" s="624"/>
      <c r="AP578" s="441"/>
      <c r="AQ578" s="589"/>
      <c r="AR578" s="590"/>
      <c r="AS578" s="9"/>
    </row>
    <row r="579" spans="34:45" ht="15" customHeight="1" x14ac:dyDescent="0.15">
      <c r="AH579" s="591" t="s">
        <v>723</v>
      </c>
      <c r="AI579" s="592" t="s">
        <v>673</v>
      </c>
      <c r="AJ579" s="591">
        <v>301003</v>
      </c>
      <c r="AK579" s="624"/>
      <c r="AL579" s="764">
        <v>304014</v>
      </c>
      <c r="AM579" s="764">
        <v>1</v>
      </c>
      <c r="AN579" s="764" t="s">
        <v>3617</v>
      </c>
      <c r="AO579" s="624"/>
      <c r="AP579" s="441"/>
      <c r="AQ579" s="589"/>
      <c r="AR579" s="590"/>
      <c r="AS579" s="9"/>
    </row>
    <row r="580" spans="34:45" ht="15" customHeight="1" x14ac:dyDescent="0.15">
      <c r="AH580" s="591" t="s">
        <v>723</v>
      </c>
      <c r="AI580" s="592" t="s">
        <v>674</v>
      </c>
      <c r="AJ580" s="591">
        <v>301004</v>
      </c>
      <c r="AK580" s="624"/>
      <c r="AL580" s="764">
        <v>304016</v>
      </c>
      <c r="AM580" s="764" t="s">
        <v>3617</v>
      </c>
      <c r="AN580" s="764">
        <v>1</v>
      </c>
      <c r="AO580" s="624"/>
      <c r="AP580" s="441"/>
      <c r="AQ580" s="589"/>
      <c r="AR580" s="590"/>
      <c r="AS580" s="9"/>
    </row>
    <row r="581" spans="34:45" ht="15" customHeight="1" x14ac:dyDescent="0.15">
      <c r="AH581" s="591" t="s">
        <v>723</v>
      </c>
      <c r="AI581" s="592" t="s">
        <v>728</v>
      </c>
      <c r="AJ581" s="591">
        <v>301005</v>
      </c>
      <c r="AK581" s="624"/>
      <c r="AL581" s="764">
        <v>304017</v>
      </c>
      <c r="AM581" s="764" t="s">
        <v>3617</v>
      </c>
      <c r="AN581" s="764">
        <v>1</v>
      </c>
      <c r="AO581" s="624"/>
      <c r="AP581" s="441"/>
      <c r="AQ581" s="589"/>
      <c r="AR581" s="590"/>
      <c r="AS581" s="9"/>
    </row>
    <row r="582" spans="34:45" ht="15" customHeight="1" x14ac:dyDescent="0.15">
      <c r="AH582" s="591" t="s">
        <v>723</v>
      </c>
      <c r="AI582" s="592" t="s">
        <v>676</v>
      </c>
      <c r="AJ582" s="591">
        <v>301006</v>
      </c>
      <c r="AK582" s="624"/>
      <c r="AL582" s="764">
        <v>304018</v>
      </c>
      <c r="AM582" s="764">
        <v>1</v>
      </c>
      <c r="AN582" s="764" t="s">
        <v>3617</v>
      </c>
      <c r="AO582" s="624"/>
      <c r="AP582" s="441"/>
      <c r="AQ582" s="589"/>
      <c r="AR582" s="590"/>
      <c r="AS582" s="9"/>
    </row>
    <row r="583" spans="34:45" ht="15" customHeight="1" x14ac:dyDescent="0.15">
      <c r="AH583" s="591" t="s">
        <v>723</v>
      </c>
      <c r="AI583" s="592" t="s">
        <v>677</v>
      </c>
      <c r="AJ583" s="591">
        <v>301007</v>
      </c>
      <c r="AK583" s="624"/>
      <c r="AL583" s="764">
        <v>304019</v>
      </c>
      <c r="AM583" s="764">
        <v>1</v>
      </c>
      <c r="AN583" s="764" t="s">
        <v>3617</v>
      </c>
      <c r="AO583" s="624"/>
      <c r="AP583" s="441"/>
      <c r="AQ583" s="589"/>
      <c r="AR583" s="590"/>
      <c r="AS583" s="9"/>
    </row>
    <row r="584" spans="34:45" ht="15" customHeight="1" x14ac:dyDescent="0.15">
      <c r="AH584" s="591" t="s">
        <v>723</v>
      </c>
      <c r="AI584" s="592" t="s">
        <v>679</v>
      </c>
      <c r="AJ584" s="591">
        <v>301008</v>
      </c>
      <c r="AK584" s="624"/>
      <c r="AL584" s="764">
        <v>304020</v>
      </c>
      <c r="AM584" s="764" t="s">
        <v>3617</v>
      </c>
      <c r="AN584" s="764">
        <v>1</v>
      </c>
      <c r="AO584" s="624"/>
      <c r="AP584" s="441"/>
      <c r="AQ584" s="589"/>
      <c r="AR584" s="590"/>
      <c r="AS584" s="9"/>
    </row>
    <row r="585" spans="34:45" ht="15" customHeight="1" x14ac:dyDescent="0.15">
      <c r="AH585" s="591" t="s">
        <v>723</v>
      </c>
      <c r="AI585" s="592" t="s">
        <v>680</v>
      </c>
      <c r="AJ585" s="591">
        <v>301009</v>
      </c>
      <c r="AK585" s="624"/>
      <c r="AL585" s="764">
        <v>304021</v>
      </c>
      <c r="AM585" s="764">
        <v>1</v>
      </c>
      <c r="AN585" s="764" t="s">
        <v>3617</v>
      </c>
      <c r="AO585" s="624"/>
      <c r="AP585" s="441"/>
      <c r="AQ585" s="589"/>
      <c r="AR585" s="590"/>
      <c r="AS585" s="9"/>
    </row>
    <row r="586" spans="34:45" ht="15" customHeight="1" x14ac:dyDescent="0.15">
      <c r="AH586" s="591" t="s">
        <v>723</v>
      </c>
      <c r="AI586" s="592" t="s">
        <v>681</v>
      </c>
      <c r="AJ586" s="591">
        <v>301010</v>
      </c>
      <c r="AK586" s="624"/>
      <c r="AL586" s="764">
        <v>304022</v>
      </c>
      <c r="AM586" s="764" t="s">
        <v>3617</v>
      </c>
      <c r="AN586" s="764">
        <v>1</v>
      </c>
      <c r="AO586" s="624"/>
      <c r="AP586" s="441"/>
      <c r="AQ586" s="589"/>
      <c r="AR586" s="590"/>
      <c r="AS586" s="9"/>
    </row>
    <row r="587" spans="34:45" ht="15" customHeight="1" x14ac:dyDescent="0.15">
      <c r="AH587" s="591" t="s">
        <v>723</v>
      </c>
      <c r="AI587" s="592" t="s">
        <v>682</v>
      </c>
      <c r="AJ587" s="591">
        <v>301011</v>
      </c>
      <c r="AK587" s="624"/>
      <c r="AL587" s="764">
        <v>304023</v>
      </c>
      <c r="AM587" s="764">
        <v>1</v>
      </c>
      <c r="AN587" s="764" t="s">
        <v>3617</v>
      </c>
      <c r="AO587" s="624"/>
      <c r="AP587" s="441"/>
      <c r="AQ587" s="589"/>
      <c r="AR587" s="590"/>
      <c r="AS587" s="9"/>
    </row>
    <row r="588" spans="34:45" ht="15" customHeight="1" x14ac:dyDescent="0.15">
      <c r="AH588" s="591" t="s">
        <v>723</v>
      </c>
      <c r="AI588" s="592" t="s">
        <v>736</v>
      </c>
      <c r="AJ588" s="591">
        <v>301012</v>
      </c>
      <c r="AK588" s="624"/>
      <c r="AL588" s="764">
        <v>304024</v>
      </c>
      <c r="AM588" s="764">
        <v>1</v>
      </c>
      <c r="AN588" s="764" t="s">
        <v>3617</v>
      </c>
      <c r="AO588" s="624"/>
      <c r="AP588" s="441"/>
      <c r="AQ588" s="589"/>
      <c r="AR588" s="590"/>
      <c r="AS588" s="9"/>
    </row>
    <row r="589" spans="34:45" ht="15" customHeight="1" x14ac:dyDescent="0.15">
      <c r="AH589" s="591" t="s">
        <v>723</v>
      </c>
      <c r="AI589" s="592" t="s">
        <v>738</v>
      </c>
      <c r="AJ589" s="591">
        <v>301013</v>
      </c>
      <c r="AK589" s="624"/>
      <c r="AL589" s="764">
        <v>304025</v>
      </c>
      <c r="AM589" s="764" t="s">
        <v>3617</v>
      </c>
      <c r="AN589" s="764">
        <v>1</v>
      </c>
      <c r="AO589" s="624"/>
      <c r="AP589" s="441"/>
      <c r="AQ589" s="589"/>
      <c r="AR589" s="590"/>
      <c r="AS589" s="9"/>
    </row>
    <row r="590" spans="34:45" ht="15" customHeight="1" x14ac:dyDescent="0.15">
      <c r="AH590" s="591" t="s">
        <v>723</v>
      </c>
      <c r="AI590" s="592" t="s">
        <v>683</v>
      </c>
      <c r="AJ590" s="591">
        <v>301014</v>
      </c>
      <c r="AK590" s="624"/>
      <c r="AL590" s="764">
        <v>304026</v>
      </c>
      <c r="AM590" s="764">
        <v>1</v>
      </c>
      <c r="AN590" s="764" t="s">
        <v>3617</v>
      </c>
      <c r="AO590" s="624"/>
      <c r="AP590" s="441"/>
      <c r="AQ590" s="589"/>
      <c r="AR590" s="590"/>
      <c r="AS590" s="9"/>
    </row>
    <row r="591" spans="34:45" ht="15" customHeight="1" x14ac:dyDescent="0.15">
      <c r="AH591" s="591" t="s">
        <v>723</v>
      </c>
      <c r="AI591" s="592" t="s">
        <v>741</v>
      </c>
      <c r="AJ591" s="591">
        <v>301015</v>
      </c>
      <c r="AK591" s="624"/>
      <c r="AL591" s="764">
        <v>304027</v>
      </c>
      <c r="AM591" s="764">
        <v>1</v>
      </c>
      <c r="AN591" s="764" t="s">
        <v>3617</v>
      </c>
      <c r="AO591" s="624"/>
      <c r="AP591" s="441"/>
      <c r="AQ591" s="589"/>
      <c r="AR591" s="590"/>
      <c r="AS591" s="9"/>
    </row>
    <row r="592" spans="34:45" ht="15" customHeight="1" x14ac:dyDescent="0.15">
      <c r="AH592" s="591" t="s">
        <v>723</v>
      </c>
      <c r="AI592" s="592" t="s">
        <v>685</v>
      </c>
      <c r="AJ592" s="591">
        <v>301016</v>
      </c>
      <c r="AK592" s="624"/>
      <c r="AL592" s="764">
        <v>304028</v>
      </c>
      <c r="AM592" s="764" t="s">
        <v>3617</v>
      </c>
      <c r="AN592" s="764">
        <v>1</v>
      </c>
      <c r="AO592" s="624"/>
      <c r="AP592" s="441"/>
      <c r="AQ592" s="589"/>
      <c r="AR592" s="590"/>
      <c r="AS592" s="9"/>
    </row>
    <row r="593" spans="34:45" ht="15" customHeight="1" x14ac:dyDescent="0.15">
      <c r="AH593" s="591" t="s">
        <v>723</v>
      </c>
      <c r="AI593" s="592" t="s">
        <v>686</v>
      </c>
      <c r="AJ593" s="591">
        <v>301017</v>
      </c>
      <c r="AK593" s="624"/>
      <c r="AL593" s="764">
        <v>304029</v>
      </c>
      <c r="AM593" s="764">
        <v>1</v>
      </c>
      <c r="AN593" s="764" t="s">
        <v>3617</v>
      </c>
      <c r="AO593" s="624"/>
      <c r="AP593" s="441"/>
      <c r="AQ593" s="589"/>
      <c r="AR593" s="590"/>
      <c r="AS593" s="9"/>
    </row>
    <row r="594" spans="34:45" ht="15" customHeight="1" x14ac:dyDescent="0.15">
      <c r="AH594" s="591" t="s">
        <v>723</v>
      </c>
      <c r="AI594" s="592" t="s">
        <v>745</v>
      </c>
      <c r="AJ594" s="591">
        <v>301018</v>
      </c>
      <c r="AK594" s="624"/>
      <c r="AL594" s="764">
        <v>304030</v>
      </c>
      <c r="AM594" s="764">
        <v>1</v>
      </c>
      <c r="AN594" s="764" t="s">
        <v>3617</v>
      </c>
      <c r="AO594" s="624"/>
      <c r="AP594" s="441"/>
      <c r="AQ594" s="589"/>
      <c r="AR594" s="590"/>
      <c r="AS594" s="9"/>
    </row>
    <row r="595" spans="34:45" ht="15" customHeight="1" x14ac:dyDescent="0.15">
      <c r="AH595" s="591" t="s">
        <v>723</v>
      </c>
      <c r="AI595" s="592" t="s">
        <v>747</v>
      </c>
      <c r="AJ595" s="591">
        <v>301019</v>
      </c>
      <c r="AK595" s="624"/>
      <c r="AL595" s="764">
        <v>304031</v>
      </c>
      <c r="AM595" s="764" t="s">
        <v>3617</v>
      </c>
      <c r="AN595" s="764">
        <v>1</v>
      </c>
      <c r="AO595" s="624"/>
      <c r="AP595" s="441"/>
      <c r="AQ595" s="589"/>
      <c r="AR595" s="590"/>
      <c r="AS595" s="9"/>
    </row>
    <row r="596" spans="34:45" ht="15" customHeight="1" x14ac:dyDescent="0.15">
      <c r="AH596" s="591" t="s">
        <v>723</v>
      </c>
      <c r="AI596" s="592" t="s">
        <v>688</v>
      </c>
      <c r="AJ596" s="591">
        <v>301020</v>
      </c>
      <c r="AK596" s="624"/>
      <c r="AL596" s="764">
        <v>304032</v>
      </c>
      <c r="AM596" s="764">
        <v>1</v>
      </c>
      <c r="AN596" s="764" t="s">
        <v>3617</v>
      </c>
      <c r="AO596" s="624"/>
      <c r="AP596" s="441"/>
      <c r="AQ596" s="589"/>
      <c r="AR596" s="590"/>
      <c r="AS596" s="9"/>
    </row>
    <row r="597" spans="34:45" ht="15" customHeight="1" x14ac:dyDescent="0.15">
      <c r="AH597" s="591" t="s">
        <v>723</v>
      </c>
      <c r="AI597" s="592" t="s">
        <v>689</v>
      </c>
      <c r="AJ597" s="591">
        <v>301022</v>
      </c>
      <c r="AK597" s="624"/>
      <c r="AL597" s="764">
        <v>304033</v>
      </c>
      <c r="AM597" s="764">
        <v>1</v>
      </c>
      <c r="AN597" s="764" t="s">
        <v>3617</v>
      </c>
      <c r="AO597" s="624"/>
      <c r="AP597" s="441"/>
      <c r="AQ597" s="589"/>
      <c r="AR597" s="590"/>
      <c r="AS597" s="9"/>
    </row>
    <row r="598" spans="34:45" ht="15" customHeight="1" x14ac:dyDescent="0.15">
      <c r="AH598" s="591" t="s">
        <v>723</v>
      </c>
      <c r="AI598" s="592" t="s">
        <v>751</v>
      </c>
      <c r="AJ598" s="591">
        <v>301023</v>
      </c>
      <c r="AK598" s="624"/>
      <c r="AL598" s="764">
        <v>304034</v>
      </c>
      <c r="AM598" s="764" t="s">
        <v>3617</v>
      </c>
      <c r="AN598" s="764">
        <v>1</v>
      </c>
      <c r="AO598" s="624"/>
      <c r="AP598" s="441"/>
      <c r="AQ598" s="589"/>
      <c r="AR598" s="590"/>
      <c r="AS598" s="9"/>
    </row>
    <row r="599" spans="34:45" ht="15" customHeight="1" x14ac:dyDescent="0.15">
      <c r="AH599" s="591" t="s">
        <v>723</v>
      </c>
      <c r="AI599" s="592" t="s">
        <v>753</v>
      </c>
      <c r="AJ599" s="591">
        <v>301024</v>
      </c>
      <c r="AK599" s="624"/>
      <c r="AL599" s="764">
        <v>304035</v>
      </c>
      <c r="AM599" s="764" t="s">
        <v>3617</v>
      </c>
      <c r="AN599" s="764">
        <v>1</v>
      </c>
      <c r="AO599" s="624"/>
      <c r="AP599" s="441"/>
      <c r="AQ599" s="589"/>
      <c r="AR599" s="590"/>
      <c r="AS599" s="9"/>
    </row>
    <row r="600" spans="34:45" ht="15" customHeight="1" x14ac:dyDescent="0.15">
      <c r="AH600" s="591" t="s">
        <v>723</v>
      </c>
      <c r="AI600" s="592"/>
      <c r="AJ600" s="591">
        <v>301025</v>
      </c>
      <c r="AK600" s="624"/>
      <c r="AL600" s="764">
        <v>304036</v>
      </c>
      <c r="AM600" s="764">
        <v>1</v>
      </c>
      <c r="AN600" s="764" t="s">
        <v>3617</v>
      </c>
      <c r="AO600" s="624"/>
      <c r="AP600" s="441"/>
      <c r="AQ600" s="589"/>
      <c r="AR600" s="590"/>
      <c r="AS600" s="9"/>
    </row>
    <row r="601" spans="34:45" ht="15" customHeight="1" x14ac:dyDescent="0.15">
      <c r="AH601" s="591" t="s">
        <v>723</v>
      </c>
      <c r="AI601" s="593" t="s">
        <v>756</v>
      </c>
      <c r="AJ601" s="591">
        <v>301026</v>
      </c>
      <c r="AK601" s="624"/>
      <c r="AL601" s="764">
        <v>304037</v>
      </c>
      <c r="AM601" s="764">
        <v>1</v>
      </c>
      <c r="AN601" s="764" t="s">
        <v>3617</v>
      </c>
      <c r="AO601" s="624"/>
      <c r="AP601" s="441"/>
      <c r="AQ601" s="589"/>
      <c r="AR601" s="590"/>
      <c r="AS601" s="9"/>
    </row>
    <row r="602" spans="34:45" ht="15" customHeight="1" x14ac:dyDescent="0.15">
      <c r="AH602" s="591" t="s">
        <v>723</v>
      </c>
      <c r="AI602" s="592" t="s">
        <v>758</v>
      </c>
      <c r="AJ602" s="591">
        <v>301027</v>
      </c>
      <c r="AK602" s="624"/>
      <c r="AL602" s="764">
        <v>304038</v>
      </c>
      <c r="AM602" s="764">
        <v>1</v>
      </c>
      <c r="AN602" s="764" t="s">
        <v>3617</v>
      </c>
      <c r="AO602" s="624"/>
      <c r="AP602" s="441"/>
      <c r="AQ602" s="589"/>
      <c r="AR602" s="590"/>
      <c r="AS602" s="9"/>
    </row>
    <row r="603" spans="34:45" ht="15" customHeight="1" x14ac:dyDescent="0.15">
      <c r="AH603" s="591" t="s">
        <v>723</v>
      </c>
      <c r="AI603" s="592" t="s">
        <v>760</v>
      </c>
      <c r="AJ603" s="591">
        <v>301028</v>
      </c>
      <c r="AK603" s="624"/>
      <c r="AL603" s="764">
        <v>304039</v>
      </c>
      <c r="AM603" s="764">
        <v>1</v>
      </c>
      <c r="AN603" s="764" t="s">
        <v>3617</v>
      </c>
      <c r="AO603" s="624"/>
      <c r="AP603" s="441"/>
      <c r="AQ603" s="589"/>
      <c r="AR603" s="590"/>
      <c r="AS603" s="9"/>
    </row>
    <row r="604" spans="34:45" ht="15" customHeight="1" x14ac:dyDescent="0.15">
      <c r="AH604" s="591" t="s">
        <v>723</v>
      </c>
      <c r="AI604" s="592" t="s">
        <v>762</v>
      </c>
      <c r="AJ604" s="591">
        <v>301029</v>
      </c>
      <c r="AK604" s="624"/>
      <c r="AL604" s="764">
        <v>304040</v>
      </c>
      <c r="AM604" s="764">
        <v>1</v>
      </c>
      <c r="AN604" s="764" t="s">
        <v>3617</v>
      </c>
      <c r="AO604" s="624"/>
      <c r="AP604" s="441"/>
      <c r="AQ604" s="589"/>
      <c r="AR604" s="590"/>
      <c r="AS604" s="9"/>
    </row>
    <row r="605" spans="34:45" ht="15" customHeight="1" x14ac:dyDescent="0.15">
      <c r="AH605" s="591" t="s">
        <v>723</v>
      </c>
      <c r="AI605" s="592" t="s">
        <v>764</v>
      </c>
      <c r="AJ605" s="591">
        <v>301030</v>
      </c>
      <c r="AK605" s="624"/>
      <c r="AL605" s="764">
        <v>304041</v>
      </c>
      <c r="AM605" s="764">
        <v>1</v>
      </c>
      <c r="AN605" s="764" t="s">
        <v>3617</v>
      </c>
      <c r="AO605" s="624"/>
      <c r="AP605" s="441"/>
      <c r="AQ605" s="589"/>
      <c r="AR605" s="590"/>
      <c r="AS605" s="9"/>
    </row>
    <row r="606" spans="34:45" ht="15" customHeight="1" x14ac:dyDescent="0.15">
      <c r="AH606" s="591" t="s">
        <v>723</v>
      </c>
      <c r="AI606" s="592" t="s">
        <v>766</v>
      </c>
      <c r="AJ606" s="591">
        <v>301031</v>
      </c>
      <c r="AK606" s="624"/>
      <c r="AL606" s="764">
        <v>304042</v>
      </c>
      <c r="AM606" s="764" t="s">
        <v>3617</v>
      </c>
      <c r="AN606" s="764">
        <v>1</v>
      </c>
      <c r="AO606" s="624"/>
      <c r="AP606" s="441"/>
      <c r="AQ606" s="589"/>
      <c r="AR606" s="590"/>
      <c r="AS606" s="9"/>
    </row>
    <row r="607" spans="34:45" ht="15" customHeight="1" x14ac:dyDescent="0.15">
      <c r="AH607" s="591" t="s">
        <v>723</v>
      </c>
      <c r="AI607" s="592" t="s">
        <v>768</v>
      </c>
      <c r="AJ607" s="591">
        <v>301033</v>
      </c>
      <c r="AK607" s="624"/>
      <c r="AL607" s="764">
        <v>304043</v>
      </c>
      <c r="AM607" s="764" t="s">
        <v>3617</v>
      </c>
      <c r="AN607" s="764">
        <v>1</v>
      </c>
      <c r="AO607" s="624"/>
      <c r="AP607" s="441"/>
      <c r="AQ607" s="589"/>
      <c r="AR607" s="590"/>
      <c r="AS607" s="9"/>
    </row>
    <row r="608" spans="34:45" ht="15" customHeight="1" x14ac:dyDescent="0.15">
      <c r="AH608" s="591" t="s">
        <v>770</v>
      </c>
      <c r="AI608" s="592"/>
      <c r="AJ608" s="591">
        <v>301034</v>
      </c>
      <c r="AK608" s="624"/>
      <c r="AL608" s="764">
        <v>304044</v>
      </c>
      <c r="AM608" s="764" t="s">
        <v>3617</v>
      </c>
      <c r="AN608" s="764">
        <v>1</v>
      </c>
      <c r="AO608" s="624"/>
      <c r="AP608" s="441"/>
      <c r="AQ608" s="589"/>
      <c r="AR608" s="590"/>
      <c r="AS608" s="9"/>
    </row>
    <row r="609" spans="34:45" ht="15" customHeight="1" x14ac:dyDescent="0.15">
      <c r="AH609" s="591" t="s">
        <v>770</v>
      </c>
      <c r="AI609" s="592" t="s">
        <v>772</v>
      </c>
      <c r="AJ609" s="591">
        <v>301035</v>
      </c>
      <c r="AK609" s="624"/>
      <c r="AL609" s="764">
        <v>304045</v>
      </c>
      <c r="AM609" s="764">
        <v>1</v>
      </c>
      <c r="AN609" s="764" t="s">
        <v>3617</v>
      </c>
      <c r="AO609" s="624"/>
      <c r="AP609" s="441"/>
      <c r="AQ609" s="589"/>
      <c r="AR609" s="590"/>
      <c r="AS609" s="9"/>
    </row>
    <row r="610" spans="34:45" ht="15" customHeight="1" x14ac:dyDescent="0.15">
      <c r="AH610" s="591" t="s">
        <v>723</v>
      </c>
      <c r="AI610" s="592" t="s">
        <v>774</v>
      </c>
      <c r="AJ610" s="591">
        <v>301036</v>
      </c>
      <c r="AK610" s="624"/>
      <c r="AL610" s="764">
        <v>304046</v>
      </c>
      <c r="AM610" s="764" t="s">
        <v>3617</v>
      </c>
      <c r="AN610" s="764">
        <v>1</v>
      </c>
      <c r="AO610" s="624"/>
      <c r="AP610" s="441"/>
      <c r="AQ610" s="589"/>
      <c r="AR610" s="590"/>
      <c r="AS610" s="9"/>
    </row>
    <row r="611" spans="34:45" ht="15" customHeight="1" x14ac:dyDescent="0.15">
      <c r="AH611" s="591" t="s">
        <v>770</v>
      </c>
      <c r="AI611" s="592" t="s">
        <v>776</v>
      </c>
      <c r="AJ611" s="591">
        <v>301990</v>
      </c>
      <c r="AK611" s="624"/>
      <c r="AL611" s="764">
        <v>304047</v>
      </c>
      <c r="AM611" s="764">
        <v>1</v>
      </c>
      <c r="AN611" s="764" t="s">
        <v>3617</v>
      </c>
      <c r="AO611" s="624"/>
      <c r="AP611" s="441"/>
      <c r="AQ611" s="589"/>
      <c r="AR611" s="590"/>
      <c r="AS611" s="9"/>
    </row>
    <row r="612" spans="34:45" ht="15" customHeight="1" x14ac:dyDescent="0.15">
      <c r="AH612" s="591" t="s">
        <v>770</v>
      </c>
      <c r="AI612" s="592" t="s">
        <v>778</v>
      </c>
      <c r="AJ612" s="591">
        <v>301991</v>
      </c>
      <c r="AK612" s="624"/>
      <c r="AL612" s="764">
        <v>304048</v>
      </c>
      <c r="AM612" s="764">
        <v>1</v>
      </c>
      <c r="AN612" s="764" t="s">
        <v>3617</v>
      </c>
      <c r="AO612" s="624"/>
      <c r="AP612" s="441"/>
      <c r="AQ612" s="589"/>
      <c r="AR612" s="590"/>
      <c r="AS612" s="9"/>
    </row>
    <row r="613" spans="34:45" ht="15" customHeight="1" x14ac:dyDescent="0.15">
      <c r="AH613" s="591" t="s">
        <v>780</v>
      </c>
      <c r="AI613" s="592" t="s">
        <v>690</v>
      </c>
      <c r="AJ613" s="591">
        <v>302001</v>
      </c>
      <c r="AK613" s="624"/>
      <c r="AL613" s="764">
        <v>304050</v>
      </c>
      <c r="AM613" s="764">
        <v>1</v>
      </c>
      <c r="AN613" s="764" t="s">
        <v>3617</v>
      </c>
      <c r="AO613" s="624"/>
      <c r="AP613" s="441"/>
      <c r="AQ613" s="589"/>
      <c r="AR613" s="590"/>
      <c r="AS613" s="9"/>
    </row>
    <row r="614" spans="34:45" ht="15" customHeight="1" x14ac:dyDescent="0.15">
      <c r="AH614" s="591" t="s">
        <v>780</v>
      </c>
      <c r="AI614" s="592" t="s">
        <v>691</v>
      </c>
      <c r="AJ614" s="591">
        <v>302003</v>
      </c>
      <c r="AK614" s="624"/>
      <c r="AL614" s="764">
        <v>304051</v>
      </c>
      <c r="AM614" s="764" t="s">
        <v>3617</v>
      </c>
      <c r="AN614" s="764">
        <v>1</v>
      </c>
      <c r="AO614" s="624"/>
      <c r="AP614" s="441"/>
      <c r="AQ614" s="589"/>
      <c r="AR614" s="590"/>
      <c r="AS614" s="9"/>
    </row>
    <row r="615" spans="34:45" ht="15" customHeight="1" x14ac:dyDescent="0.15">
      <c r="AH615" s="591" t="s">
        <v>780</v>
      </c>
      <c r="AI615" s="592" t="s">
        <v>783</v>
      </c>
      <c r="AJ615" s="591">
        <v>302004</v>
      </c>
      <c r="AK615" s="624"/>
      <c r="AL615" s="764">
        <v>304052</v>
      </c>
      <c r="AM615" s="764">
        <v>1</v>
      </c>
      <c r="AN615" s="764" t="s">
        <v>3617</v>
      </c>
      <c r="AO615" s="624"/>
      <c r="AP615" s="441"/>
      <c r="AQ615" s="589"/>
      <c r="AR615" s="590"/>
      <c r="AS615" s="9"/>
    </row>
    <row r="616" spans="34:45" ht="15" customHeight="1" x14ac:dyDescent="0.15">
      <c r="AH616" s="591" t="s">
        <v>780</v>
      </c>
      <c r="AI616" s="592" t="s">
        <v>692</v>
      </c>
      <c r="AJ616" s="591">
        <v>302005</v>
      </c>
      <c r="AK616" s="624"/>
      <c r="AL616" s="764">
        <v>304053</v>
      </c>
      <c r="AM616" s="764" t="s">
        <v>3617</v>
      </c>
      <c r="AN616" s="764">
        <v>1</v>
      </c>
      <c r="AO616" s="624"/>
      <c r="AP616" s="441"/>
      <c r="AQ616" s="589"/>
      <c r="AR616" s="590"/>
      <c r="AS616" s="9"/>
    </row>
    <row r="617" spans="34:45" ht="15" customHeight="1" x14ac:dyDescent="0.15">
      <c r="AH617" s="591" t="s">
        <v>780</v>
      </c>
      <c r="AI617" s="592" t="s">
        <v>786</v>
      </c>
      <c r="AJ617" s="591">
        <v>302006</v>
      </c>
      <c r="AK617" s="624"/>
      <c r="AL617" s="764">
        <v>304990</v>
      </c>
      <c r="AM617" s="764" t="s">
        <v>3617</v>
      </c>
      <c r="AN617" s="764">
        <v>1</v>
      </c>
      <c r="AO617" s="624"/>
      <c r="AP617" s="441"/>
      <c r="AQ617" s="589"/>
      <c r="AR617" s="590"/>
      <c r="AS617" s="9"/>
    </row>
    <row r="618" spans="34:45" ht="15" customHeight="1" x14ac:dyDescent="0.15">
      <c r="AH618" s="591" t="s">
        <v>780</v>
      </c>
      <c r="AI618" s="592" t="s">
        <v>694</v>
      </c>
      <c r="AJ618" s="591">
        <v>302007</v>
      </c>
      <c r="AK618" s="624"/>
      <c r="AL618" s="764">
        <v>304991</v>
      </c>
      <c r="AM618" s="764" t="s">
        <v>3617</v>
      </c>
      <c r="AN618" s="764">
        <v>1</v>
      </c>
      <c r="AO618" s="624"/>
      <c r="AP618" s="441"/>
      <c r="AQ618" s="589"/>
      <c r="AR618" s="590"/>
      <c r="AS618" s="9"/>
    </row>
    <row r="619" spans="34:45" ht="15" customHeight="1" x14ac:dyDescent="0.15">
      <c r="AH619" s="591" t="s">
        <v>780</v>
      </c>
      <c r="AI619" s="592" t="s">
        <v>695</v>
      </c>
      <c r="AJ619" s="591">
        <v>302008</v>
      </c>
      <c r="AK619" s="624"/>
      <c r="AL619" s="764">
        <v>304992</v>
      </c>
      <c r="AM619" s="764" t="s">
        <v>3617</v>
      </c>
      <c r="AN619" s="764">
        <v>1</v>
      </c>
      <c r="AO619" s="624"/>
      <c r="AP619" s="441"/>
      <c r="AQ619" s="589"/>
      <c r="AR619" s="590"/>
      <c r="AS619" s="9"/>
    </row>
    <row r="620" spans="34:45" ht="15" customHeight="1" x14ac:dyDescent="0.15">
      <c r="AH620" s="591" t="s">
        <v>780</v>
      </c>
      <c r="AI620" s="592" t="s">
        <v>696</v>
      </c>
      <c r="AJ620" s="591">
        <v>302009</v>
      </c>
      <c r="AK620" s="624"/>
      <c r="AL620" s="764">
        <v>304993</v>
      </c>
      <c r="AM620" s="764" t="s">
        <v>3617</v>
      </c>
      <c r="AN620" s="764">
        <v>1</v>
      </c>
      <c r="AO620" s="624"/>
      <c r="AP620" s="441"/>
      <c r="AQ620" s="589"/>
      <c r="AR620" s="590"/>
      <c r="AS620" s="9"/>
    </row>
    <row r="621" spans="34:45" ht="15" customHeight="1" x14ac:dyDescent="0.15">
      <c r="AH621" s="591" t="s">
        <v>780</v>
      </c>
      <c r="AI621" s="592" t="s">
        <v>697</v>
      </c>
      <c r="AJ621" s="591">
        <v>302010</v>
      </c>
      <c r="AK621" s="624"/>
      <c r="AL621" s="764">
        <v>304994</v>
      </c>
      <c r="AM621" s="764" t="s">
        <v>3617</v>
      </c>
      <c r="AN621" s="764">
        <v>1</v>
      </c>
      <c r="AO621" s="624"/>
      <c r="AP621" s="441"/>
      <c r="AQ621" s="589"/>
      <c r="AR621" s="590"/>
      <c r="AS621" s="9"/>
    </row>
    <row r="622" spans="34:45" ht="15" customHeight="1" x14ac:dyDescent="0.15">
      <c r="AH622" s="591" t="s">
        <v>780</v>
      </c>
      <c r="AI622" s="592" t="s">
        <v>792</v>
      </c>
      <c r="AJ622" s="591">
        <v>302011</v>
      </c>
      <c r="AK622" s="624"/>
      <c r="AL622" s="764">
        <v>304995</v>
      </c>
      <c r="AM622" s="764" t="s">
        <v>3617</v>
      </c>
      <c r="AN622" s="764">
        <v>1</v>
      </c>
      <c r="AO622" s="624"/>
      <c r="AP622" s="441"/>
      <c r="AQ622" s="589"/>
      <c r="AR622" s="590"/>
      <c r="AS622" s="9"/>
    </row>
    <row r="623" spans="34:45" ht="15" customHeight="1" x14ac:dyDescent="0.15">
      <c r="AH623" s="591" t="s">
        <v>780</v>
      </c>
      <c r="AI623" s="592" t="s">
        <v>699</v>
      </c>
      <c r="AJ623" s="591">
        <v>302012</v>
      </c>
      <c r="AK623" s="624"/>
      <c r="AL623" s="764">
        <v>304996</v>
      </c>
      <c r="AM623" s="764" t="s">
        <v>3617</v>
      </c>
      <c r="AN623" s="764">
        <v>1</v>
      </c>
      <c r="AO623" s="624"/>
      <c r="AP623" s="441"/>
      <c r="AQ623" s="589"/>
      <c r="AR623" s="590"/>
      <c r="AS623" s="9"/>
    </row>
    <row r="624" spans="34:45" ht="15" customHeight="1" x14ac:dyDescent="0.15">
      <c r="AH624" s="591" t="s">
        <v>780</v>
      </c>
      <c r="AI624" s="592" t="s">
        <v>701</v>
      </c>
      <c r="AJ624" s="591">
        <v>302013</v>
      </c>
      <c r="AK624" s="624"/>
      <c r="AL624" s="764">
        <v>305001</v>
      </c>
      <c r="AM624" s="764" t="s">
        <v>3617</v>
      </c>
      <c r="AN624" s="764">
        <v>1</v>
      </c>
      <c r="AO624" s="624"/>
      <c r="AP624" s="441"/>
      <c r="AQ624" s="589"/>
      <c r="AR624" s="590"/>
      <c r="AS624" s="9"/>
    </row>
    <row r="625" spans="34:45" ht="15" customHeight="1" x14ac:dyDescent="0.15">
      <c r="AH625" s="591" t="s">
        <v>780</v>
      </c>
      <c r="AI625" s="592" t="s">
        <v>702</v>
      </c>
      <c r="AJ625" s="591">
        <v>302014</v>
      </c>
      <c r="AK625" s="624"/>
      <c r="AL625" s="764">
        <v>305002</v>
      </c>
      <c r="AM625" s="764">
        <v>1</v>
      </c>
      <c r="AN625" s="764" t="s">
        <v>3617</v>
      </c>
      <c r="AO625" s="624"/>
      <c r="AP625" s="441"/>
      <c r="AQ625" s="589"/>
      <c r="AR625" s="590"/>
      <c r="AS625" s="9"/>
    </row>
    <row r="626" spans="34:45" ht="15" customHeight="1" x14ac:dyDescent="0.15">
      <c r="AH626" s="591" t="s">
        <v>780</v>
      </c>
      <c r="AI626" s="592" t="s">
        <v>796</v>
      </c>
      <c r="AJ626" s="591">
        <v>302016</v>
      </c>
      <c r="AK626" s="624"/>
      <c r="AL626" s="764">
        <v>305003</v>
      </c>
      <c r="AM626" s="764">
        <v>1</v>
      </c>
      <c r="AN626" s="764" t="s">
        <v>3617</v>
      </c>
      <c r="AO626" s="624"/>
      <c r="AP626" s="441"/>
      <c r="AQ626" s="589"/>
      <c r="AR626" s="590"/>
      <c r="AS626" s="9"/>
    </row>
    <row r="627" spans="34:45" ht="15" customHeight="1" x14ac:dyDescent="0.15">
      <c r="AH627" s="591" t="s">
        <v>780</v>
      </c>
      <c r="AI627" s="592" t="s">
        <v>703</v>
      </c>
      <c r="AJ627" s="591">
        <v>302017</v>
      </c>
      <c r="AK627" s="624"/>
      <c r="AL627" s="764">
        <v>305004</v>
      </c>
      <c r="AM627" s="764">
        <v>1</v>
      </c>
      <c r="AN627" s="764" t="s">
        <v>3617</v>
      </c>
      <c r="AO627" s="624"/>
      <c r="AP627" s="441"/>
      <c r="AQ627" s="589"/>
      <c r="AR627" s="590"/>
      <c r="AS627" s="9"/>
    </row>
    <row r="628" spans="34:45" ht="15" customHeight="1" x14ac:dyDescent="0.15">
      <c r="AH628" s="591" t="s">
        <v>780</v>
      </c>
      <c r="AI628" s="592" t="s">
        <v>799</v>
      </c>
      <c r="AJ628" s="591">
        <v>302990</v>
      </c>
      <c r="AK628" s="624"/>
      <c r="AL628" s="764">
        <v>305005</v>
      </c>
      <c r="AM628" s="764">
        <v>1</v>
      </c>
      <c r="AN628" s="764" t="s">
        <v>3617</v>
      </c>
      <c r="AO628" s="624"/>
      <c r="AP628" s="441"/>
      <c r="AQ628" s="589"/>
      <c r="AR628" s="590"/>
      <c r="AS628" s="9"/>
    </row>
    <row r="629" spans="34:45" ht="15" customHeight="1" x14ac:dyDescent="0.15">
      <c r="AH629" s="591" t="s">
        <v>801</v>
      </c>
      <c r="AI629" s="592" t="s">
        <v>704</v>
      </c>
      <c r="AJ629" s="591">
        <v>303001</v>
      </c>
      <c r="AK629" s="624"/>
      <c r="AL629" s="764">
        <v>305006</v>
      </c>
      <c r="AM629" s="764" t="s">
        <v>3617</v>
      </c>
      <c r="AN629" s="764">
        <v>1</v>
      </c>
      <c r="AO629" s="624"/>
      <c r="AP629" s="441"/>
      <c r="AQ629" s="589"/>
      <c r="AR629" s="590"/>
      <c r="AS629" s="9"/>
    </row>
    <row r="630" spans="34:45" ht="15" customHeight="1" x14ac:dyDescent="0.15">
      <c r="AH630" s="591" t="s">
        <v>801</v>
      </c>
      <c r="AI630" s="592" t="s">
        <v>705</v>
      </c>
      <c r="AJ630" s="591">
        <v>303003</v>
      </c>
      <c r="AK630" s="624"/>
      <c r="AL630" s="764">
        <v>305007</v>
      </c>
      <c r="AM630" s="764" t="s">
        <v>3617</v>
      </c>
      <c r="AN630" s="764">
        <v>1</v>
      </c>
      <c r="AO630" s="624"/>
      <c r="AP630" s="441"/>
      <c r="AQ630" s="589"/>
      <c r="AR630" s="590"/>
      <c r="AS630" s="9"/>
    </row>
    <row r="631" spans="34:45" ht="15" customHeight="1" x14ac:dyDescent="0.15">
      <c r="AH631" s="591" t="s">
        <v>801</v>
      </c>
      <c r="AI631" s="592" t="s">
        <v>706</v>
      </c>
      <c r="AJ631" s="591">
        <v>303004</v>
      </c>
      <c r="AK631" s="624"/>
      <c r="AL631" s="764">
        <v>305008</v>
      </c>
      <c r="AM631" s="764">
        <v>1</v>
      </c>
      <c r="AN631" s="764" t="s">
        <v>3617</v>
      </c>
      <c r="AO631" s="624"/>
      <c r="AP631" s="441"/>
      <c r="AQ631" s="589"/>
      <c r="AR631" s="590"/>
      <c r="AS631" s="9"/>
    </row>
    <row r="632" spans="34:45" ht="15" customHeight="1" x14ac:dyDescent="0.15">
      <c r="AH632" s="591" t="s">
        <v>801</v>
      </c>
      <c r="AI632" s="592" t="s">
        <v>707</v>
      </c>
      <c r="AJ632" s="591">
        <v>303005</v>
      </c>
      <c r="AK632" s="624"/>
      <c r="AL632" s="764">
        <v>305009</v>
      </c>
      <c r="AM632" s="764">
        <v>1</v>
      </c>
      <c r="AN632" s="764" t="s">
        <v>3617</v>
      </c>
      <c r="AO632" s="624"/>
      <c r="AP632" s="441"/>
      <c r="AQ632" s="589"/>
      <c r="AR632" s="590"/>
      <c r="AS632" s="9"/>
    </row>
    <row r="633" spans="34:45" ht="15" customHeight="1" x14ac:dyDescent="0.15">
      <c r="AH633" s="591" t="s">
        <v>801</v>
      </c>
      <c r="AI633" s="592" t="s">
        <v>708</v>
      </c>
      <c r="AJ633" s="591">
        <v>303006</v>
      </c>
      <c r="AK633" s="624"/>
      <c r="AL633" s="764">
        <v>305010</v>
      </c>
      <c r="AM633" s="764" t="s">
        <v>3617</v>
      </c>
      <c r="AN633" s="764">
        <v>1</v>
      </c>
      <c r="AO633" s="624"/>
      <c r="AP633" s="441"/>
      <c r="AQ633" s="589"/>
      <c r="AR633" s="590"/>
      <c r="AS633" s="9"/>
    </row>
    <row r="634" spans="34:45" ht="15" customHeight="1" x14ac:dyDescent="0.15">
      <c r="AH634" s="591" t="s">
        <v>801</v>
      </c>
      <c r="AI634" s="592" t="s">
        <v>806</v>
      </c>
      <c r="AJ634" s="591">
        <v>303007</v>
      </c>
      <c r="AK634" s="624"/>
      <c r="AL634" s="764">
        <v>305011</v>
      </c>
      <c r="AM634" s="764">
        <v>1</v>
      </c>
      <c r="AN634" s="764" t="s">
        <v>3617</v>
      </c>
      <c r="AO634" s="624"/>
      <c r="AP634" s="441"/>
      <c r="AQ634" s="589"/>
      <c r="AR634" s="590"/>
      <c r="AS634" s="9"/>
    </row>
    <row r="635" spans="34:45" ht="15" customHeight="1" x14ac:dyDescent="0.15">
      <c r="AH635" s="591" t="s">
        <v>801</v>
      </c>
      <c r="AI635" s="592" t="s">
        <v>709</v>
      </c>
      <c r="AJ635" s="591">
        <v>303008</v>
      </c>
      <c r="AK635" s="624"/>
      <c r="AL635" s="764">
        <v>305012</v>
      </c>
      <c r="AM635" s="764" t="s">
        <v>3617</v>
      </c>
      <c r="AN635" s="764">
        <v>1</v>
      </c>
      <c r="AO635" s="624"/>
      <c r="AP635" s="441"/>
      <c r="AQ635" s="589"/>
      <c r="AR635" s="590"/>
      <c r="AS635" s="9"/>
    </row>
    <row r="636" spans="34:45" ht="15" customHeight="1" x14ac:dyDescent="0.15">
      <c r="AH636" s="591" t="s">
        <v>801</v>
      </c>
      <c r="AI636" s="592" t="s">
        <v>710</v>
      </c>
      <c r="AJ636" s="591">
        <v>303009</v>
      </c>
      <c r="AK636" s="624"/>
      <c r="AL636" s="764">
        <v>305013</v>
      </c>
      <c r="AM636" s="764" t="s">
        <v>3617</v>
      </c>
      <c r="AN636" s="764">
        <v>1</v>
      </c>
      <c r="AO636" s="624"/>
      <c r="AP636" s="441"/>
      <c r="AQ636" s="589"/>
      <c r="AR636" s="590"/>
      <c r="AS636" s="9"/>
    </row>
    <row r="637" spans="34:45" ht="15" customHeight="1" x14ac:dyDescent="0.15">
      <c r="AH637" s="591" t="s">
        <v>801</v>
      </c>
      <c r="AI637" s="592" t="s">
        <v>711</v>
      </c>
      <c r="AJ637" s="591">
        <v>303010</v>
      </c>
      <c r="AK637" s="624"/>
      <c r="AL637" s="764">
        <v>305014</v>
      </c>
      <c r="AM637" s="764">
        <v>1</v>
      </c>
      <c r="AN637" s="764" t="s">
        <v>3617</v>
      </c>
      <c r="AO637" s="624"/>
      <c r="AP637" s="441"/>
      <c r="AQ637" s="589"/>
      <c r="AR637" s="590"/>
      <c r="AS637" s="9"/>
    </row>
    <row r="638" spans="34:45" ht="15" customHeight="1" x14ac:dyDescent="0.15">
      <c r="AH638" s="591" t="s">
        <v>801</v>
      </c>
      <c r="AI638" s="592" t="s">
        <v>712</v>
      </c>
      <c r="AJ638" s="591">
        <v>303011</v>
      </c>
      <c r="AK638" s="624"/>
      <c r="AL638" s="764">
        <v>305015</v>
      </c>
      <c r="AM638" s="764">
        <v>1</v>
      </c>
      <c r="AN638" s="764" t="s">
        <v>3617</v>
      </c>
      <c r="AO638" s="624"/>
      <c r="AP638" s="441"/>
      <c r="AQ638" s="589"/>
      <c r="AR638" s="590"/>
      <c r="AS638" s="9"/>
    </row>
    <row r="639" spans="34:45" ht="15" customHeight="1" x14ac:dyDescent="0.15">
      <c r="AH639" s="591" t="s">
        <v>801</v>
      </c>
      <c r="AI639" s="592" t="s">
        <v>713</v>
      </c>
      <c r="AJ639" s="591">
        <v>303012</v>
      </c>
      <c r="AK639" s="624"/>
      <c r="AL639" s="764">
        <v>305016</v>
      </c>
      <c r="AM639" s="764">
        <v>1</v>
      </c>
      <c r="AN639" s="764" t="s">
        <v>3617</v>
      </c>
      <c r="AO639" s="624"/>
      <c r="AP639" s="441"/>
      <c r="AQ639" s="589"/>
      <c r="AR639" s="590"/>
      <c r="AS639" s="9"/>
    </row>
    <row r="640" spans="34:45" ht="15" customHeight="1" x14ac:dyDescent="0.15">
      <c r="AH640" s="591" t="s">
        <v>801</v>
      </c>
      <c r="AI640" s="592" t="s">
        <v>715</v>
      </c>
      <c r="AJ640" s="591">
        <v>303013</v>
      </c>
      <c r="AK640" s="624"/>
      <c r="AL640" s="764">
        <v>305017</v>
      </c>
      <c r="AM640" s="764">
        <v>1</v>
      </c>
      <c r="AN640" s="764" t="s">
        <v>3617</v>
      </c>
      <c r="AO640" s="624"/>
      <c r="AP640" s="441"/>
      <c r="AQ640" s="589"/>
      <c r="AR640" s="590"/>
      <c r="AS640" s="9"/>
    </row>
    <row r="641" spans="34:45" ht="15" customHeight="1" x14ac:dyDescent="0.15">
      <c r="AH641" s="591" t="s">
        <v>801</v>
      </c>
      <c r="AI641" s="592" t="s">
        <v>812</v>
      </c>
      <c r="AJ641" s="591">
        <v>303991</v>
      </c>
      <c r="AK641" s="624"/>
      <c r="AL641" s="764">
        <v>305018</v>
      </c>
      <c r="AM641" s="764" t="s">
        <v>3617</v>
      </c>
      <c r="AN641" s="764">
        <v>1</v>
      </c>
      <c r="AO641" s="624"/>
      <c r="AP641" s="441"/>
      <c r="AQ641" s="589"/>
      <c r="AR641" s="590"/>
      <c r="AS641" s="9"/>
    </row>
    <row r="642" spans="34:45" ht="15" customHeight="1" x14ac:dyDescent="0.15">
      <c r="AH642" s="591" t="s">
        <v>801</v>
      </c>
      <c r="AI642" s="592" t="s">
        <v>716</v>
      </c>
      <c r="AJ642" s="591">
        <v>303992</v>
      </c>
      <c r="AK642" s="606"/>
      <c r="AL642" s="764">
        <v>305019</v>
      </c>
      <c r="AM642" s="764" t="s">
        <v>3617</v>
      </c>
      <c r="AN642" s="764">
        <v>1</v>
      </c>
      <c r="AO642" s="624"/>
      <c r="AP642" s="441"/>
      <c r="AQ642" s="589"/>
      <c r="AR642" s="590"/>
      <c r="AS642" s="9"/>
    </row>
    <row r="643" spans="34:45" ht="15" customHeight="1" x14ac:dyDescent="0.15">
      <c r="AH643" s="591" t="s">
        <v>815</v>
      </c>
      <c r="AI643" s="592" t="s">
        <v>816</v>
      </c>
      <c r="AJ643" s="591">
        <v>304001</v>
      </c>
      <c r="AK643" s="624"/>
      <c r="AL643" s="764">
        <v>305020</v>
      </c>
      <c r="AM643" s="764" t="s">
        <v>3617</v>
      </c>
      <c r="AN643" s="764">
        <v>1</v>
      </c>
      <c r="AO643" s="624"/>
      <c r="AP643" s="441"/>
      <c r="AQ643" s="589"/>
      <c r="AR643" s="590"/>
      <c r="AS643" s="9"/>
    </row>
    <row r="644" spans="34:45" ht="15" customHeight="1" x14ac:dyDescent="0.15">
      <c r="AH644" s="591" t="s">
        <v>815</v>
      </c>
      <c r="AI644" s="592" t="s">
        <v>818</v>
      </c>
      <c r="AJ644" s="591">
        <v>304002</v>
      </c>
      <c r="AK644" s="624"/>
      <c r="AL644" s="763">
        <v>305021</v>
      </c>
      <c r="AM644" s="763" t="s">
        <v>3617</v>
      </c>
      <c r="AN644" s="763">
        <v>1</v>
      </c>
      <c r="AO644" s="631"/>
      <c r="AP644" s="441"/>
      <c r="AQ644" s="589"/>
      <c r="AR644" s="590"/>
      <c r="AS644" s="9"/>
    </row>
    <row r="645" spans="34:45" ht="15" customHeight="1" x14ac:dyDescent="0.15">
      <c r="AH645" s="591" t="s">
        <v>815</v>
      </c>
      <c r="AI645" s="592" t="s">
        <v>719</v>
      </c>
      <c r="AJ645" s="591">
        <v>304003</v>
      </c>
      <c r="AK645" s="624"/>
      <c r="AL645" s="763">
        <v>305023</v>
      </c>
      <c r="AM645" s="763" t="s">
        <v>3617</v>
      </c>
      <c r="AN645" s="763">
        <v>1</v>
      </c>
      <c r="AO645" s="631"/>
      <c r="AP645" s="441"/>
      <c r="AQ645" s="589"/>
      <c r="AR645" s="590"/>
      <c r="AS645" s="9"/>
    </row>
    <row r="646" spans="34:45" ht="15" customHeight="1" x14ac:dyDescent="0.15">
      <c r="AH646" s="591" t="s">
        <v>815</v>
      </c>
      <c r="AI646" s="592" t="s">
        <v>820</v>
      </c>
      <c r="AJ646" s="591">
        <v>304004</v>
      </c>
      <c r="AK646" s="624"/>
      <c r="AL646" s="763">
        <v>305024</v>
      </c>
      <c r="AM646" s="763" t="s">
        <v>3617</v>
      </c>
      <c r="AN646" s="763">
        <v>1</v>
      </c>
      <c r="AO646" s="631"/>
      <c r="AP646" s="441"/>
      <c r="AQ646" s="589"/>
      <c r="AR646" s="590"/>
      <c r="AS646" s="9"/>
    </row>
    <row r="647" spans="34:45" ht="15" customHeight="1" x14ac:dyDescent="0.15">
      <c r="AH647" s="591" t="s">
        <v>815</v>
      </c>
      <c r="AI647" s="592" t="s">
        <v>722</v>
      </c>
      <c r="AJ647" s="591">
        <v>304005</v>
      </c>
      <c r="AK647" s="624"/>
      <c r="AL647" s="763">
        <v>305025</v>
      </c>
      <c r="AM647" s="763" t="s">
        <v>3617</v>
      </c>
      <c r="AN647" s="763">
        <v>1</v>
      </c>
      <c r="AO647" s="631"/>
      <c r="AP647" s="441"/>
      <c r="AQ647" s="589"/>
      <c r="AR647" s="590"/>
      <c r="AS647" s="9"/>
    </row>
    <row r="648" spans="34:45" ht="15" customHeight="1" x14ac:dyDescent="0.15">
      <c r="AH648" s="591" t="s">
        <v>815</v>
      </c>
      <c r="AI648" s="592" t="s">
        <v>724</v>
      </c>
      <c r="AJ648" s="591">
        <v>304006</v>
      </c>
      <c r="AK648" s="624"/>
      <c r="AL648" s="763">
        <v>305028</v>
      </c>
      <c r="AM648" s="763">
        <v>1</v>
      </c>
      <c r="AN648" s="763" t="s">
        <v>3617</v>
      </c>
      <c r="AO648" s="631"/>
      <c r="AP648" s="441"/>
      <c r="AQ648" s="589"/>
      <c r="AR648" s="590"/>
      <c r="AS648" s="9"/>
    </row>
    <row r="649" spans="34:45" ht="15" customHeight="1" x14ac:dyDescent="0.15">
      <c r="AH649" s="591" t="s">
        <v>815</v>
      </c>
      <c r="AI649" s="592" t="s">
        <v>823</v>
      </c>
      <c r="AJ649" s="591">
        <v>304007</v>
      </c>
      <c r="AK649" s="624"/>
      <c r="AL649" s="763">
        <v>305029</v>
      </c>
      <c r="AM649" s="763">
        <v>1</v>
      </c>
      <c r="AN649" s="763" t="s">
        <v>3617</v>
      </c>
      <c r="AO649" s="631"/>
      <c r="AP649" s="441"/>
      <c r="AQ649" s="589"/>
      <c r="AR649" s="590"/>
      <c r="AS649" s="9"/>
    </row>
    <row r="650" spans="34:45" ht="15" customHeight="1" x14ac:dyDescent="0.15">
      <c r="AH650" s="591" t="s">
        <v>815</v>
      </c>
      <c r="AI650" s="592" t="s">
        <v>725</v>
      </c>
      <c r="AJ650" s="591">
        <v>304008</v>
      </c>
      <c r="AK650" s="624"/>
      <c r="AL650" s="763">
        <v>305030</v>
      </c>
      <c r="AM650" s="763">
        <v>1</v>
      </c>
      <c r="AN650" s="763" t="s">
        <v>3617</v>
      </c>
      <c r="AO650" s="631"/>
      <c r="AP650" s="441"/>
      <c r="AQ650" s="589"/>
      <c r="AR650" s="590"/>
      <c r="AS650" s="9"/>
    </row>
    <row r="651" spans="34:45" ht="15" customHeight="1" x14ac:dyDescent="0.15">
      <c r="AH651" s="591" t="s">
        <v>815</v>
      </c>
      <c r="AI651" s="592" t="s">
        <v>826</v>
      </c>
      <c r="AJ651" s="591">
        <v>304009</v>
      </c>
      <c r="AK651" s="624"/>
      <c r="AL651" s="763">
        <v>305031</v>
      </c>
      <c r="AM651" s="763">
        <v>1</v>
      </c>
      <c r="AN651" s="763" t="s">
        <v>3617</v>
      </c>
      <c r="AO651" s="631"/>
      <c r="AP651" s="441"/>
      <c r="AQ651" s="589"/>
      <c r="AR651" s="590"/>
      <c r="AS651" s="9"/>
    </row>
    <row r="652" spans="34:45" ht="15" customHeight="1" x14ac:dyDescent="0.15">
      <c r="AH652" s="591" t="s">
        <v>815</v>
      </c>
      <c r="AI652" s="592" t="s">
        <v>726</v>
      </c>
      <c r="AJ652" s="591">
        <v>304010</v>
      </c>
      <c r="AK652" s="624"/>
      <c r="AL652" s="763">
        <v>305032</v>
      </c>
      <c r="AM652" s="763">
        <v>1</v>
      </c>
      <c r="AN652" s="763" t="s">
        <v>3617</v>
      </c>
      <c r="AO652" s="631"/>
      <c r="AP652" s="441"/>
      <c r="AQ652" s="589"/>
      <c r="AR652" s="590"/>
      <c r="AS652" s="9"/>
    </row>
    <row r="653" spans="34:45" ht="15" customHeight="1" x14ac:dyDescent="0.15">
      <c r="AH653" s="591" t="s">
        <v>815</v>
      </c>
      <c r="AI653" s="592" t="s">
        <v>727</v>
      </c>
      <c r="AJ653" s="591">
        <v>304011</v>
      </c>
      <c r="AK653" s="624"/>
      <c r="AL653" s="763">
        <v>305033</v>
      </c>
      <c r="AM653" s="763">
        <v>1</v>
      </c>
      <c r="AN653" s="763" t="s">
        <v>3617</v>
      </c>
      <c r="AO653" s="631"/>
      <c r="AP653" s="441"/>
      <c r="AQ653" s="589"/>
      <c r="AR653" s="590"/>
      <c r="AS653" s="9"/>
    </row>
    <row r="654" spans="34:45" ht="15" customHeight="1" x14ac:dyDescent="0.15">
      <c r="AH654" s="591" t="s">
        <v>815</v>
      </c>
      <c r="AI654" s="592" t="s">
        <v>729</v>
      </c>
      <c r="AJ654" s="591">
        <v>304012</v>
      </c>
      <c r="AK654" s="624"/>
      <c r="AL654" s="763">
        <v>305035</v>
      </c>
      <c r="AM654" s="763" t="s">
        <v>3617</v>
      </c>
      <c r="AN654" s="763">
        <v>1</v>
      </c>
      <c r="AO654" s="631"/>
      <c r="AP654" s="441"/>
      <c r="AQ654" s="589"/>
      <c r="AR654" s="590"/>
      <c r="AS654" s="9"/>
    </row>
    <row r="655" spans="34:45" ht="15" customHeight="1" x14ac:dyDescent="0.15">
      <c r="AH655" s="591" t="s">
        <v>815</v>
      </c>
      <c r="AI655" s="592" t="s">
        <v>730</v>
      </c>
      <c r="AJ655" s="591">
        <v>304013</v>
      </c>
      <c r="AK655" s="624"/>
      <c r="AL655" s="763">
        <v>305036</v>
      </c>
      <c r="AM655" s="763" t="s">
        <v>3617</v>
      </c>
      <c r="AN655" s="763">
        <v>1</v>
      </c>
      <c r="AO655" s="631"/>
      <c r="AP655" s="441"/>
      <c r="AQ655" s="589"/>
      <c r="AR655" s="590"/>
      <c r="AS655" s="9"/>
    </row>
    <row r="656" spans="34:45" ht="15" customHeight="1" x14ac:dyDescent="0.15">
      <c r="AH656" s="591" t="s">
        <v>815</v>
      </c>
      <c r="AI656" s="592" t="s">
        <v>832</v>
      </c>
      <c r="AJ656" s="591">
        <v>304014</v>
      </c>
      <c r="AK656" s="624"/>
      <c r="AL656" s="763">
        <v>305037</v>
      </c>
      <c r="AM656" s="763" t="s">
        <v>3617</v>
      </c>
      <c r="AN656" s="763">
        <v>1</v>
      </c>
      <c r="AO656" s="631"/>
      <c r="AP656" s="441"/>
      <c r="AQ656" s="589"/>
      <c r="AR656" s="590"/>
      <c r="AS656" s="9"/>
    </row>
    <row r="657" spans="34:45" ht="15" customHeight="1" x14ac:dyDescent="0.15">
      <c r="AH657" s="591" t="s">
        <v>815</v>
      </c>
      <c r="AI657" s="592" t="s">
        <v>731</v>
      </c>
      <c r="AJ657" s="591">
        <v>304016</v>
      </c>
      <c r="AK657" s="624"/>
      <c r="AL657" s="763">
        <v>305038</v>
      </c>
      <c r="AM657" s="763" t="s">
        <v>3617</v>
      </c>
      <c r="AN657" s="763">
        <v>1</v>
      </c>
      <c r="AO657" s="631"/>
      <c r="AP657" s="441"/>
      <c r="AQ657" s="589"/>
      <c r="AR657" s="590"/>
      <c r="AS657" s="9"/>
    </row>
    <row r="658" spans="34:45" ht="15" customHeight="1" x14ac:dyDescent="0.15">
      <c r="AH658" s="591" t="s">
        <v>815</v>
      </c>
      <c r="AI658" s="592" t="s">
        <v>732</v>
      </c>
      <c r="AJ658" s="591">
        <v>304017</v>
      </c>
      <c r="AK658" s="624"/>
      <c r="AL658" s="763">
        <v>305039</v>
      </c>
      <c r="AM658" s="763">
        <v>1</v>
      </c>
      <c r="AN658" s="763" t="s">
        <v>3617</v>
      </c>
      <c r="AO658" s="631"/>
      <c r="AP658" s="441"/>
      <c r="AQ658" s="589"/>
      <c r="AR658" s="590"/>
      <c r="AS658" s="9"/>
    </row>
    <row r="659" spans="34:45" ht="15" customHeight="1" x14ac:dyDescent="0.15">
      <c r="AH659" s="591" t="s">
        <v>815</v>
      </c>
      <c r="AI659" s="592" t="s">
        <v>835</v>
      </c>
      <c r="AJ659" s="591">
        <v>304018</v>
      </c>
      <c r="AK659" s="624"/>
      <c r="AL659" s="763">
        <v>305040</v>
      </c>
      <c r="AM659" s="763" t="s">
        <v>3617</v>
      </c>
      <c r="AN659" s="763">
        <v>1</v>
      </c>
      <c r="AO659" s="631"/>
      <c r="AP659" s="441"/>
      <c r="AQ659" s="589"/>
      <c r="AR659" s="590"/>
      <c r="AS659" s="9"/>
    </row>
    <row r="660" spans="34:45" ht="15" customHeight="1" x14ac:dyDescent="0.15">
      <c r="AH660" s="591" t="s">
        <v>815</v>
      </c>
      <c r="AI660" s="592" t="s">
        <v>837</v>
      </c>
      <c r="AJ660" s="591">
        <v>304019</v>
      </c>
      <c r="AK660" s="624"/>
      <c r="AL660" s="763">
        <v>305041</v>
      </c>
      <c r="AM660" s="763" t="s">
        <v>3617</v>
      </c>
      <c r="AN660" s="763">
        <v>1</v>
      </c>
      <c r="AO660" s="631"/>
      <c r="AP660" s="441"/>
      <c r="AQ660" s="589"/>
      <c r="AR660" s="590"/>
      <c r="AS660" s="9"/>
    </row>
    <row r="661" spans="34:45" ht="15" customHeight="1" x14ac:dyDescent="0.15">
      <c r="AH661" s="591" t="s">
        <v>815</v>
      </c>
      <c r="AI661" s="592" t="s">
        <v>733</v>
      </c>
      <c r="AJ661" s="591">
        <v>304020</v>
      </c>
      <c r="AK661" s="624"/>
      <c r="AL661" s="763">
        <v>305042</v>
      </c>
      <c r="AM661" s="763">
        <v>1</v>
      </c>
      <c r="AN661" s="763" t="s">
        <v>3617</v>
      </c>
      <c r="AO661" s="631"/>
      <c r="AP661" s="441"/>
      <c r="AQ661" s="589"/>
      <c r="AR661" s="590"/>
      <c r="AS661" s="9"/>
    </row>
    <row r="662" spans="34:45" ht="15" customHeight="1" x14ac:dyDescent="0.15">
      <c r="AH662" s="591" t="s">
        <v>815</v>
      </c>
      <c r="AI662" s="592" t="s">
        <v>840</v>
      </c>
      <c r="AJ662" s="591">
        <v>304021</v>
      </c>
      <c r="AK662" s="624"/>
      <c r="AL662" s="764">
        <v>305043</v>
      </c>
      <c r="AM662" s="764" t="s">
        <v>3617</v>
      </c>
      <c r="AN662" s="764">
        <v>1</v>
      </c>
      <c r="AO662" s="624"/>
      <c r="AP662" s="441"/>
      <c r="AQ662" s="589"/>
      <c r="AR662" s="590"/>
      <c r="AS662" s="9"/>
    </row>
    <row r="663" spans="34:45" ht="15" customHeight="1" x14ac:dyDescent="0.15">
      <c r="AH663" s="591" t="s">
        <v>815</v>
      </c>
      <c r="AI663" s="592" t="s">
        <v>734</v>
      </c>
      <c r="AJ663" s="591">
        <v>304022</v>
      </c>
      <c r="AK663" s="631"/>
      <c r="AL663" s="763">
        <v>305044</v>
      </c>
      <c r="AM663" s="763">
        <v>1</v>
      </c>
      <c r="AN663" s="763" t="s">
        <v>3617</v>
      </c>
      <c r="AO663" s="606"/>
      <c r="AP663" s="441"/>
      <c r="AQ663" s="589"/>
      <c r="AR663" s="590"/>
      <c r="AS663" s="9"/>
    </row>
    <row r="664" spans="34:45" ht="15" customHeight="1" x14ac:dyDescent="0.15">
      <c r="AH664" s="591" t="s">
        <v>815</v>
      </c>
      <c r="AI664" s="592" t="s">
        <v>735</v>
      </c>
      <c r="AJ664" s="591">
        <v>304023</v>
      </c>
      <c r="AK664" s="631"/>
      <c r="AL664" s="763">
        <v>305045</v>
      </c>
      <c r="AM664" s="763">
        <v>1</v>
      </c>
      <c r="AN664" s="763" t="s">
        <v>3617</v>
      </c>
      <c r="AO664" s="606"/>
      <c r="AP664" s="441"/>
      <c r="AQ664" s="589"/>
      <c r="AR664" s="590"/>
      <c r="AS664" s="9"/>
    </row>
    <row r="665" spans="34:45" ht="15" customHeight="1" x14ac:dyDescent="0.15">
      <c r="AH665" s="591" t="s">
        <v>815</v>
      </c>
      <c r="AI665" s="592" t="s">
        <v>844</v>
      </c>
      <c r="AJ665" s="591">
        <v>304024</v>
      </c>
      <c r="AK665" s="631"/>
      <c r="AL665" s="763">
        <v>305046</v>
      </c>
      <c r="AM665" s="763" t="s">
        <v>3617</v>
      </c>
      <c r="AN665" s="763">
        <v>1</v>
      </c>
      <c r="AO665" s="606"/>
      <c r="AP665" s="441"/>
      <c r="AQ665" s="589"/>
      <c r="AR665" s="590"/>
      <c r="AS665" s="9"/>
    </row>
    <row r="666" spans="34:45" ht="15" customHeight="1" x14ac:dyDescent="0.15">
      <c r="AH666" s="591" t="s">
        <v>815</v>
      </c>
      <c r="AI666" s="592" t="s">
        <v>737</v>
      </c>
      <c r="AJ666" s="591">
        <v>304025</v>
      </c>
      <c r="AK666" s="631"/>
      <c r="AL666" s="764">
        <v>305047</v>
      </c>
      <c r="AM666" s="764">
        <v>1</v>
      </c>
      <c r="AN666" s="764" t="s">
        <v>3617</v>
      </c>
      <c r="AO666" s="624"/>
      <c r="AP666" s="441"/>
      <c r="AQ666" s="589"/>
      <c r="AR666" s="590"/>
      <c r="AS666" s="9"/>
    </row>
    <row r="667" spans="34:45" ht="15" customHeight="1" x14ac:dyDescent="0.15">
      <c r="AH667" s="591" t="s">
        <v>815</v>
      </c>
      <c r="AI667" s="592" t="s">
        <v>739</v>
      </c>
      <c r="AJ667" s="591">
        <v>304026</v>
      </c>
      <c r="AK667" s="631"/>
      <c r="AL667" s="763">
        <v>305048</v>
      </c>
      <c r="AM667" s="763">
        <v>1</v>
      </c>
      <c r="AN667" s="763" t="s">
        <v>3617</v>
      </c>
      <c r="AO667" s="606"/>
      <c r="AP667" s="441"/>
      <c r="AQ667" s="589"/>
      <c r="AR667" s="590"/>
      <c r="AS667" s="9"/>
    </row>
    <row r="668" spans="34:45" ht="15" customHeight="1" x14ac:dyDescent="0.15">
      <c r="AH668" s="591" t="s">
        <v>815</v>
      </c>
      <c r="AI668" s="592" t="s">
        <v>740</v>
      </c>
      <c r="AJ668" s="591">
        <v>304027</v>
      </c>
      <c r="AK668" s="631"/>
      <c r="AL668" s="764">
        <v>305049</v>
      </c>
      <c r="AM668" s="764" t="s">
        <v>3617</v>
      </c>
      <c r="AN668" s="764">
        <v>1</v>
      </c>
      <c r="AO668" s="624"/>
      <c r="AP668" s="441"/>
      <c r="AQ668" s="589"/>
      <c r="AR668" s="590"/>
      <c r="AS668" s="9"/>
    </row>
    <row r="669" spans="34:45" ht="15" customHeight="1" x14ac:dyDescent="0.15">
      <c r="AH669" s="591" t="s">
        <v>815</v>
      </c>
      <c r="AI669" s="592" t="s">
        <v>742</v>
      </c>
      <c r="AJ669" s="591">
        <v>304028</v>
      </c>
      <c r="AK669" s="631"/>
      <c r="AL669" s="764">
        <v>305050</v>
      </c>
      <c r="AM669" s="764">
        <v>1</v>
      </c>
      <c r="AN669" s="764" t="s">
        <v>3617</v>
      </c>
      <c r="AO669" s="624"/>
      <c r="AP669" s="441"/>
      <c r="AQ669" s="589"/>
      <c r="AR669" s="590"/>
      <c r="AS669" s="9"/>
    </row>
    <row r="670" spans="34:45" ht="15" customHeight="1" x14ac:dyDescent="0.15">
      <c r="AH670" s="591" t="s">
        <v>815</v>
      </c>
      <c r="AI670" s="592" t="s">
        <v>850</v>
      </c>
      <c r="AJ670" s="591">
        <v>304029</v>
      </c>
      <c r="AK670" s="631"/>
      <c r="AL670" s="764">
        <v>305051</v>
      </c>
      <c r="AM670" s="764">
        <v>1</v>
      </c>
      <c r="AN670" s="764" t="s">
        <v>3617</v>
      </c>
      <c r="AO670" s="624"/>
      <c r="AP670" s="441"/>
      <c r="AQ670" s="589"/>
      <c r="AR670" s="590"/>
      <c r="AS670" s="9"/>
    </row>
    <row r="671" spans="34:45" ht="15" customHeight="1" x14ac:dyDescent="0.15">
      <c r="AH671" s="591" t="s">
        <v>815</v>
      </c>
      <c r="AI671" s="592" t="s">
        <v>743</v>
      </c>
      <c r="AJ671" s="591">
        <v>304030</v>
      </c>
      <c r="AK671" s="631"/>
      <c r="AL671" s="764">
        <v>305052</v>
      </c>
      <c r="AM671" s="764" t="s">
        <v>3617</v>
      </c>
      <c r="AN671" s="764">
        <v>1</v>
      </c>
      <c r="AO671" s="624"/>
      <c r="AP671" s="441"/>
      <c r="AQ671" s="589"/>
      <c r="AR671" s="590"/>
      <c r="AS671" s="9"/>
    </row>
    <row r="672" spans="34:45" ht="15" customHeight="1" x14ac:dyDescent="0.15">
      <c r="AH672" s="591" t="s">
        <v>815</v>
      </c>
      <c r="AI672" s="592" t="s">
        <v>744</v>
      </c>
      <c r="AJ672" s="591">
        <v>304031</v>
      </c>
      <c r="AK672" s="631"/>
      <c r="AL672" s="764">
        <v>305053</v>
      </c>
      <c r="AM672" s="764">
        <v>1</v>
      </c>
      <c r="AN672" s="764" t="s">
        <v>3617</v>
      </c>
      <c r="AO672" s="624"/>
      <c r="AP672" s="441"/>
      <c r="AQ672" s="589"/>
      <c r="AR672" s="590"/>
      <c r="AS672" s="9"/>
    </row>
    <row r="673" spans="34:45" ht="15" customHeight="1" x14ac:dyDescent="0.15">
      <c r="AH673" s="591" t="s">
        <v>815</v>
      </c>
      <c r="AI673" s="592" t="s">
        <v>854</v>
      </c>
      <c r="AJ673" s="591">
        <v>304032</v>
      </c>
      <c r="AK673" s="631"/>
      <c r="AL673" s="764">
        <v>305054</v>
      </c>
      <c r="AM673" s="764" t="s">
        <v>3617</v>
      </c>
      <c r="AN673" s="764">
        <v>1</v>
      </c>
      <c r="AO673" s="624"/>
      <c r="AP673" s="441"/>
      <c r="AQ673" s="589"/>
      <c r="AR673" s="590"/>
      <c r="AS673" s="9"/>
    </row>
    <row r="674" spans="34:45" ht="15" customHeight="1" x14ac:dyDescent="0.15">
      <c r="AH674" s="591" t="s">
        <v>815</v>
      </c>
      <c r="AI674" s="592" t="s">
        <v>856</v>
      </c>
      <c r="AJ674" s="591">
        <v>304033</v>
      </c>
      <c r="AK674" s="631"/>
      <c r="AL674" s="764">
        <v>305055</v>
      </c>
      <c r="AM674" s="764" t="s">
        <v>3617</v>
      </c>
      <c r="AN674" s="764">
        <v>1</v>
      </c>
      <c r="AO674" s="624"/>
      <c r="AP674" s="441"/>
      <c r="AQ674" s="589"/>
      <c r="AR674" s="590"/>
      <c r="AS674" s="9"/>
    </row>
    <row r="675" spans="34:45" ht="15" customHeight="1" x14ac:dyDescent="0.15">
      <c r="AH675" s="591" t="s">
        <v>815</v>
      </c>
      <c r="AI675" s="592" t="s">
        <v>746</v>
      </c>
      <c r="AJ675" s="591">
        <v>304034</v>
      </c>
      <c r="AK675" s="631"/>
      <c r="AL675" s="764">
        <v>305056</v>
      </c>
      <c r="AM675" s="764" t="s">
        <v>3617</v>
      </c>
      <c r="AN675" s="764">
        <v>1</v>
      </c>
      <c r="AO675" s="624"/>
      <c r="AP675" s="441"/>
      <c r="AQ675" s="589"/>
      <c r="AR675" s="590"/>
      <c r="AS675" s="9"/>
    </row>
    <row r="676" spans="34:45" ht="15" customHeight="1" x14ac:dyDescent="0.15">
      <c r="AH676" s="591" t="s">
        <v>815</v>
      </c>
      <c r="AI676" s="592" t="s">
        <v>748</v>
      </c>
      <c r="AJ676" s="591">
        <v>304035</v>
      </c>
      <c r="AK676" s="631"/>
      <c r="AL676" s="764">
        <v>305057</v>
      </c>
      <c r="AM676" s="764" t="s">
        <v>3617</v>
      </c>
      <c r="AN676" s="764">
        <v>1</v>
      </c>
      <c r="AO676" s="624"/>
      <c r="AP676" s="441"/>
      <c r="AQ676" s="589"/>
      <c r="AR676" s="590"/>
      <c r="AS676" s="9"/>
    </row>
    <row r="677" spans="34:45" ht="15" customHeight="1" x14ac:dyDescent="0.15">
      <c r="AH677" s="591" t="s">
        <v>815</v>
      </c>
      <c r="AI677" s="592" t="s">
        <v>860</v>
      </c>
      <c r="AJ677" s="591">
        <v>304036</v>
      </c>
      <c r="AK677" s="631"/>
      <c r="AL677" s="764">
        <v>305058</v>
      </c>
      <c r="AM677" s="764" t="s">
        <v>3617</v>
      </c>
      <c r="AN677" s="764">
        <v>1</v>
      </c>
      <c r="AO677" s="624"/>
      <c r="AP677" s="441"/>
      <c r="AQ677" s="589"/>
      <c r="AR677" s="590"/>
      <c r="AS677" s="9"/>
    </row>
    <row r="678" spans="34:45" ht="15" customHeight="1" x14ac:dyDescent="0.15">
      <c r="AH678" s="591" t="s">
        <v>815</v>
      </c>
      <c r="AI678" s="592" t="s">
        <v>749</v>
      </c>
      <c r="AJ678" s="591">
        <v>304037</v>
      </c>
      <c r="AK678" s="631"/>
      <c r="AL678" s="764">
        <v>305059</v>
      </c>
      <c r="AM678" s="764" t="s">
        <v>3617</v>
      </c>
      <c r="AN678" s="764">
        <v>1</v>
      </c>
      <c r="AO678" s="624"/>
      <c r="AP678" s="441"/>
      <c r="AQ678" s="589"/>
      <c r="AR678" s="590"/>
      <c r="AS678" s="9"/>
    </row>
    <row r="679" spans="34:45" ht="15" customHeight="1" x14ac:dyDescent="0.15">
      <c r="AH679" s="591" t="s">
        <v>815</v>
      </c>
      <c r="AI679" s="592" t="s">
        <v>863</v>
      </c>
      <c r="AJ679" s="591">
        <v>304038</v>
      </c>
      <c r="AK679" s="631"/>
      <c r="AL679" s="764">
        <v>305060</v>
      </c>
      <c r="AM679" s="764">
        <v>1</v>
      </c>
      <c r="AN679" s="764" t="s">
        <v>3617</v>
      </c>
      <c r="AO679" s="624"/>
      <c r="AP679" s="441"/>
      <c r="AQ679" s="589"/>
      <c r="AR679" s="590"/>
      <c r="AS679" s="9"/>
    </row>
    <row r="680" spans="34:45" ht="15" customHeight="1" x14ac:dyDescent="0.15">
      <c r="AH680" s="591" t="s">
        <v>815</v>
      </c>
      <c r="AI680" s="592" t="s">
        <v>865</v>
      </c>
      <c r="AJ680" s="591">
        <v>304039</v>
      </c>
      <c r="AK680" s="631"/>
      <c r="AL680" s="764">
        <v>305061</v>
      </c>
      <c r="AM680" s="764" t="s">
        <v>3617</v>
      </c>
      <c r="AN680" s="764">
        <v>1</v>
      </c>
      <c r="AO680" s="624"/>
      <c r="AP680" s="441"/>
      <c r="AQ680" s="589"/>
      <c r="AR680" s="590"/>
      <c r="AS680" s="9"/>
    </row>
    <row r="681" spans="34:45" ht="15" customHeight="1" x14ac:dyDescent="0.15">
      <c r="AH681" s="591" t="s">
        <v>815</v>
      </c>
      <c r="AI681" s="592" t="s">
        <v>750</v>
      </c>
      <c r="AJ681" s="591">
        <v>304040</v>
      </c>
      <c r="AK681" s="631"/>
      <c r="AL681" s="764">
        <v>305062</v>
      </c>
      <c r="AM681" s="764" t="s">
        <v>3617</v>
      </c>
      <c r="AN681" s="764">
        <v>1</v>
      </c>
      <c r="AO681" s="624"/>
      <c r="AP681" s="441"/>
      <c r="AQ681" s="589"/>
      <c r="AR681" s="590"/>
      <c r="AS681" s="9"/>
    </row>
    <row r="682" spans="34:45" ht="15" customHeight="1" x14ac:dyDescent="0.15">
      <c r="AH682" s="591" t="s">
        <v>815</v>
      </c>
      <c r="AI682" s="592" t="s">
        <v>752</v>
      </c>
      <c r="AJ682" s="591">
        <v>304041</v>
      </c>
      <c r="AK682" s="624"/>
      <c r="AL682" s="764">
        <v>305063</v>
      </c>
      <c r="AM682" s="764" t="s">
        <v>3617</v>
      </c>
      <c r="AN682" s="764">
        <v>1</v>
      </c>
      <c r="AO682" s="624"/>
      <c r="AP682" s="441"/>
      <c r="AQ682" s="589"/>
      <c r="AR682" s="590"/>
      <c r="AS682" s="9"/>
    </row>
    <row r="683" spans="34:45" ht="15" customHeight="1" x14ac:dyDescent="0.15">
      <c r="AH683" s="591" t="s">
        <v>815</v>
      </c>
      <c r="AI683" s="592" t="s">
        <v>869</v>
      </c>
      <c r="AJ683" s="591">
        <v>304042</v>
      </c>
      <c r="AK683" s="606"/>
      <c r="AL683" s="764">
        <v>305064</v>
      </c>
      <c r="AM683" s="764" t="s">
        <v>3617</v>
      </c>
      <c r="AN683" s="764">
        <v>1</v>
      </c>
      <c r="AO683" s="624"/>
      <c r="AP683" s="441"/>
      <c r="AQ683" s="589"/>
      <c r="AR683" s="590"/>
      <c r="AS683" s="9"/>
    </row>
    <row r="684" spans="34:45" ht="15" customHeight="1" x14ac:dyDescent="0.15">
      <c r="AH684" s="591" t="s">
        <v>815</v>
      </c>
      <c r="AI684" s="592" t="s">
        <v>754</v>
      </c>
      <c r="AJ684" s="591">
        <v>304043</v>
      </c>
      <c r="AK684" s="606"/>
      <c r="AL684" s="764">
        <v>305065</v>
      </c>
      <c r="AM684" s="764">
        <v>1</v>
      </c>
      <c r="AN684" s="764" t="s">
        <v>3617</v>
      </c>
      <c r="AO684" s="624"/>
      <c r="AP684" s="441"/>
      <c r="AQ684" s="589"/>
      <c r="AR684" s="590"/>
      <c r="AS684" s="9"/>
    </row>
    <row r="685" spans="34:45" ht="15" customHeight="1" x14ac:dyDescent="0.15">
      <c r="AH685" s="591" t="s">
        <v>815</v>
      </c>
      <c r="AI685" s="592" t="s">
        <v>755</v>
      </c>
      <c r="AJ685" s="591">
        <v>304044</v>
      </c>
      <c r="AK685" s="606"/>
      <c r="AL685" s="764">
        <v>305066</v>
      </c>
      <c r="AM685" s="764" t="s">
        <v>3617</v>
      </c>
      <c r="AN685" s="764">
        <v>1</v>
      </c>
      <c r="AO685" s="624"/>
      <c r="AP685" s="441"/>
      <c r="AQ685" s="589"/>
      <c r="AR685" s="590"/>
      <c r="AS685" s="9"/>
    </row>
    <row r="686" spans="34:45" ht="15" customHeight="1" x14ac:dyDescent="0.15">
      <c r="AH686" s="591" t="s">
        <v>815</v>
      </c>
      <c r="AI686" s="592" t="s">
        <v>873</v>
      </c>
      <c r="AJ686" s="591">
        <v>304045</v>
      </c>
      <c r="AK686" s="624"/>
      <c r="AL686" s="764">
        <v>305067</v>
      </c>
      <c r="AM686" s="764">
        <v>1</v>
      </c>
      <c r="AN686" s="764" t="s">
        <v>3617</v>
      </c>
      <c r="AO686" s="624"/>
      <c r="AP686" s="441"/>
      <c r="AQ686" s="589"/>
      <c r="AR686" s="590"/>
      <c r="AS686" s="9"/>
    </row>
    <row r="687" spans="34:45" ht="15" customHeight="1" x14ac:dyDescent="0.15">
      <c r="AH687" s="591" t="s">
        <v>815</v>
      </c>
      <c r="AI687" s="592" t="s">
        <v>757</v>
      </c>
      <c r="AJ687" s="591">
        <v>304046</v>
      </c>
      <c r="AK687" s="606"/>
      <c r="AL687" s="764">
        <v>306001</v>
      </c>
      <c r="AM687" s="764">
        <v>1</v>
      </c>
      <c r="AN687" s="764" t="s">
        <v>3617</v>
      </c>
      <c r="AO687" s="624"/>
      <c r="AP687" s="441"/>
      <c r="AQ687" s="589"/>
      <c r="AR687" s="590"/>
      <c r="AS687" s="9"/>
    </row>
    <row r="688" spans="34:45" ht="15" customHeight="1" x14ac:dyDescent="0.15">
      <c r="AH688" s="591" t="s">
        <v>815</v>
      </c>
      <c r="AI688" s="592" t="s">
        <v>759</v>
      </c>
      <c r="AJ688" s="591">
        <v>304047</v>
      </c>
      <c r="AK688" s="624"/>
      <c r="AL688" s="764">
        <v>306002</v>
      </c>
      <c r="AM688" s="764" t="s">
        <v>3617</v>
      </c>
      <c r="AN688" s="764">
        <v>1</v>
      </c>
      <c r="AO688" s="624"/>
      <c r="AP688" s="441"/>
      <c r="AQ688" s="589"/>
      <c r="AR688" s="590"/>
      <c r="AS688" s="9"/>
    </row>
    <row r="689" spans="34:45" ht="15" customHeight="1" x14ac:dyDescent="0.15">
      <c r="AH689" s="591" t="s">
        <v>815</v>
      </c>
      <c r="AI689" s="592" t="s">
        <v>877</v>
      </c>
      <c r="AJ689" s="591">
        <v>304048</v>
      </c>
      <c r="AK689" s="624"/>
      <c r="AL689" s="764">
        <v>306003</v>
      </c>
      <c r="AM689" s="764" t="s">
        <v>3617</v>
      </c>
      <c r="AN689" s="764">
        <v>1</v>
      </c>
      <c r="AO689" s="624"/>
      <c r="AP689" s="441"/>
      <c r="AQ689" s="589"/>
      <c r="AR689" s="590"/>
      <c r="AS689" s="9"/>
    </row>
    <row r="690" spans="34:45" ht="15" customHeight="1" x14ac:dyDescent="0.15">
      <c r="AH690" s="591" t="s">
        <v>815</v>
      </c>
      <c r="AI690" s="592" t="s">
        <v>879</v>
      </c>
      <c r="AJ690" s="591">
        <v>304050</v>
      </c>
      <c r="AK690" s="624"/>
      <c r="AL690" s="764">
        <v>306004</v>
      </c>
      <c r="AM690" s="764" t="s">
        <v>3617</v>
      </c>
      <c r="AN690" s="764">
        <v>1</v>
      </c>
      <c r="AO690" s="624"/>
      <c r="AP690" s="441"/>
      <c r="AQ690" s="589"/>
      <c r="AR690" s="590"/>
      <c r="AS690" s="9"/>
    </row>
    <row r="691" spans="34:45" ht="15" customHeight="1" x14ac:dyDescent="0.15">
      <c r="AH691" s="591" t="s">
        <v>815</v>
      </c>
      <c r="AI691" s="592" t="s">
        <v>881</v>
      </c>
      <c r="AJ691" s="591">
        <v>304051</v>
      </c>
      <c r="AK691" s="624"/>
      <c r="AL691" s="764">
        <v>306005</v>
      </c>
      <c r="AM691" s="764">
        <v>1</v>
      </c>
      <c r="AN691" s="764" t="s">
        <v>3617</v>
      </c>
      <c r="AO691" s="624"/>
      <c r="AP691" s="441"/>
      <c r="AQ691" s="589"/>
      <c r="AR691" s="590"/>
      <c r="AS691" s="9"/>
    </row>
    <row r="692" spans="34:45" ht="15" customHeight="1" x14ac:dyDescent="0.15">
      <c r="AH692" s="591" t="s">
        <v>815</v>
      </c>
      <c r="AI692" s="592" t="s">
        <v>883</v>
      </c>
      <c r="AJ692" s="591">
        <v>304052</v>
      </c>
      <c r="AK692" s="624"/>
      <c r="AL692" s="764">
        <v>306006</v>
      </c>
      <c r="AM692" s="764" t="s">
        <v>3617</v>
      </c>
      <c r="AN692" s="764">
        <v>1</v>
      </c>
      <c r="AO692" s="624"/>
      <c r="AP692" s="441"/>
      <c r="AQ692" s="589"/>
      <c r="AR692" s="590"/>
      <c r="AS692" s="9"/>
    </row>
    <row r="693" spans="34:45" ht="15" customHeight="1" x14ac:dyDescent="0.15">
      <c r="AH693" s="591" t="s">
        <v>815</v>
      </c>
      <c r="AI693" s="592" t="s">
        <v>885</v>
      </c>
      <c r="AJ693" s="591">
        <v>304053</v>
      </c>
      <c r="AK693" s="624"/>
      <c r="AL693" s="764">
        <v>306007</v>
      </c>
      <c r="AM693" s="764">
        <v>1</v>
      </c>
      <c r="AN693" s="764" t="s">
        <v>3617</v>
      </c>
      <c r="AO693" s="624"/>
      <c r="AP693" s="441"/>
      <c r="AQ693" s="589"/>
      <c r="AR693" s="590"/>
      <c r="AS693" s="9"/>
    </row>
    <row r="694" spans="34:45" ht="15" customHeight="1" x14ac:dyDescent="0.15">
      <c r="AH694" s="591" t="s">
        <v>815</v>
      </c>
      <c r="AI694" s="592" t="s">
        <v>887</v>
      </c>
      <c r="AJ694" s="591">
        <v>304990</v>
      </c>
      <c r="AK694" s="624"/>
      <c r="AL694" s="764">
        <v>306008</v>
      </c>
      <c r="AM694" s="764" t="s">
        <v>3617</v>
      </c>
      <c r="AN694" s="764">
        <v>1</v>
      </c>
      <c r="AO694" s="624"/>
      <c r="AP694" s="441"/>
      <c r="AQ694" s="589"/>
      <c r="AR694" s="590"/>
      <c r="AS694" s="9"/>
    </row>
    <row r="695" spans="34:45" ht="15" customHeight="1" x14ac:dyDescent="0.15">
      <c r="AH695" s="591" t="s">
        <v>815</v>
      </c>
      <c r="AI695" s="592" t="s">
        <v>889</v>
      </c>
      <c r="AJ695" s="591">
        <v>304991</v>
      </c>
      <c r="AK695" s="624"/>
      <c r="AL695" s="764">
        <v>306010</v>
      </c>
      <c r="AM695" s="764" t="s">
        <v>3617</v>
      </c>
      <c r="AN695" s="764">
        <v>1</v>
      </c>
      <c r="AO695" s="624"/>
      <c r="AP695" s="441"/>
      <c r="AQ695" s="589"/>
      <c r="AR695" s="590"/>
      <c r="AS695" s="9"/>
    </row>
    <row r="696" spans="34:45" ht="15" customHeight="1" x14ac:dyDescent="0.15">
      <c r="AH696" s="591" t="s">
        <v>815</v>
      </c>
      <c r="AI696" s="592" t="s">
        <v>891</v>
      </c>
      <c r="AJ696" s="591">
        <v>304992</v>
      </c>
      <c r="AK696" s="624"/>
      <c r="AL696" s="764">
        <v>306011</v>
      </c>
      <c r="AM696" s="764" t="s">
        <v>3617</v>
      </c>
      <c r="AN696" s="764">
        <v>1</v>
      </c>
      <c r="AO696" s="624"/>
      <c r="AP696" s="441"/>
      <c r="AQ696" s="589"/>
      <c r="AR696" s="590"/>
      <c r="AS696" s="9"/>
    </row>
    <row r="697" spans="34:45" ht="15" customHeight="1" x14ac:dyDescent="0.15">
      <c r="AH697" s="591" t="s">
        <v>815</v>
      </c>
      <c r="AI697" s="592" t="s">
        <v>893</v>
      </c>
      <c r="AJ697" s="591">
        <v>304993</v>
      </c>
      <c r="AK697" s="624"/>
      <c r="AL697" s="764">
        <v>306012</v>
      </c>
      <c r="AM697" s="764" t="s">
        <v>3617</v>
      </c>
      <c r="AN697" s="764">
        <v>1</v>
      </c>
      <c r="AO697" s="624"/>
      <c r="AP697" s="441"/>
      <c r="AQ697" s="589"/>
      <c r="AR697" s="590"/>
      <c r="AS697" s="9"/>
    </row>
    <row r="698" spans="34:45" ht="15" customHeight="1" x14ac:dyDescent="0.15">
      <c r="AH698" s="591" t="s">
        <v>815</v>
      </c>
      <c r="AI698" s="592" t="s">
        <v>895</v>
      </c>
      <c r="AJ698" s="591">
        <v>304994</v>
      </c>
      <c r="AK698" s="624"/>
      <c r="AL698" s="764">
        <v>306013</v>
      </c>
      <c r="AM698" s="764">
        <v>1</v>
      </c>
      <c r="AN698" s="764" t="s">
        <v>3617</v>
      </c>
      <c r="AO698" s="624"/>
      <c r="AP698" s="441"/>
      <c r="AQ698" s="589"/>
      <c r="AR698" s="590"/>
      <c r="AS698" s="9"/>
    </row>
    <row r="699" spans="34:45" ht="15" customHeight="1" x14ac:dyDescent="0.15">
      <c r="AH699" s="591" t="s">
        <v>815</v>
      </c>
      <c r="AI699" s="592" t="s">
        <v>897</v>
      </c>
      <c r="AJ699" s="591">
        <v>304995</v>
      </c>
      <c r="AK699" s="624"/>
      <c r="AL699" s="764">
        <v>306014</v>
      </c>
      <c r="AM699" s="764" t="s">
        <v>3617</v>
      </c>
      <c r="AN699" s="764">
        <v>1</v>
      </c>
      <c r="AO699" s="624"/>
      <c r="AP699" s="441"/>
      <c r="AQ699" s="589"/>
      <c r="AR699" s="590"/>
      <c r="AS699" s="9"/>
    </row>
    <row r="700" spans="34:45" ht="15" customHeight="1" x14ac:dyDescent="0.15">
      <c r="AH700" s="591" t="s">
        <v>815</v>
      </c>
      <c r="AI700" s="592" t="s">
        <v>899</v>
      </c>
      <c r="AJ700" s="591">
        <v>304996</v>
      </c>
      <c r="AK700" s="624"/>
      <c r="AL700" s="764">
        <v>306015</v>
      </c>
      <c r="AM700" s="764" t="s">
        <v>3617</v>
      </c>
      <c r="AN700" s="764">
        <v>1</v>
      </c>
      <c r="AO700" s="624"/>
      <c r="AP700" s="441"/>
      <c r="AQ700" s="589"/>
      <c r="AR700" s="590"/>
      <c r="AS700" s="9"/>
    </row>
    <row r="701" spans="34:45" ht="15" customHeight="1" x14ac:dyDescent="0.15">
      <c r="AH701" s="591" t="s">
        <v>901</v>
      </c>
      <c r="AI701" s="592" t="s">
        <v>761</v>
      </c>
      <c r="AJ701" s="591">
        <v>305001</v>
      </c>
      <c r="AK701" s="624"/>
      <c r="AL701" s="764">
        <v>306016</v>
      </c>
      <c r="AM701" s="764" t="s">
        <v>3617</v>
      </c>
      <c r="AN701" s="764">
        <v>1</v>
      </c>
      <c r="AO701" s="624"/>
      <c r="AP701" s="441"/>
      <c r="AQ701" s="589"/>
      <c r="AR701" s="590"/>
      <c r="AS701" s="9"/>
    </row>
    <row r="702" spans="34:45" ht="15" customHeight="1" x14ac:dyDescent="0.15">
      <c r="AH702" s="591" t="s">
        <v>901</v>
      </c>
      <c r="AI702" s="592" t="s">
        <v>903</v>
      </c>
      <c r="AJ702" s="591">
        <v>305002</v>
      </c>
      <c r="AK702" s="624"/>
      <c r="AL702" s="764">
        <v>306017</v>
      </c>
      <c r="AM702" s="764">
        <v>1</v>
      </c>
      <c r="AN702" s="764" t="s">
        <v>3617</v>
      </c>
      <c r="AO702" s="624"/>
      <c r="AP702" s="441"/>
      <c r="AQ702" s="589"/>
      <c r="AR702" s="590"/>
      <c r="AS702" s="9"/>
    </row>
    <row r="703" spans="34:45" ht="15" customHeight="1" x14ac:dyDescent="0.15">
      <c r="AH703" s="591" t="s">
        <v>901</v>
      </c>
      <c r="AI703" s="592" t="s">
        <v>763</v>
      </c>
      <c r="AJ703" s="591">
        <v>305003</v>
      </c>
      <c r="AK703" s="624"/>
      <c r="AL703" s="764">
        <v>306018</v>
      </c>
      <c r="AM703" s="764" t="s">
        <v>3617</v>
      </c>
      <c r="AN703" s="764">
        <v>1</v>
      </c>
      <c r="AO703" s="624"/>
      <c r="AP703" s="441"/>
      <c r="AQ703" s="589"/>
      <c r="AR703" s="590"/>
      <c r="AS703" s="9"/>
    </row>
    <row r="704" spans="34:45" ht="15" customHeight="1" x14ac:dyDescent="0.15">
      <c r="AH704" s="591" t="s">
        <v>901</v>
      </c>
      <c r="AI704" s="592" t="s">
        <v>765</v>
      </c>
      <c r="AJ704" s="591">
        <v>305004</v>
      </c>
      <c r="AK704" s="624"/>
      <c r="AL704" s="764">
        <v>306019</v>
      </c>
      <c r="AM704" s="764">
        <v>1</v>
      </c>
      <c r="AN704" s="764" t="s">
        <v>3617</v>
      </c>
      <c r="AO704" s="624"/>
      <c r="AP704" s="441"/>
      <c r="AQ704" s="589"/>
      <c r="AR704" s="590"/>
      <c r="AS704" s="9"/>
    </row>
    <row r="705" spans="34:45" ht="15" customHeight="1" x14ac:dyDescent="0.15">
      <c r="AH705" s="591" t="s">
        <v>901</v>
      </c>
      <c r="AI705" s="592" t="s">
        <v>767</v>
      </c>
      <c r="AJ705" s="591">
        <v>305005</v>
      </c>
      <c r="AK705" s="624"/>
      <c r="AL705" s="764">
        <v>306020</v>
      </c>
      <c r="AM705" s="764" t="s">
        <v>3617</v>
      </c>
      <c r="AN705" s="764">
        <v>1</v>
      </c>
      <c r="AO705" s="624"/>
      <c r="AP705" s="441"/>
      <c r="AQ705" s="589"/>
      <c r="AR705" s="590"/>
      <c r="AS705" s="9"/>
    </row>
    <row r="706" spans="34:45" ht="15" customHeight="1" x14ac:dyDescent="0.15">
      <c r="AH706" s="591" t="s">
        <v>901</v>
      </c>
      <c r="AI706" s="593" t="s">
        <v>769</v>
      </c>
      <c r="AJ706" s="591">
        <v>305006</v>
      </c>
      <c r="AK706" s="624"/>
      <c r="AL706" s="764">
        <v>306022</v>
      </c>
      <c r="AM706" s="764" t="s">
        <v>3617</v>
      </c>
      <c r="AN706" s="764">
        <v>1</v>
      </c>
      <c r="AO706" s="624"/>
      <c r="AP706" s="441"/>
      <c r="AQ706" s="589"/>
      <c r="AR706" s="590"/>
      <c r="AS706" s="9"/>
    </row>
    <row r="707" spans="34:45" ht="15" customHeight="1" x14ac:dyDescent="0.15">
      <c r="AH707" s="591" t="s">
        <v>901</v>
      </c>
      <c r="AI707" s="592" t="s">
        <v>771</v>
      </c>
      <c r="AJ707" s="591">
        <v>305007</v>
      </c>
      <c r="AK707" s="624"/>
      <c r="AL707" s="764">
        <v>306023</v>
      </c>
      <c r="AM707" s="764">
        <v>1</v>
      </c>
      <c r="AN707" s="764" t="s">
        <v>3617</v>
      </c>
      <c r="AO707" s="624"/>
      <c r="AP707" s="441"/>
      <c r="AQ707" s="589"/>
      <c r="AR707" s="590"/>
      <c r="AS707" s="9"/>
    </row>
    <row r="708" spans="34:45" ht="15" customHeight="1" x14ac:dyDescent="0.15">
      <c r="AH708" s="591" t="s">
        <v>901</v>
      </c>
      <c r="AI708" s="592" t="s">
        <v>773</v>
      </c>
      <c r="AJ708" s="591">
        <v>305008</v>
      </c>
      <c r="AK708" s="624"/>
      <c r="AL708" s="764">
        <v>306024</v>
      </c>
      <c r="AM708" s="764">
        <v>1</v>
      </c>
      <c r="AN708" s="764" t="s">
        <v>3617</v>
      </c>
      <c r="AO708" s="624"/>
      <c r="AP708" s="441"/>
      <c r="AQ708" s="589"/>
      <c r="AR708" s="590"/>
      <c r="AS708" s="9"/>
    </row>
    <row r="709" spans="34:45" ht="15" customHeight="1" x14ac:dyDescent="0.15">
      <c r="AH709" s="591" t="s">
        <v>901</v>
      </c>
      <c r="AI709" s="592" t="s">
        <v>775</v>
      </c>
      <c r="AJ709" s="591">
        <v>305009</v>
      </c>
      <c r="AK709" s="624"/>
      <c r="AL709" s="764">
        <v>306025</v>
      </c>
      <c r="AM709" s="764" t="s">
        <v>3617</v>
      </c>
      <c r="AN709" s="764">
        <v>1</v>
      </c>
      <c r="AO709" s="624"/>
      <c r="AP709" s="441"/>
      <c r="AQ709" s="589"/>
      <c r="AR709" s="590"/>
      <c r="AS709" s="9"/>
    </row>
    <row r="710" spans="34:45" ht="15" customHeight="1" x14ac:dyDescent="0.15">
      <c r="AH710" s="591" t="s">
        <v>901</v>
      </c>
      <c r="AI710" s="592" t="s">
        <v>777</v>
      </c>
      <c r="AJ710" s="591">
        <v>305010</v>
      </c>
      <c r="AK710" s="624"/>
      <c r="AL710" s="764">
        <v>306026</v>
      </c>
      <c r="AM710" s="764">
        <v>1</v>
      </c>
      <c r="AN710" s="764" t="s">
        <v>3617</v>
      </c>
      <c r="AO710" s="624"/>
      <c r="AP710" s="441"/>
      <c r="AQ710" s="589"/>
      <c r="AR710" s="590"/>
      <c r="AS710" s="9"/>
    </row>
    <row r="711" spans="34:45" ht="15" customHeight="1" x14ac:dyDescent="0.15">
      <c r="AH711" s="591" t="s">
        <v>901</v>
      </c>
      <c r="AI711" s="592" t="s">
        <v>779</v>
      </c>
      <c r="AJ711" s="591">
        <v>305011</v>
      </c>
      <c r="AK711" s="624"/>
      <c r="AL711" s="764">
        <v>306027</v>
      </c>
      <c r="AM711" s="764">
        <v>1</v>
      </c>
      <c r="AN711" s="764" t="s">
        <v>3617</v>
      </c>
      <c r="AO711" s="624"/>
      <c r="AP711" s="441"/>
      <c r="AQ711" s="589"/>
      <c r="AR711" s="590"/>
      <c r="AS711" s="9"/>
    </row>
    <row r="712" spans="34:45" ht="15" customHeight="1" x14ac:dyDescent="0.15">
      <c r="AH712" s="591" t="s">
        <v>901</v>
      </c>
      <c r="AI712" s="592" t="s">
        <v>781</v>
      </c>
      <c r="AJ712" s="591">
        <v>305012</v>
      </c>
      <c r="AK712" s="624"/>
      <c r="AL712" s="764">
        <v>306028</v>
      </c>
      <c r="AM712" s="764" t="s">
        <v>3617</v>
      </c>
      <c r="AN712" s="764">
        <v>1</v>
      </c>
      <c r="AO712" s="624"/>
      <c r="AP712" s="441"/>
      <c r="AQ712" s="589"/>
      <c r="AR712" s="590"/>
      <c r="AS712" s="9"/>
    </row>
    <row r="713" spans="34:45" ht="15" customHeight="1" x14ac:dyDescent="0.15">
      <c r="AH713" s="591" t="s">
        <v>901</v>
      </c>
      <c r="AI713" s="592" t="s">
        <v>782</v>
      </c>
      <c r="AJ713" s="591">
        <v>305013</v>
      </c>
      <c r="AK713" s="624"/>
      <c r="AL713" s="764">
        <v>306029</v>
      </c>
      <c r="AM713" s="764" t="s">
        <v>3617</v>
      </c>
      <c r="AN713" s="764">
        <v>1</v>
      </c>
      <c r="AO713" s="624"/>
      <c r="AP713" s="441"/>
      <c r="AQ713" s="589"/>
      <c r="AR713" s="590"/>
      <c r="AS713" s="9"/>
    </row>
    <row r="714" spans="34:45" ht="15" customHeight="1" x14ac:dyDescent="0.15">
      <c r="AH714" s="591" t="s">
        <v>901</v>
      </c>
      <c r="AI714" s="592" t="s">
        <v>915</v>
      </c>
      <c r="AJ714" s="591">
        <v>305014</v>
      </c>
      <c r="AK714" s="624"/>
      <c r="AL714" s="764">
        <v>306030</v>
      </c>
      <c r="AM714" s="764">
        <v>1</v>
      </c>
      <c r="AN714" s="764" t="s">
        <v>3617</v>
      </c>
      <c r="AO714" s="624"/>
      <c r="AP714" s="441"/>
      <c r="AQ714" s="589"/>
      <c r="AR714" s="590"/>
      <c r="AS714" s="9"/>
    </row>
    <row r="715" spans="34:45" ht="15" customHeight="1" x14ac:dyDescent="0.15">
      <c r="AH715" s="591" t="s">
        <v>901</v>
      </c>
      <c r="AI715" s="592" t="s">
        <v>784</v>
      </c>
      <c r="AJ715" s="591">
        <v>305015</v>
      </c>
      <c r="AK715" s="624"/>
      <c r="AL715" s="764">
        <v>306031</v>
      </c>
      <c r="AM715" s="764" t="s">
        <v>3617</v>
      </c>
      <c r="AN715" s="764">
        <v>1</v>
      </c>
      <c r="AO715" s="624"/>
      <c r="AP715" s="441"/>
      <c r="AQ715" s="589"/>
      <c r="AR715" s="590"/>
      <c r="AS715" s="9"/>
    </row>
    <row r="716" spans="34:45" ht="15" customHeight="1" x14ac:dyDescent="0.15">
      <c r="AH716" s="591" t="s">
        <v>901</v>
      </c>
      <c r="AI716" s="592" t="s">
        <v>785</v>
      </c>
      <c r="AJ716" s="591">
        <v>305016</v>
      </c>
      <c r="AK716" s="624"/>
      <c r="AL716" s="764">
        <v>306032</v>
      </c>
      <c r="AM716" s="764" t="s">
        <v>3617</v>
      </c>
      <c r="AN716" s="764">
        <v>1</v>
      </c>
      <c r="AO716" s="624"/>
      <c r="AP716" s="441"/>
      <c r="AQ716" s="589"/>
      <c r="AR716" s="590"/>
      <c r="AS716" s="9"/>
    </row>
    <row r="717" spans="34:45" ht="15" customHeight="1" x14ac:dyDescent="0.15">
      <c r="AH717" s="591" t="s">
        <v>901</v>
      </c>
      <c r="AI717" s="592" t="s">
        <v>787</v>
      </c>
      <c r="AJ717" s="591">
        <v>305017</v>
      </c>
      <c r="AK717" s="624"/>
      <c r="AL717" s="764">
        <v>306033</v>
      </c>
      <c r="AM717" s="764" t="s">
        <v>3617</v>
      </c>
      <c r="AN717" s="764">
        <v>1</v>
      </c>
      <c r="AO717" s="624"/>
      <c r="AP717" s="441"/>
      <c r="AQ717" s="589"/>
      <c r="AR717" s="590"/>
      <c r="AS717" s="9"/>
    </row>
    <row r="718" spans="34:45" ht="15" customHeight="1" x14ac:dyDescent="0.15">
      <c r="AH718" s="591" t="s">
        <v>901</v>
      </c>
      <c r="AI718" s="592" t="s">
        <v>788</v>
      </c>
      <c r="AJ718" s="591">
        <v>305018</v>
      </c>
      <c r="AK718" s="624"/>
      <c r="AL718" s="764">
        <v>306034</v>
      </c>
      <c r="AM718" s="764" t="s">
        <v>3617</v>
      </c>
      <c r="AN718" s="764">
        <v>1</v>
      </c>
      <c r="AO718" s="624"/>
      <c r="AP718" s="441"/>
      <c r="AQ718" s="589"/>
      <c r="AR718" s="590"/>
      <c r="AS718" s="9"/>
    </row>
    <row r="719" spans="34:45" ht="15" customHeight="1" x14ac:dyDescent="0.15">
      <c r="AH719" s="591" t="s">
        <v>901</v>
      </c>
      <c r="AI719" s="592" t="s">
        <v>789</v>
      </c>
      <c r="AJ719" s="591">
        <v>305019</v>
      </c>
      <c r="AK719" s="624"/>
      <c r="AL719" s="764">
        <v>306035</v>
      </c>
      <c r="AM719" s="764" t="s">
        <v>3617</v>
      </c>
      <c r="AN719" s="764">
        <v>1</v>
      </c>
      <c r="AO719" s="624"/>
      <c r="AP719" s="441"/>
      <c r="AQ719" s="589"/>
      <c r="AR719" s="590"/>
      <c r="AS719" s="9"/>
    </row>
    <row r="720" spans="34:45" ht="15" customHeight="1" x14ac:dyDescent="0.15">
      <c r="AH720" s="591" t="s">
        <v>901</v>
      </c>
      <c r="AI720" s="592" t="s">
        <v>790</v>
      </c>
      <c r="AJ720" s="591">
        <v>305020</v>
      </c>
      <c r="AK720" s="624"/>
      <c r="AL720" s="764">
        <v>306036</v>
      </c>
      <c r="AM720" s="764" t="s">
        <v>3617</v>
      </c>
      <c r="AN720" s="764">
        <v>1</v>
      </c>
      <c r="AO720" s="624"/>
      <c r="AP720" s="441"/>
      <c r="AQ720" s="589"/>
      <c r="AR720" s="590"/>
      <c r="AS720" s="9"/>
    </row>
    <row r="721" spans="34:45" ht="15" customHeight="1" x14ac:dyDescent="0.15">
      <c r="AH721" s="591" t="s">
        <v>901</v>
      </c>
      <c r="AI721" s="592" t="s">
        <v>791</v>
      </c>
      <c r="AJ721" s="591">
        <v>305021</v>
      </c>
      <c r="AK721" s="624"/>
      <c r="AL721" s="764">
        <v>306037</v>
      </c>
      <c r="AM721" s="764" t="s">
        <v>3617</v>
      </c>
      <c r="AN721" s="764">
        <v>1</v>
      </c>
      <c r="AO721" s="624"/>
      <c r="AP721" s="441"/>
      <c r="AQ721" s="589"/>
      <c r="AR721" s="590"/>
      <c r="AS721" s="9"/>
    </row>
    <row r="722" spans="34:45" ht="15" customHeight="1" x14ac:dyDescent="0.15">
      <c r="AH722" s="591" t="s">
        <v>901</v>
      </c>
      <c r="AI722" s="592" t="s">
        <v>923</v>
      </c>
      <c r="AJ722" s="591">
        <v>305023</v>
      </c>
      <c r="AK722" s="624"/>
      <c r="AL722" s="764">
        <v>306038</v>
      </c>
      <c r="AM722" s="764" t="s">
        <v>3617</v>
      </c>
      <c r="AN722" s="764">
        <v>1</v>
      </c>
      <c r="AO722" s="624"/>
      <c r="AP722" s="441"/>
      <c r="AQ722" s="589"/>
      <c r="AR722" s="590"/>
      <c r="AS722" s="9"/>
    </row>
    <row r="723" spans="34:45" ht="15" customHeight="1" x14ac:dyDescent="0.15">
      <c r="AH723" s="591" t="s">
        <v>901</v>
      </c>
      <c r="AI723" s="592" t="s">
        <v>793</v>
      </c>
      <c r="AJ723" s="591">
        <v>305024</v>
      </c>
      <c r="AK723" s="624"/>
      <c r="AL723" s="764">
        <v>306039</v>
      </c>
      <c r="AM723" s="764" t="s">
        <v>3617</v>
      </c>
      <c r="AN723" s="764">
        <v>1</v>
      </c>
      <c r="AO723" s="624"/>
      <c r="AP723" s="441"/>
      <c r="AQ723" s="589"/>
      <c r="AR723" s="590"/>
      <c r="AS723" s="9"/>
    </row>
    <row r="724" spans="34:45" ht="15" customHeight="1" x14ac:dyDescent="0.15">
      <c r="AH724" s="591" t="s">
        <v>901</v>
      </c>
      <c r="AI724" s="592" t="s">
        <v>794</v>
      </c>
      <c r="AJ724" s="591">
        <v>305025</v>
      </c>
      <c r="AK724" s="624"/>
      <c r="AL724" s="764">
        <v>306040</v>
      </c>
      <c r="AM724" s="764">
        <v>1</v>
      </c>
      <c r="AN724" s="764" t="s">
        <v>3617</v>
      </c>
      <c r="AO724" s="624"/>
      <c r="AP724" s="441"/>
      <c r="AQ724" s="589"/>
      <c r="AR724" s="590"/>
      <c r="AS724" s="9"/>
    </row>
    <row r="725" spans="34:45" ht="15" customHeight="1" x14ac:dyDescent="0.15">
      <c r="AH725" s="591" t="s">
        <v>901</v>
      </c>
      <c r="AI725" s="592" t="s">
        <v>927</v>
      </c>
      <c r="AJ725" s="591">
        <v>305028</v>
      </c>
      <c r="AK725" s="624"/>
      <c r="AL725" s="764">
        <v>306041</v>
      </c>
      <c r="AM725" s="764" t="s">
        <v>3617</v>
      </c>
      <c r="AN725" s="764">
        <v>1</v>
      </c>
      <c r="AO725" s="624"/>
      <c r="AP725" s="441"/>
      <c r="AQ725" s="589"/>
      <c r="AR725" s="590"/>
      <c r="AS725" s="9"/>
    </row>
    <row r="726" spans="34:45" ht="15" customHeight="1" x14ac:dyDescent="0.15">
      <c r="AH726" s="591" t="s">
        <v>901</v>
      </c>
      <c r="AI726" s="592" t="s">
        <v>929</v>
      </c>
      <c r="AJ726" s="591">
        <v>305029</v>
      </c>
      <c r="AK726" s="624"/>
      <c r="AL726" s="764">
        <v>306042</v>
      </c>
      <c r="AM726" s="764">
        <v>1</v>
      </c>
      <c r="AN726" s="764" t="s">
        <v>3617</v>
      </c>
      <c r="AO726" s="624"/>
      <c r="AP726" s="441"/>
      <c r="AQ726" s="589"/>
      <c r="AR726" s="590"/>
      <c r="AS726" s="9"/>
    </row>
    <row r="727" spans="34:45" ht="15" customHeight="1" x14ac:dyDescent="0.15">
      <c r="AH727" s="591" t="s">
        <v>901</v>
      </c>
      <c r="AI727" s="592" t="s">
        <v>931</v>
      </c>
      <c r="AJ727" s="591">
        <v>305030</v>
      </c>
      <c r="AK727" s="624"/>
      <c r="AL727" s="764">
        <v>306043</v>
      </c>
      <c r="AM727" s="764">
        <v>1</v>
      </c>
      <c r="AN727" s="764" t="s">
        <v>3617</v>
      </c>
      <c r="AO727" s="624"/>
      <c r="AP727" s="441"/>
      <c r="AQ727" s="589"/>
      <c r="AR727" s="590"/>
      <c r="AS727" s="9"/>
    </row>
    <row r="728" spans="34:45" ht="15" customHeight="1" x14ac:dyDescent="0.15">
      <c r="AH728" s="591" t="s">
        <v>901</v>
      </c>
      <c r="AI728" s="592" t="s">
        <v>933</v>
      </c>
      <c r="AJ728" s="591">
        <v>305031</v>
      </c>
      <c r="AK728" s="624"/>
      <c r="AL728" s="764">
        <v>306044</v>
      </c>
      <c r="AM728" s="764" t="s">
        <v>3617</v>
      </c>
      <c r="AN728" s="764">
        <v>1</v>
      </c>
      <c r="AO728" s="624"/>
      <c r="AP728" s="441"/>
      <c r="AQ728" s="589"/>
      <c r="AR728" s="590"/>
      <c r="AS728" s="9"/>
    </row>
    <row r="729" spans="34:45" ht="15" customHeight="1" x14ac:dyDescent="0.15">
      <c r="AH729" s="591" t="s">
        <v>901</v>
      </c>
      <c r="AI729" s="592" t="s">
        <v>795</v>
      </c>
      <c r="AJ729" s="591">
        <v>305032</v>
      </c>
      <c r="AK729" s="624"/>
      <c r="AL729" s="764">
        <v>306045</v>
      </c>
      <c r="AM729" s="764">
        <v>1</v>
      </c>
      <c r="AN729" s="764" t="s">
        <v>3617</v>
      </c>
      <c r="AO729" s="624"/>
      <c r="AP729" s="441"/>
      <c r="AQ729" s="589"/>
      <c r="AR729" s="590"/>
      <c r="AS729" s="9"/>
    </row>
    <row r="730" spans="34:45" ht="15" customHeight="1" x14ac:dyDescent="0.15">
      <c r="AH730" s="591" t="s">
        <v>901</v>
      </c>
      <c r="AI730" s="592" t="s">
        <v>935</v>
      </c>
      <c r="AJ730" s="591">
        <v>305033</v>
      </c>
      <c r="AK730" s="624"/>
      <c r="AL730" s="764">
        <v>306046</v>
      </c>
      <c r="AM730" s="764" t="s">
        <v>3617</v>
      </c>
      <c r="AN730" s="764">
        <v>1</v>
      </c>
      <c r="AO730" s="624"/>
      <c r="AP730" s="441"/>
      <c r="AQ730" s="589"/>
      <c r="AR730" s="590"/>
      <c r="AS730" s="9"/>
    </row>
    <row r="731" spans="34:45" ht="15" customHeight="1" x14ac:dyDescent="0.15">
      <c r="AH731" s="591" t="s">
        <v>901</v>
      </c>
      <c r="AI731" s="592" t="s">
        <v>937</v>
      </c>
      <c r="AJ731" s="591">
        <v>305035</v>
      </c>
      <c r="AK731" s="624"/>
      <c r="AL731" s="764">
        <v>306047</v>
      </c>
      <c r="AM731" s="764" t="s">
        <v>3617</v>
      </c>
      <c r="AN731" s="764">
        <v>1</v>
      </c>
      <c r="AO731" s="624"/>
      <c r="AP731" s="441"/>
      <c r="AQ731" s="589"/>
      <c r="AR731" s="590"/>
      <c r="AS731" s="9"/>
    </row>
    <row r="732" spans="34:45" ht="15" customHeight="1" x14ac:dyDescent="0.15">
      <c r="AH732" s="591" t="s">
        <v>901</v>
      </c>
      <c r="AI732" s="592" t="s">
        <v>797</v>
      </c>
      <c r="AJ732" s="591">
        <v>305036</v>
      </c>
      <c r="AK732" s="624"/>
      <c r="AL732" s="764">
        <v>306048</v>
      </c>
      <c r="AM732" s="764" t="s">
        <v>3617</v>
      </c>
      <c r="AN732" s="764">
        <v>1</v>
      </c>
      <c r="AO732" s="624"/>
      <c r="AP732" s="441"/>
      <c r="AQ732" s="589"/>
      <c r="AR732" s="590"/>
      <c r="AS732" s="9"/>
    </row>
    <row r="733" spans="34:45" ht="15" customHeight="1" x14ac:dyDescent="0.15">
      <c r="AH733" s="591" t="s">
        <v>901</v>
      </c>
      <c r="AI733" s="592" t="s">
        <v>798</v>
      </c>
      <c r="AJ733" s="591">
        <v>305037</v>
      </c>
      <c r="AK733" s="624"/>
      <c r="AL733" s="764">
        <v>306049</v>
      </c>
      <c r="AM733" s="764">
        <v>1</v>
      </c>
      <c r="AN733" s="764" t="s">
        <v>3617</v>
      </c>
      <c r="AO733" s="624"/>
      <c r="AP733" s="441"/>
      <c r="AQ733" s="589"/>
      <c r="AR733" s="590"/>
      <c r="AS733" s="9"/>
    </row>
    <row r="734" spans="34:45" ht="15" customHeight="1" x14ac:dyDescent="0.15">
      <c r="AH734" s="591" t="s">
        <v>901</v>
      </c>
      <c r="AI734" s="592" t="s">
        <v>941</v>
      </c>
      <c r="AJ734" s="591">
        <v>305038</v>
      </c>
      <c r="AK734" s="624"/>
      <c r="AL734" s="764">
        <v>306050</v>
      </c>
      <c r="AM734" s="764">
        <v>1</v>
      </c>
      <c r="AN734" s="764" t="s">
        <v>3617</v>
      </c>
      <c r="AO734" s="624"/>
      <c r="AP734" s="441"/>
      <c r="AQ734" s="589"/>
      <c r="AR734" s="590"/>
      <c r="AS734" s="9"/>
    </row>
    <row r="735" spans="34:45" ht="15" customHeight="1" x14ac:dyDescent="0.15">
      <c r="AH735" s="591" t="s">
        <v>901</v>
      </c>
      <c r="AI735" s="592" t="s">
        <v>943</v>
      </c>
      <c r="AJ735" s="591">
        <v>305039</v>
      </c>
      <c r="AK735" s="624"/>
      <c r="AL735" s="764">
        <v>306051</v>
      </c>
      <c r="AM735" s="764" t="s">
        <v>3617</v>
      </c>
      <c r="AN735" s="764">
        <v>1</v>
      </c>
      <c r="AO735" s="624"/>
      <c r="AP735" s="441"/>
      <c r="AQ735" s="589"/>
      <c r="AR735" s="590"/>
      <c r="AS735" s="9"/>
    </row>
    <row r="736" spans="34:45" ht="15" customHeight="1" x14ac:dyDescent="0.15">
      <c r="AH736" s="591" t="s">
        <v>901</v>
      </c>
      <c r="AI736" s="593" t="s">
        <v>800</v>
      </c>
      <c r="AJ736" s="591">
        <v>305040</v>
      </c>
      <c r="AK736" s="624"/>
      <c r="AL736" s="764">
        <v>306052</v>
      </c>
      <c r="AM736" s="764">
        <v>1</v>
      </c>
      <c r="AN736" s="764" t="s">
        <v>3617</v>
      </c>
      <c r="AO736" s="624"/>
      <c r="AP736" s="441"/>
      <c r="AQ736" s="589"/>
      <c r="AR736" s="590"/>
      <c r="AS736" s="9"/>
    </row>
    <row r="737" spans="34:45" ht="15" customHeight="1" x14ac:dyDescent="0.15">
      <c r="AH737" s="591" t="s">
        <v>901</v>
      </c>
      <c r="AI737" s="592" t="s">
        <v>946</v>
      </c>
      <c r="AJ737" s="591">
        <v>305041</v>
      </c>
      <c r="AK737" s="624"/>
      <c r="AL737" s="764">
        <v>306053</v>
      </c>
      <c r="AM737" s="764" t="s">
        <v>3617</v>
      </c>
      <c r="AN737" s="764">
        <v>1</v>
      </c>
      <c r="AO737" s="624"/>
      <c r="AP737" s="441"/>
      <c r="AQ737" s="589"/>
      <c r="AR737" s="590"/>
      <c r="AS737" s="9"/>
    </row>
    <row r="738" spans="34:45" ht="15" customHeight="1" x14ac:dyDescent="0.15">
      <c r="AH738" s="591" t="s">
        <v>901</v>
      </c>
      <c r="AI738" s="592" t="s">
        <v>802</v>
      </c>
      <c r="AJ738" s="591">
        <v>305042</v>
      </c>
      <c r="AK738" s="624"/>
      <c r="AL738" s="764">
        <v>306054</v>
      </c>
      <c r="AM738" s="764" t="s">
        <v>3617</v>
      </c>
      <c r="AN738" s="764">
        <v>1</v>
      </c>
      <c r="AO738" s="624"/>
      <c r="AP738" s="441"/>
      <c r="AQ738" s="589"/>
      <c r="AR738" s="590"/>
      <c r="AS738" s="9"/>
    </row>
    <row r="739" spans="34:45" ht="15" customHeight="1" x14ac:dyDescent="0.15">
      <c r="AH739" s="591" t="s">
        <v>901</v>
      </c>
      <c r="AI739" s="592" t="s">
        <v>803</v>
      </c>
      <c r="AJ739" s="591">
        <v>305043</v>
      </c>
      <c r="AK739" s="624"/>
      <c r="AL739" s="764">
        <v>306055</v>
      </c>
      <c r="AM739" s="764">
        <v>1</v>
      </c>
      <c r="AN739" s="764" t="s">
        <v>3617</v>
      </c>
      <c r="AO739" s="624"/>
      <c r="AP739" s="441"/>
      <c r="AQ739" s="589"/>
      <c r="AR739" s="590"/>
      <c r="AS739" s="9"/>
    </row>
    <row r="740" spans="34:45" ht="15" customHeight="1" x14ac:dyDescent="0.15">
      <c r="AH740" s="591" t="s">
        <v>901</v>
      </c>
      <c r="AI740" s="592" t="s">
        <v>950</v>
      </c>
      <c r="AJ740" s="591">
        <v>305044</v>
      </c>
      <c r="AK740" s="624"/>
      <c r="AL740" s="764">
        <v>306056</v>
      </c>
      <c r="AM740" s="764" t="s">
        <v>3617</v>
      </c>
      <c r="AN740" s="764">
        <v>1</v>
      </c>
      <c r="AO740" s="624"/>
      <c r="AP740" s="441"/>
      <c r="AQ740" s="589"/>
      <c r="AR740" s="590"/>
      <c r="AS740" s="9"/>
    </row>
    <row r="741" spans="34:45" ht="15" customHeight="1" x14ac:dyDescent="0.15">
      <c r="AH741" s="591" t="s">
        <v>901</v>
      </c>
      <c r="AI741" s="592" t="s">
        <v>952</v>
      </c>
      <c r="AJ741" s="591">
        <v>305045</v>
      </c>
      <c r="AK741" s="624"/>
      <c r="AL741" s="764">
        <v>306057</v>
      </c>
      <c r="AM741" s="764" t="s">
        <v>3617</v>
      </c>
      <c r="AN741" s="764">
        <v>1</v>
      </c>
      <c r="AO741" s="624"/>
      <c r="AP741" s="441"/>
      <c r="AQ741" s="589"/>
      <c r="AR741" s="590"/>
      <c r="AS741" s="9"/>
    </row>
    <row r="742" spans="34:45" ht="15" customHeight="1" x14ac:dyDescent="0.15">
      <c r="AH742" s="591" t="s">
        <v>901</v>
      </c>
      <c r="AI742" s="592" t="s">
        <v>804</v>
      </c>
      <c r="AJ742" s="591">
        <v>305046</v>
      </c>
      <c r="AK742" s="624"/>
      <c r="AL742" s="764">
        <v>306058</v>
      </c>
      <c r="AM742" s="764">
        <v>1</v>
      </c>
      <c r="AN742" s="764" t="s">
        <v>3617</v>
      </c>
      <c r="AO742" s="624"/>
      <c r="AP742" s="441"/>
      <c r="AQ742" s="589"/>
      <c r="AR742" s="590"/>
      <c r="AS742" s="9"/>
    </row>
    <row r="743" spans="34:45" ht="15" customHeight="1" x14ac:dyDescent="0.15">
      <c r="AH743" s="591" t="s">
        <v>901</v>
      </c>
      <c r="AI743" s="592" t="s">
        <v>955</v>
      </c>
      <c r="AJ743" s="591">
        <v>305047</v>
      </c>
      <c r="AK743" s="624"/>
      <c r="AL743" s="764">
        <v>306059</v>
      </c>
      <c r="AM743" s="764" t="s">
        <v>3617</v>
      </c>
      <c r="AN743" s="764">
        <v>1</v>
      </c>
      <c r="AO743" s="624"/>
      <c r="AP743" s="441"/>
      <c r="AQ743" s="589"/>
      <c r="AR743" s="590"/>
      <c r="AS743" s="9"/>
    </row>
    <row r="744" spans="34:45" ht="15" customHeight="1" x14ac:dyDescent="0.15">
      <c r="AH744" s="591" t="s">
        <v>901</v>
      </c>
      <c r="AI744" s="592" t="s">
        <v>957</v>
      </c>
      <c r="AJ744" s="591">
        <v>305048</v>
      </c>
      <c r="AK744" s="624"/>
      <c r="AL744" s="764">
        <v>306060</v>
      </c>
      <c r="AM744" s="764" t="s">
        <v>3617</v>
      </c>
      <c r="AN744" s="764">
        <v>1</v>
      </c>
      <c r="AO744" s="624"/>
      <c r="AP744" s="441"/>
      <c r="AQ744" s="589"/>
      <c r="AR744" s="590"/>
      <c r="AS744" s="9"/>
    </row>
    <row r="745" spans="34:45" ht="15" customHeight="1" x14ac:dyDescent="0.15">
      <c r="AH745" s="591" t="s">
        <v>901</v>
      </c>
      <c r="AI745" s="592" t="s">
        <v>959</v>
      </c>
      <c r="AJ745" s="591">
        <v>305049</v>
      </c>
      <c r="AK745" s="624"/>
      <c r="AL745" s="764">
        <v>306061</v>
      </c>
      <c r="AM745" s="764" t="s">
        <v>3617</v>
      </c>
      <c r="AN745" s="764">
        <v>1</v>
      </c>
      <c r="AO745" s="624"/>
      <c r="AP745" s="441"/>
      <c r="AQ745" s="589"/>
      <c r="AR745" s="590"/>
      <c r="AS745" s="9"/>
    </row>
    <row r="746" spans="34:45" ht="15" customHeight="1" x14ac:dyDescent="0.15">
      <c r="AH746" s="591" t="s">
        <v>901</v>
      </c>
      <c r="AI746" s="592" t="s">
        <v>961</v>
      </c>
      <c r="AJ746" s="591">
        <v>305050</v>
      </c>
      <c r="AK746" s="624"/>
      <c r="AL746" s="764">
        <v>306062</v>
      </c>
      <c r="AM746" s="764" t="s">
        <v>3617</v>
      </c>
      <c r="AN746" s="764">
        <v>1</v>
      </c>
      <c r="AO746" s="624"/>
      <c r="AP746" s="441"/>
      <c r="AQ746" s="589"/>
      <c r="AR746" s="590"/>
      <c r="AS746" s="9"/>
    </row>
    <row r="747" spans="34:45" ht="15" customHeight="1" x14ac:dyDescent="0.15">
      <c r="AH747" s="591" t="s">
        <v>901</v>
      </c>
      <c r="AI747" s="592" t="s">
        <v>963</v>
      </c>
      <c r="AJ747" s="591">
        <v>305051</v>
      </c>
      <c r="AK747" s="624"/>
      <c r="AL747" s="764">
        <v>306063</v>
      </c>
      <c r="AM747" s="764" t="s">
        <v>3617</v>
      </c>
      <c r="AN747" s="764">
        <v>1</v>
      </c>
      <c r="AO747" s="624"/>
      <c r="AP747" s="441"/>
      <c r="AQ747" s="589"/>
      <c r="AR747" s="590"/>
      <c r="AS747" s="9"/>
    </row>
    <row r="748" spans="34:45" ht="15" customHeight="1" x14ac:dyDescent="0.15">
      <c r="AH748" s="591" t="s">
        <v>901</v>
      </c>
      <c r="AI748" s="592" t="s">
        <v>805</v>
      </c>
      <c r="AJ748" s="591">
        <v>305052</v>
      </c>
      <c r="AK748" s="624"/>
      <c r="AL748" s="764">
        <v>306064</v>
      </c>
      <c r="AM748" s="764" t="s">
        <v>3617</v>
      </c>
      <c r="AN748" s="764">
        <v>1</v>
      </c>
      <c r="AO748" s="624"/>
      <c r="AP748" s="441"/>
      <c r="AQ748" s="589"/>
      <c r="AR748" s="590"/>
      <c r="AS748" s="9"/>
    </row>
    <row r="749" spans="34:45" ht="15" customHeight="1" x14ac:dyDescent="0.15">
      <c r="AH749" s="591" t="s">
        <v>901</v>
      </c>
      <c r="AI749" s="592" t="s">
        <v>807</v>
      </c>
      <c r="AJ749" s="591">
        <v>305053</v>
      </c>
      <c r="AK749" s="624"/>
      <c r="AL749" s="764">
        <v>306065</v>
      </c>
      <c r="AM749" s="764" t="s">
        <v>3617</v>
      </c>
      <c r="AN749" s="764">
        <v>1</v>
      </c>
      <c r="AO749" s="624"/>
      <c r="AP749" s="441"/>
      <c r="AQ749" s="589"/>
      <c r="AR749" s="590"/>
      <c r="AS749" s="9"/>
    </row>
    <row r="750" spans="34:45" ht="15" customHeight="1" x14ac:dyDescent="0.15">
      <c r="AH750" s="591" t="s">
        <v>901</v>
      </c>
      <c r="AI750" s="592" t="s">
        <v>967</v>
      </c>
      <c r="AJ750" s="591">
        <v>305054</v>
      </c>
      <c r="AK750" s="624"/>
      <c r="AL750" s="764">
        <v>306066</v>
      </c>
      <c r="AM750" s="764">
        <v>1</v>
      </c>
      <c r="AN750" s="764" t="s">
        <v>3617</v>
      </c>
      <c r="AO750" s="624"/>
      <c r="AP750" s="441"/>
      <c r="AQ750" s="589"/>
      <c r="AR750" s="590"/>
      <c r="AS750" s="9"/>
    </row>
    <row r="751" spans="34:45" ht="15" customHeight="1" x14ac:dyDescent="0.15">
      <c r="AH751" s="591" t="s">
        <v>901</v>
      </c>
      <c r="AI751" s="592" t="s">
        <v>808</v>
      </c>
      <c r="AJ751" s="591">
        <v>305055</v>
      </c>
      <c r="AK751" s="624"/>
      <c r="AL751" s="764">
        <v>306067</v>
      </c>
      <c r="AM751" s="764">
        <v>1</v>
      </c>
      <c r="AN751" s="764" t="s">
        <v>3617</v>
      </c>
      <c r="AO751" s="624"/>
      <c r="AP751" s="441"/>
      <c r="AQ751" s="589"/>
      <c r="AR751" s="590"/>
      <c r="AS751" s="9"/>
    </row>
    <row r="752" spans="34:45" ht="15" customHeight="1" x14ac:dyDescent="0.15">
      <c r="AH752" s="591" t="s">
        <v>901</v>
      </c>
      <c r="AI752" s="592" t="s">
        <v>970</v>
      </c>
      <c r="AJ752" s="591">
        <v>305056</v>
      </c>
      <c r="AK752" s="624"/>
      <c r="AL752" s="764">
        <v>306068</v>
      </c>
      <c r="AM752" s="764">
        <v>1</v>
      </c>
      <c r="AN752" s="764" t="s">
        <v>3617</v>
      </c>
      <c r="AO752" s="624"/>
      <c r="AP752" s="441"/>
      <c r="AQ752" s="589"/>
      <c r="AR752" s="590"/>
      <c r="AS752" s="9"/>
    </row>
    <row r="753" spans="34:45" ht="15" customHeight="1" x14ac:dyDescent="0.15">
      <c r="AH753" s="591" t="s">
        <v>901</v>
      </c>
      <c r="AI753" s="592" t="s">
        <v>809</v>
      </c>
      <c r="AJ753" s="591">
        <v>305057</v>
      </c>
      <c r="AK753" s="624"/>
      <c r="AL753" s="764">
        <v>306069</v>
      </c>
      <c r="AM753" s="764">
        <v>1</v>
      </c>
      <c r="AN753" s="764" t="s">
        <v>3617</v>
      </c>
      <c r="AO753" s="624"/>
      <c r="AP753" s="441"/>
      <c r="AQ753" s="589"/>
      <c r="AR753" s="590"/>
      <c r="AS753" s="9"/>
    </row>
    <row r="754" spans="34:45" ht="15" customHeight="1" x14ac:dyDescent="0.15">
      <c r="AH754" s="591" t="s">
        <v>901</v>
      </c>
      <c r="AI754" s="592" t="s">
        <v>810</v>
      </c>
      <c r="AJ754" s="591">
        <v>305058</v>
      </c>
      <c r="AK754" s="624"/>
      <c r="AL754" s="764">
        <v>306070</v>
      </c>
      <c r="AM754" s="764" t="s">
        <v>3617</v>
      </c>
      <c r="AN754" s="764">
        <v>1</v>
      </c>
      <c r="AO754" s="624"/>
      <c r="AP754" s="441"/>
      <c r="AQ754" s="589"/>
      <c r="AR754" s="590"/>
      <c r="AS754" s="9"/>
    </row>
    <row r="755" spans="34:45" ht="15" customHeight="1" x14ac:dyDescent="0.15">
      <c r="AH755" s="591" t="s">
        <v>901</v>
      </c>
      <c r="AI755" s="592" t="s">
        <v>973</v>
      </c>
      <c r="AJ755" s="591">
        <v>305059</v>
      </c>
      <c r="AK755" s="624"/>
      <c r="AL755" s="764">
        <v>306071</v>
      </c>
      <c r="AM755" s="764" t="s">
        <v>3617</v>
      </c>
      <c r="AN755" s="764">
        <v>1</v>
      </c>
      <c r="AO755" s="624"/>
      <c r="AP755" s="441"/>
      <c r="AQ755" s="589"/>
      <c r="AR755" s="590"/>
      <c r="AS755" s="9"/>
    </row>
    <row r="756" spans="34:45" ht="15" customHeight="1" x14ac:dyDescent="0.15">
      <c r="AH756" s="591" t="s">
        <v>901</v>
      </c>
      <c r="AI756" s="592" t="s">
        <v>811</v>
      </c>
      <c r="AJ756" s="591">
        <v>305060</v>
      </c>
      <c r="AK756" s="624"/>
      <c r="AL756" s="764">
        <v>306072</v>
      </c>
      <c r="AM756" s="764" t="s">
        <v>3617</v>
      </c>
      <c r="AN756" s="764">
        <v>1</v>
      </c>
      <c r="AO756" s="624"/>
      <c r="AP756" s="441"/>
      <c r="AQ756" s="589"/>
      <c r="AR756" s="590"/>
      <c r="AS756" s="9"/>
    </row>
    <row r="757" spans="34:45" ht="15" customHeight="1" x14ac:dyDescent="0.15">
      <c r="AH757" s="591" t="s">
        <v>901</v>
      </c>
      <c r="AI757" s="592" t="s">
        <v>976</v>
      </c>
      <c r="AJ757" s="591">
        <v>305061</v>
      </c>
      <c r="AK757" s="624"/>
      <c r="AL757" s="764">
        <v>306073</v>
      </c>
      <c r="AM757" s="764" t="s">
        <v>3617</v>
      </c>
      <c r="AN757" s="764">
        <v>1</v>
      </c>
      <c r="AO757" s="624"/>
      <c r="AP757" s="441"/>
      <c r="AQ757" s="589"/>
      <c r="AR757" s="590"/>
      <c r="AS757" s="9"/>
    </row>
    <row r="758" spans="34:45" ht="15" customHeight="1" x14ac:dyDescent="0.15">
      <c r="AH758" s="591" t="s">
        <v>901</v>
      </c>
      <c r="AI758" s="592" t="s">
        <v>978</v>
      </c>
      <c r="AJ758" s="591">
        <v>305062</v>
      </c>
      <c r="AK758" s="624"/>
      <c r="AL758" s="764">
        <v>306074</v>
      </c>
      <c r="AM758" s="764" t="s">
        <v>3617</v>
      </c>
      <c r="AN758" s="764">
        <v>1</v>
      </c>
      <c r="AO758" s="624"/>
      <c r="AP758" s="441"/>
      <c r="AQ758" s="589"/>
      <c r="AR758" s="590"/>
      <c r="AS758" s="9"/>
    </row>
    <row r="759" spans="34:45" ht="15" customHeight="1" x14ac:dyDescent="0.15">
      <c r="AH759" s="591" t="s">
        <v>901</v>
      </c>
      <c r="AI759" s="592" t="s">
        <v>980</v>
      </c>
      <c r="AJ759" s="591">
        <v>305063</v>
      </c>
      <c r="AK759" s="624"/>
      <c r="AL759" s="764">
        <v>306075</v>
      </c>
      <c r="AM759" s="764">
        <v>1</v>
      </c>
      <c r="AN759" s="764" t="s">
        <v>3617</v>
      </c>
      <c r="AO759" s="624"/>
      <c r="AP759" s="441"/>
      <c r="AQ759" s="589"/>
      <c r="AR759" s="590"/>
      <c r="AS759" s="9"/>
    </row>
    <row r="760" spans="34:45" ht="15" customHeight="1" x14ac:dyDescent="0.15">
      <c r="AH760" s="591" t="s">
        <v>901</v>
      </c>
      <c r="AI760" s="592" t="s">
        <v>982</v>
      </c>
      <c r="AJ760" s="591">
        <v>305064</v>
      </c>
      <c r="AK760" s="624"/>
      <c r="AL760" s="764">
        <v>306076</v>
      </c>
      <c r="AM760" s="764">
        <v>1</v>
      </c>
      <c r="AN760" s="764" t="s">
        <v>3617</v>
      </c>
      <c r="AO760" s="624"/>
      <c r="AP760" s="441"/>
      <c r="AQ760" s="589"/>
      <c r="AR760" s="590"/>
      <c r="AS760" s="9"/>
    </row>
    <row r="761" spans="34:45" ht="15" customHeight="1" x14ac:dyDescent="0.15">
      <c r="AH761" s="591" t="s">
        <v>901</v>
      </c>
      <c r="AI761" s="592" t="s">
        <v>984</v>
      </c>
      <c r="AJ761" s="591">
        <v>305065</v>
      </c>
      <c r="AK761" s="624"/>
      <c r="AL761" s="764">
        <v>306077</v>
      </c>
      <c r="AM761" s="764" t="s">
        <v>3617</v>
      </c>
      <c r="AN761" s="764">
        <v>1</v>
      </c>
      <c r="AO761" s="624"/>
      <c r="AP761" s="441"/>
      <c r="AQ761" s="589"/>
      <c r="AR761" s="590"/>
      <c r="AS761" s="9"/>
    </row>
    <row r="762" spans="34:45" ht="15" customHeight="1" x14ac:dyDescent="0.15">
      <c r="AH762" s="591" t="s">
        <v>901</v>
      </c>
      <c r="AI762" s="592" t="s">
        <v>986</v>
      </c>
      <c r="AJ762" s="591">
        <v>305066</v>
      </c>
      <c r="AK762" s="624"/>
      <c r="AL762" s="764">
        <v>306078</v>
      </c>
      <c r="AM762" s="764">
        <v>1</v>
      </c>
      <c r="AN762" s="764" t="s">
        <v>3617</v>
      </c>
      <c r="AO762" s="624"/>
      <c r="AP762" s="441"/>
      <c r="AQ762" s="589"/>
      <c r="AR762" s="590"/>
      <c r="AS762" s="9"/>
    </row>
    <row r="763" spans="34:45" ht="15" customHeight="1" x14ac:dyDescent="0.15">
      <c r="AH763" s="591" t="s">
        <v>901</v>
      </c>
      <c r="AI763" s="592" t="s">
        <v>988</v>
      </c>
      <c r="AJ763" s="591">
        <v>305067</v>
      </c>
      <c r="AK763" s="624"/>
      <c r="AL763" s="764">
        <v>306079</v>
      </c>
      <c r="AM763" s="764" t="s">
        <v>3617</v>
      </c>
      <c r="AN763" s="764">
        <v>1</v>
      </c>
      <c r="AO763" s="624"/>
      <c r="AP763" s="441"/>
      <c r="AQ763" s="589"/>
      <c r="AR763" s="590"/>
      <c r="AS763" s="9"/>
    </row>
    <row r="764" spans="34:45" ht="15" customHeight="1" x14ac:dyDescent="0.15">
      <c r="AH764" s="591" t="s">
        <v>989</v>
      </c>
      <c r="AI764" s="592" t="s">
        <v>813</v>
      </c>
      <c r="AJ764" s="591">
        <v>306001</v>
      </c>
      <c r="AK764" s="624"/>
      <c r="AL764" s="764">
        <v>306080</v>
      </c>
      <c r="AM764" s="764" t="s">
        <v>3617</v>
      </c>
      <c r="AN764" s="764">
        <v>1</v>
      </c>
      <c r="AO764" s="624"/>
      <c r="AP764" s="441"/>
      <c r="AQ764" s="589"/>
      <c r="AR764" s="590"/>
      <c r="AS764" s="9"/>
    </row>
    <row r="765" spans="34:45" ht="15" customHeight="1" x14ac:dyDescent="0.15">
      <c r="AH765" s="591" t="s">
        <v>989</v>
      </c>
      <c r="AI765" s="592" t="s">
        <v>814</v>
      </c>
      <c r="AJ765" s="591">
        <v>306002</v>
      </c>
      <c r="AK765" s="624"/>
      <c r="AL765" s="764">
        <v>306081</v>
      </c>
      <c r="AM765" s="764" t="s">
        <v>3617</v>
      </c>
      <c r="AN765" s="764">
        <v>1</v>
      </c>
      <c r="AO765" s="624"/>
      <c r="AP765" s="441"/>
      <c r="AQ765" s="589"/>
      <c r="AR765" s="590"/>
      <c r="AS765" s="9"/>
    </row>
    <row r="766" spans="34:45" ht="15" customHeight="1" x14ac:dyDescent="0.15">
      <c r="AH766" s="591" t="s">
        <v>989</v>
      </c>
      <c r="AI766" s="592" t="s">
        <v>817</v>
      </c>
      <c r="AJ766" s="591">
        <v>306003</v>
      </c>
      <c r="AK766" s="624"/>
      <c r="AL766" s="764">
        <v>306082</v>
      </c>
      <c r="AM766" s="764" t="s">
        <v>3617</v>
      </c>
      <c r="AN766" s="764">
        <v>1</v>
      </c>
      <c r="AO766" s="624"/>
      <c r="AP766" s="441"/>
      <c r="AQ766" s="589"/>
      <c r="AR766" s="590"/>
      <c r="AS766" s="9"/>
    </row>
    <row r="767" spans="34:45" ht="15" customHeight="1" x14ac:dyDescent="0.15">
      <c r="AH767" s="591" t="s">
        <v>989</v>
      </c>
      <c r="AI767" s="592" t="s">
        <v>819</v>
      </c>
      <c r="AJ767" s="591">
        <v>306004</v>
      </c>
      <c r="AK767" s="624"/>
      <c r="AL767" s="764">
        <v>306083</v>
      </c>
      <c r="AM767" s="764">
        <v>1</v>
      </c>
      <c r="AN767" s="764" t="s">
        <v>3617</v>
      </c>
      <c r="AO767" s="624"/>
      <c r="AP767" s="441"/>
      <c r="AQ767" s="589"/>
      <c r="AR767" s="590"/>
      <c r="AS767" s="9"/>
    </row>
    <row r="768" spans="34:45" ht="15" customHeight="1" x14ac:dyDescent="0.15">
      <c r="AH768" s="591" t="s">
        <v>989</v>
      </c>
      <c r="AI768" s="592" t="s">
        <v>994</v>
      </c>
      <c r="AJ768" s="591">
        <v>306005</v>
      </c>
      <c r="AK768" s="624"/>
      <c r="AL768" s="764">
        <v>306084</v>
      </c>
      <c r="AM768" s="764" t="s">
        <v>3617</v>
      </c>
      <c r="AN768" s="764">
        <v>1</v>
      </c>
      <c r="AO768" s="624"/>
      <c r="AP768" s="441"/>
      <c r="AQ768" s="589"/>
      <c r="AR768" s="590"/>
      <c r="AS768" s="9"/>
    </row>
    <row r="769" spans="34:45" ht="15" customHeight="1" x14ac:dyDescent="0.15">
      <c r="AH769" s="591" t="s">
        <v>989</v>
      </c>
      <c r="AI769" s="592" t="s">
        <v>640</v>
      </c>
      <c r="AJ769" s="591">
        <v>306006</v>
      </c>
      <c r="AK769" s="624"/>
      <c r="AL769" s="764">
        <v>306085</v>
      </c>
      <c r="AM769" s="764">
        <v>1</v>
      </c>
      <c r="AN769" s="764" t="s">
        <v>3617</v>
      </c>
      <c r="AO769" s="624"/>
      <c r="AP769" s="441"/>
      <c r="AQ769" s="589"/>
      <c r="AR769" s="590"/>
      <c r="AS769" s="9"/>
    </row>
    <row r="770" spans="34:45" ht="15" customHeight="1" x14ac:dyDescent="0.15">
      <c r="AH770" s="591" t="s">
        <v>989</v>
      </c>
      <c r="AI770" s="592" t="s">
        <v>997</v>
      </c>
      <c r="AJ770" s="591">
        <v>306007</v>
      </c>
      <c r="AK770" s="624"/>
      <c r="AL770" s="764">
        <v>306086</v>
      </c>
      <c r="AM770" s="764" t="s">
        <v>3617</v>
      </c>
      <c r="AN770" s="764">
        <v>1</v>
      </c>
      <c r="AO770" s="624"/>
      <c r="AP770" s="441"/>
      <c r="AQ770" s="589"/>
      <c r="AR770" s="590"/>
      <c r="AS770" s="9"/>
    </row>
    <row r="771" spans="34:45" ht="15" customHeight="1" x14ac:dyDescent="0.15">
      <c r="AH771" s="591" t="s">
        <v>989</v>
      </c>
      <c r="AI771" s="592" t="s">
        <v>999</v>
      </c>
      <c r="AJ771" s="591">
        <v>306008</v>
      </c>
      <c r="AK771" s="624"/>
      <c r="AL771" s="764">
        <v>306990</v>
      </c>
      <c r="AM771" s="764" t="s">
        <v>3617</v>
      </c>
      <c r="AN771" s="764">
        <v>1</v>
      </c>
      <c r="AO771" s="624"/>
      <c r="AP771" s="441"/>
      <c r="AQ771" s="589"/>
      <c r="AR771" s="590"/>
      <c r="AS771" s="9"/>
    </row>
    <row r="772" spans="34:45" ht="15" customHeight="1" x14ac:dyDescent="0.15">
      <c r="AH772" s="591" t="s">
        <v>989</v>
      </c>
      <c r="AI772" s="592" t="s">
        <v>821</v>
      </c>
      <c r="AJ772" s="591">
        <v>306010</v>
      </c>
      <c r="AK772" s="624"/>
      <c r="AL772" s="764">
        <v>306991</v>
      </c>
      <c r="AM772" s="764" t="s">
        <v>3617</v>
      </c>
      <c r="AN772" s="764">
        <v>1</v>
      </c>
      <c r="AO772" s="624"/>
      <c r="AP772" s="441"/>
      <c r="AQ772" s="589"/>
      <c r="AR772" s="590"/>
      <c r="AS772" s="9"/>
    </row>
    <row r="773" spans="34:45" ht="15" customHeight="1" x14ac:dyDescent="0.15">
      <c r="AH773" s="591" t="s">
        <v>989</v>
      </c>
      <c r="AI773" s="592" t="s">
        <v>822</v>
      </c>
      <c r="AJ773" s="591">
        <v>306011</v>
      </c>
      <c r="AK773" s="624"/>
      <c r="AL773" s="764">
        <v>306992</v>
      </c>
      <c r="AM773" s="764" t="s">
        <v>3617</v>
      </c>
      <c r="AN773" s="764">
        <v>1</v>
      </c>
      <c r="AO773" s="624"/>
      <c r="AP773" s="441"/>
      <c r="AQ773" s="589"/>
      <c r="AR773" s="590"/>
      <c r="AS773" s="9"/>
    </row>
    <row r="774" spans="34:45" ht="15" customHeight="1" x14ac:dyDescent="0.15">
      <c r="AH774" s="591" t="s">
        <v>989</v>
      </c>
      <c r="AI774" s="592" t="s">
        <v>824</v>
      </c>
      <c r="AJ774" s="591">
        <v>306012</v>
      </c>
      <c r="AK774" s="624"/>
      <c r="AL774" s="764">
        <v>306993</v>
      </c>
      <c r="AM774" s="764" t="s">
        <v>3617</v>
      </c>
      <c r="AN774" s="764">
        <v>1</v>
      </c>
      <c r="AO774" s="624"/>
      <c r="AP774" s="441"/>
      <c r="AQ774" s="589"/>
      <c r="AR774" s="590"/>
      <c r="AS774" s="9"/>
    </row>
    <row r="775" spans="34:45" ht="15" customHeight="1" x14ac:dyDescent="0.15">
      <c r="AH775" s="591" t="s">
        <v>989</v>
      </c>
      <c r="AI775" s="592" t="s">
        <v>825</v>
      </c>
      <c r="AJ775" s="591">
        <v>306013</v>
      </c>
      <c r="AK775" s="624"/>
      <c r="AL775" s="764">
        <v>401001</v>
      </c>
      <c r="AM775" s="764">
        <v>1</v>
      </c>
      <c r="AN775" s="764" t="s">
        <v>3617</v>
      </c>
      <c r="AO775" s="624"/>
      <c r="AP775" s="441"/>
      <c r="AQ775" s="589"/>
      <c r="AR775" s="590"/>
      <c r="AS775" s="9"/>
    </row>
    <row r="776" spans="34:45" ht="15" customHeight="1" x14ac:dyDescent="0.15">
      <c r="AH776" s="591" t="s">
        <v>989</v>
      </c>
      <c r="AI776" s="592" t="s">
        <v>827</v>
      </c>
      <c r="AJ776" s="591">
        <v>306014</v>
      </c>
      <c r="AK776" s="624"/>
      <c r="AL776" s="764">
        <v>401003</v>
      </c>
      <c r="AM776" s="764" t="s">
        <v>3617</v>
      </c>
      <c r="AN776" s="764">
        <v>1</v>
      </c>
      <c r="AO776" s="624"/>
      <c r="AP776" s="441"/>
      <c r="AQ776" s="589"/>
      <c r="AR776" s="590"/>
      <c r="AS776" s="9"/>
    </row>
    <row r="777" spans="34:45" ht="15" customHeight="1" x14ac:dyDescent="0.15">
      <c r="AH777" s="591" t="s">
        <v>989</v>
      </c>
      <c r="AI777" s="592" t="s">
        <v>1004</v>
      </c>
      <c r="AJ777" s="591">
        <v>306015</v>
      </c>
      <c r="AK777" s="624"/>
      <c r="AL777" s="764">
        <v>401004</v>
      </c>
      <c r="AM777" s="764">
        <v>1</v>
      </c>
      <c r="AN777" s="764" t="s">
        <v>3617</v>
      </c>
      <c r="AO777" s="624"/>
      <c r="AP777" s="441"/>
      <c r="AQ777" s="589"/>
      <c r="AR777" s="590"/>
      <c r="AS777" s="9"/>
    </row>
    <row r="778" spans="34:45" ht="15" customHeight="1" x14ac:dyDescent="0.15">
      <c r="AH778" s="591" t="s">
        <v>989</v>
      </c>
      <c r="AI778" s="592" t="s">
        <v>828</v>
      </c>
      <c r="AJ778" s="591">
        <v>306016</v>
      </c>
      <c r="AK778" s="624"/>
      <c r="AL778" s="764">
        <v>401005</v>
      </c>
      <c r="AM778" s="764" t="s">
        <v>3617</v>
      </c>
      <c r="AN778" s="764">
        <v>1</v>
      </c>
      <c r="AO778" s="624"/>
      <c r="AP778" s="441"/>
      <c r="AQ778" s="589"/>
      <c r="AR778" s="590"/>
      <c r="AS778" s="9"/>
    </row>
    <row r="779" spans="34:45" ht="15" customHeight="1" x14ac:dyDescent="0.15">
      <c r="AH779" s="591" t="s">
        <v>989</v>
      </c>
      <c r="AI779" s="592" t="s">
        <v>829</v>
      </c>
      <c r="AJ779" s="591">
        <v>306017</v>
      </c>
      <c r="AK779" s="624"/>
      <c r="AL779" s="764">
        <v>401006</v>
      </c>
      <c r="AM779" s="764" t="s">
        <v>3617</v>
      </c>
      <c r="AN779" s="764">
        <v>1</v>
      </c>
      <c r="AO779" s="624"/>
      <c r="AP779" s="441"/>
      <c r="AQ779" s="589"/>
      <c r="AR779" s="590"/>
      <c r="AS779" s="9"/>
    </row>
    <row r="780" spans="34:45" ht="15" customHeight="1" x14ac:dyDescent="0.15">
      <c r="AH780" s="591" t="s">
        <v>989</v>
      </c>
      <c r="AI780" s="592" t="s">
        <v>830</v>
      </c>
      <c r="AJ780" s="591">
        <v>306018</v>
      </c>
      <c r="AK780" s="624"/>
      <c r="AL780" s="764">
        <v>401007</v>
      </c>
      <c r="AM780" s="764" t="s">
        <v>3617</v>
      </c>
      <c r="AN780" s="764">
        <v>1</v>
      </c>
      <c r="AO780" s="624"/>
      <c r="AP780" s="441"/>
      <c r="AQ780" s="589"/>
      <c r="AR780" s="590"/>
      <c r="AS780" s="9"/>
    </row>
    <row r="781" spans="34:45" ht="15" customHeight="1" x14ac:dyDescent="0.15">
      <c r="AH781" s="591" t="s">
        <v>989</v>
      </c>
      <c r="AI781" s="592" t="s">
        <v>1009</v>
      </c>
      <c r="AJ781" s="591">
        <v>306019</v>
      </c>
      <c r="AK781" s="624"/>
      <c r="AL781" s="764">
        <v>401008</v>
      </c>
      <c r="AM781" s="764" t="s">
        <v>3617</v>
      </c>
      <c r="AN781" s="764">
        <v>1</v>
      </c>
      <c r="AO781" s="624"/>
      <c r="AP781" s="441"/>
      <c r="AQ781" s="589"/>
      <c r="AR781" s="590"/>
      <c r="AS781" s="9"/>
    </row>
    <row r="782" spans="34:45" ht="15" customHeight="1" x14ac:dyDescent="0.15">
      <c r="AH782" s="591" t="s">
        <v>989</v>
      </c>
      <c r="AI782" s="592" t="s">
        <v>831</v>
      </c>
      <c r="AJ782" s="591">
        <v>306020</v>
      </c>
      <c r="AK782" s="624"/>
      <c r="AL782" s="764">
        <v>401009</v>
      </c>
      <c r="AM782" s="764">
        <v>1</v>
      </c>
      <c r="AN782" s="764" t="s">
        <v>3617</v>
      </c>
      <c r="AO782" s="624"/>
      <c r="AP782" s="441"/>
      <c r="AQ782" s="589"/>
      <c r="AR782" s="590"/>
      <c r="AS782" s="9"/>
    </row>
    <row r="783" spans="34:45" ht="15" customHeight="1" x14ac:dyDescent="0.15">
      <c r="AH783" s="591" t="s">
        <v>989</v>
      </c>
      <c r="AI783" s="592" t="s">
        <v>1012</v>
      </c>
      <c r="AJ783" s="591">
        <v>306022</v>
      </c>
      <c r="AK783" s="624"/>
      <c r="AL783" s="764">
        <v>401010</v>
      </c>
      <c r="AM783" s="764" t="s">
        <v>3617</v>
      </c>
      <c r="AN783" s="764">
        <v>1</v>
      </c>
      <c r="AO783" s="624"/>
      <c r="AP783" s="441"/>
      <c r="AQ783" s="589"/>
      <c r="AR783" s="590"/>
      <c r="AS783" s="9"/>
    </row>
    <row r="784" spans="34:45" ht="15" customHeight="1" x14ac:dyDescent="0.15">
      <c r="AH784" s="591" t="s">
        <v>989</v>
      </c>
      <c r="AI784" s="592" t="s">
        <v>1014</v>
      </c>
      <c r="AJ784" s="591">
        <v>306023</v>
      </c>
      <c r="AK784" s="624"/>
      <c r="AL784" s="764">
        <v>401011</v>
      </c>
      <c r="AM784" s="764">
        <v>1</v>
      </c>
      <c r="AN784" s="764" t="s">
        <v>3617</v>
      </c>
      <c r="AO784" s="624"/>
      <c r="AP784" s="441"/>
      <c r="AQ784" s="589"/>
      <c r="AR784" s="590"/>
      <c r="AS784" s="9"/>
    </row>
    <row r="785" spans="34:45" ht="15" customHeight="1" x14ac:dyDescent="0.15">
      <c r="AH785" s="591" t="s">
        <v>989</v>
      </c>
      <c r="AI785" s="592"/>
      <c r="AJ785" s="591">
        <v>306024</v>
      </c>
      <c r="AK785" s="624"/>
      <c r="AL785" s="764">
        <v>401012</v>
      </c>
      <c r="AM785" s="764">
        <v>1</v>
      </c>
      <c r="AN785" s="764" t="s">
        <v>3617</v>
      </c>
      <c r="AO785" s="624"/>
      <c r="AP785" s="441"/>
      <c r="AQ785" s="589"/>
      <c r="AR785" s="590"/>
      <c r="AS785" s="9"/>
    </row>
    <row r="786" spans="34:45" ht="15" customHeight="1" x14ac:dyDescent="0.15">
      <c r="AH786" s="591" t="s">
        <v>989</v>
      </c>
      <c r="AI786" s="592" t="s">
        <v>1017</v>
      </c>
      <c r="AJ786" s="591">
        <v>306025</v>
      </c>
      <c r="AK786" s="624"/>
      <c r="AL786" s="764">
        <v>401013</v>
      </c>
      <c r="AM786" s="764">
        <v>1</v>
      </c>
      <c r="AN786" s="764" t="s">
        <v>3617</v>
      </c>
      <c r="AO786" s="624"/>
      <c r="AP786" s="441"/>
      <c r="AQ786" s="589"/>
      <c r="AR786" s="590"/>
      <c r="AS786" s="9"/>
    </row>
    <row r="787" spans="34:45" ht="15" customHeight="1" x14ac:dyDescent="0.15">
      <c r="AH787" s="591" t="s">
        <v>989</v>
      </c>
      <c r="AI787" s="592" t="s">
        <v>1018</v>
      </c>
      <c r="AJ787" s="591">
        <v>306026</v>
      </c>
      <c r="AK787" s="624"/>
      <c r="AL787" s="764">
        <v>401014</v>
      </c>
      <c r="AM787" s="764" t="s">
        <v>3617</v>
      </c>
      <c r="AN787" s="764">
        <v>1</v>
      </c>
      <c r="AO787" s="624"/>
      <c r="AP787" s="441"/>
      <c r="AQ787" s="589"/>
      <c r="AR787" s="590"/>
      <c r="AS787" s="9"/>
    </row>
    <row r="788" spans="34:45" ht="15" customHeight="1" x14ac:dyDescent="0.15">
      <c r="AH788" s="591" t="s">
        <v>989</v>
      </c>
      <c r="AI788" s="592" t="s">
        <v>833</v>
      </c>
      <c r="AJ788" s="591">
        <v>306027</v>
      </c>
      <c r="AK788" s="624"/>
      <c r="AL788" s="764">
        <v>401015</v>
      </c>
      <c r="AM788" s="764">
        <v>1</v>
      </c>
      <c r="AN788" s="764" t="s">
        <v>3617</v>
      </c>
      <c r="AO788" s="624"/>
      <c r="AP788" s="441"/>
      <c r="AQ788" s="589"/>
      <c r="AR788" s="590"/>
      <c r="AS788" s="9"/>
    </row>
    <row r="789" spans="34:45" ht="15" customHeight="1" x14ac:dyDescent="0.15">
      <c r="AH789" s="591" t="s">
        <v>989</v>
      </c>
      <c r="AI789" s="592" t="s">
        <v>834</v>
      </c>
      <c r="AJ789" s="591">
        <v>306028</v>
      </c>
      <c r="AK789" s="624"/>
      <c r="AL789" s="764">
        <v>401016</v>
      </c>
      <c r="AM789" s="764" t="s">
        <v>3617</v>
      </c>
      <c r="AN789" s="764">
        <v>1</v>
      </c>
      <c r="AO789" s="624"/>
      <c r="AP789" s="441"/>
      <c r="AQ789" s="589"/>
      <c r="AR789" s="590"/>
      <c r="AS789" s="9"/>
    </row>
    <row r="790" spans="34:45" ht="15" customHeight="1" x14ac:dyDescent="0.15">
      <c r="AH790" s="591" t="s">
        <v>989</v>
      </c>
      <c r="AI790" s="592" t="s">
        <v>836</v>
      </c>
      <c r="AJ790" s="591">
        <v>306029</v>
      </c>
      <c r="AK790" s="624"/>
      <c r="AL790" s="764">
        <v>401017</v>
      </c>
      <c r="AM790" s="764" t="s">
        <v>3617</v>
      </c>
      <c r="AN790" s="764">
        <v>1</v>
      </c>
      <c r="AO790" s="624"/>
      <c r="AP790" s="441"/>
      <c r="AQ790" s="589"/>
      <c r="AR790" s="590"/>
      <c r="AS790" s="9"/>
    </row>
    <row r="791" spans="34:45" ht="15" customHeight="1" x14ac:dyDescent="0.15">
      <c r="AH791" s="591" t="s">
        <v>989</v>
      </c>
      <c r="AI791" s="592" t="s">
        <v>838</v>
      </c>
      <c r="AJ791" s="591">
        <v>306030</v>
      </c>
      <c r="AK791" s="624"/>
      <c r="AL791" s="764">
        <v>401019</v>
      </c>
      <c r="AM791" s="764">
        <v>1</v>
      </c>
      <c r="AN791" s="764" t="s">
        <v>3617</v>
      </c>
      <c r="AO791" s="624"/>
      <c r="AP791" s="441"/>
      <c r="AQ791" s="589"/>
      <c r="AR791" s="590"/>
      <c r="AS791" s="9"/>
    </row>
    <row r="792" spans="34:45" ht="15" customHeight="1" x14ac:dyDescent="0.15">
      <c r="AH792" s="591" t="s">
        <v>989</v>
      </c>
      <c r="AI792" s="592" t="s">
        <v>839</v>
      </c>
      <c r="AJ792" s="591">
        <v>306031</v>
      </c>
      <c r="AK792" s="624"/>
      <c r="AL792" s="764">
        <v>401021</v>
      </c>
      <c r="AM792" s="764">
        <v>1</v>
      </c>
      <c r="AN792" s="764" t="s">
        <v>3617</v>
      </c>
      <c r="AO792" s="624"/>
      <c r="AP792" s="441"/>
      <c r="AQ792" s="589"/>
      <c r="AR792" s="590"/>
      <c r="AS792" s="9"/>
    </row>
    <row r="793" spans="34:45" ht="15" customHeight="1" x14ac:dyDescent="0.15">
      <c r="AH793" s="591" t="s">
        <v>989</v>
      </c>
      <c r="AI793" s="592" t="s">
        <v>841</v>
      </c>
      <c r="AJ793" s="591">
        <v>306032</v>
      </c>
      <c r="AK793" s="624"/>
      <c r="AL793" s="764">
        <v>401022</v>
      </c>
      <c r="AM793" s="764" t="s">
        <v>3617</v>
      </c>
      <c r="AN793" s="764">
        <v>1</v>
      </c>
      <c r="AO793" s="624"/>
      <c r="AP793" s="441"/>
      <c r="AQ793" s="589"/>
      <c r="AR793" s="590"/>
      <c r="AS793" s="9"/>
    </row>
    <row r="794" spans="34:45" ht="15" customHeight="1" x14ac:dyDescent="0.15">
      <c r="AH794" s="591" t="s">
        <v>989</v>
      </c>
      <c r="AI794" s="592" t="s">
        <v>842</v>
      </c>
      <c r="AJ794" s="591">
        <v>306033</v>
      </c>
      <c r="AK794" s="624"/>
      <c r="AL794" s="764">
        <v>402001</v>
      </c>
      <c r="AM794" s="764" t="s">
        <v>3617</v>
      </c>
      <c r="AN794" s="764">
        <v>1</v>
      </c>
      <c r="AO794" s="624"/>
      <c r="AP794" s="441"/>
      <c r="AQ794" s="589"/>
      <c r="AR794" s="590"/>
      <c r="AS794" s="9"/>
    </row>
    <row r="795" spans="34:45" ht="15" customHeight="1" x14ac:dyDescent="0.15">
      <c r="AH795" s="591" t="s">
        <v>989</v>
      </c>
      <c r="AI795" s="592" t="s">
        <v>843</v>
      </c>
      <c r="AJ795" s="591">
        <v>306034</v>
      </c>
      <c r="AK795" s="624"/>
      <c r="AL795" s="764">
        <v>402002</v>
      </c>
      <c r="AM795" s="764">
        <v>1</v>
      </c>
      <c r="AN795" s="764" t="s">
        <v>3617</v>
      </c>
      <c r="AO795" s="624"/>
      <c r="AP795" s="441"/>
      <c r="AQ795" s="589"/>
      <c r="AR795" s="590"/>
      <c r="AS795" s="9"/>
    </row>
    <row r="796" spans="34:45" ht="15" customHeight="1" x14ac:dyDescent="0.15">
      <c r="AH796" s="591" t="s">
        <v>989</v>
      </c>
      <c r="AI796" s="592" t="s">
        <v>845</v>
      </c>
      <c r="AJ796" s="591">
        <v>306035</v>
      </c>
      <c r="AK796" s="624"/>
      <c r="AL796" s="764">
        <v>402003</v>
      </c>
      <c r="AM796" s="764">
        <v>1</v>
      </c>
      <c r="AN796" s="764" t="s">
        <v>3617</v>
      </c>
      <c r="AO796" s="624"/>
      <c r="AP796" s="441"/>
      <c r="AQ796" s="589"/>
      <c r="AR796" s="590"/>
      <c r="AS796" s="9"/>
    </row>
    <row r="797" spans="34:45" ht="15" customHeight="1" x14ac:dyDescent="0.15">
      <c r="AH797" s="591" t="s">
        <v>989</v>
      </c>
      <c r="AI797" s="592" t="s">
        <v>846</v>
      </c>
      <c r="AJ797" s="591">
        <v>306036</v>
      </c>
      <c r="AK797" s="624"/>
      <c r="AL797" s="764">
        <v>402004</v>
      </c>
      <c r="AM797" s="764" t="s">
        <v>3617</v>
      </c>
      <c r="AN797" s="764">
        <v>1</v>
      </c>
      <c r="AO797" s="624"/>
      <c r="AP797" s="441"/>
      <c r="AQ797" s="589"/>
      <c r="AR797" s="590"/>
      <c r="AS797" s="9"/>
    </row>
    <row r="798" spans="34:45" ht="15" customHeight="1" x14ac:dyDescent="0.15">
      <c r="AH798" s="591" t="s">
        <v>989</v>
      </c>
      <c r="AI798" s="592" t="s">
        <v>847</v>
      </c>
      <c r="AJ798" s="591">
        <v>306037</v>
      </c>
      <c r="AK798" s="624"/>
      <c r="AL798" s="764">
        <v>402006</v>
      </c>
      <c r="AM798" s="764" t="s">
        <v>3617</v>
      </c>
      <c r="AN798" s="764">
        <v>1</v>
      </c>
      <c r="AO798" s="624"/>
      <c r="AP798" s="441"/>
      <c r="AQ798" s="589"/>
      <c r="AR798" s="590"/>
      <c r="AS798" s="9"/>
    </row>
    <row r="799" spans="34:45" ht="15" customHeight="1" x14ac:dyDescent="0.15">
      <c r="AH799" s="591" t="s">
        <v>989</v>
      </c>
      <c r="AI799" s="592" t="s">
        <v>848</v>
      </c>
      <c r="AJ799" s="591">
        <v>306038</v>
      </c>
      <c r="AK799" s="624"/>
      <c r="AL799" s="764">
        <v>402007</v>
      </c>
      <c r="AM799" s="764" t="s">
        <v>3617</v>
      </c>
      <c r="AN799" s="764">
        <v>1</v>
      </c>
      <c r="AO799" s="624"/>
      <c r="AP799" s="441"/>
      <c r="AQ799" s="589"/>
      <c r="AR799" s="590"/>
      <c r="AS799" s="9"/>
    </row>
    <row r="800" spans="34:45" ht="15" customHeight="1" x14ac:dyDescent="0.15">
      <c r="AH800" s="591" t="s">
        <v>989</v>
      </c>
      <c r="AI800" s="592" t="s">
        <v>849</v>
      </c>
      <c r="AJ800" s="591">
        <v>306039</v>
      </c>
      <c r="AK800" s="624"/>
      <c r="AL800" s="764">
        <v>402008</v>
      </c>
      <c r="AM800" s="764">
        <v>1</v>
      </c>
      <c r="AN800" s="764" t="s">
        <v>3617</v>
      </c>
      <c r="AO800" s="624"/>
      <c r="AP800" s="441"/>
      <c r="AQ800" s="589"/>
      <c r="AR800" s="590"/>
      <c r="AS800" s="9"/>
    </row>
    <row r="801" spans="34:45" ht="15" customHeight="1" x14ac:dyDescent="0.15">
      <c r="AH801" s="591" t="s">
        <v>989</v>
      </c>
      <c r="AI801" s="592" t="s">
        <v>851</v>
      </c>
      <c r="AJ801" s="591">
        <v>306040</v>
      </c>
      <c r="AK801" s="624"/>
      <c r="AL801" s="764">
        <v>402009</v>
      </c>
      <c r="AM801" s="764" t="s">
        <v>3617</v>
      </c>
      <c r="AN801" s="764">
        <v>1</v>
      </c>
      <c r="AO801" s="624"/>
      <c r="AP801" s="441"/>
      <c r="AQ801" s="589"/>
      <c r="AR801" s="590"/>
      <c r="AS801" s="9"/>
    </row>
    <row r="802" spans="34:45" ht="15" customHeight="1" x14ac:dyDescent="0.15">
      <c r="AH802" s="591" t="s">
        <v>989</v>
      </c>
      <c r="AI802" s="592" t="s">
        <v>852</v>
      </c>
      <c r="AJ802" s="591">
        <v>306041</v>
      </c>
      <c r="AK802" s="624"/>
      <c r="AL802" s="764">
        <v>402010</v>
      </c>
      <c r="AM802" s="764" t="s">
        <v>3617</v>
      </c>
      <c r="AN802" s="764">
        <v>1</v>
      </c>
      <c r="AO802" s="624"/>
      <c r="AP802" s="441"/>
      <c r="AQ802" s="589"/>
      <c r="AR802" s="590"/>
      <c r="AS802" s="9"/>
    </row>
    <row r="803" spans="34:45" ht="15" customHeight="1" x14ac:dyDescent="0.15">
      <c r="AH803" s="591" t="s">
        <v>989</v>
      </c>
      <c r="AI803" s="592" t="s">
        <v>1031</v>
      </c>
      <c r="AJ803" s="591">
        <v>306042</v>
      </c>
      <c r="AK803" s="624"/>
      <c r="AL803" s="764">
        <v>402013</v>
      </c>
      <c r="AM803" s="764">
        <v>1</v>
      </c>
      <c r="AN803" s="764" t="s">
        <v>3617</v>
      </c>
      <c r="AO803" s="624"/>
      <c r="AP803" s="441"/>
      <c r="AQ803" s="589"/>
      <c r="AR803" s="590"/>
      <c r="AS803" s="9"/>
    </row>
    <row r="804" spans="34:45" ht="15" customHeight="1" x14ac:dyDescent="0.15">
      <c r="AH804" s="591" t="s">
        <v>989</v>
      </c>
      <c r="AI804" s="592" t="s">
        <v>853</v>
      </c>
      <c r="AJ804" s="591">
        <v>306043</v>
      </c>
      <c r="AK804" s="624"/>
      <c r="AL804" s="764">
        <v>402014</v>
      </c>
      <c r="AM804" s="764" t="s">
        <v>3617</v>
      </c>
      <c r="AN804" s="764">
        <v>1</v>
      </c>
      <c r="AO804" s="624"/>
      <c r="AP804" s="441"/>
      <c r="AQ804" s="589"/>
      <c r="AR804" s="590"/>
      <c r="AS804" s="9"/>
    </row>
    <row r="805" spans="34:45" ht="15" customHeight="1" x14ac:dyDescent="0.15">
      <c r="AH805" s="591" t="s">
        <v>989</v>
      </c>
      <c r="AI805" s="592" t="s">
        <v>855</v>
      </c>
      <c r="AJ805" s="591">
        <v>306044</v>
      </c>
      <c r="AK805" s="624"/>
      <c r="AL805" s="764">
        <v>402015</v>
      </c>
      <c r="AM805" s="764">
        <v>1</v>
      </c>
      <c r="AN805" s="764" t="s">
        <v>3617</v>
      </c>
      <c r="AO805" s="624"/>
      <c r="AP805" s="441"/>
      <c r="AQ805" s="589"/>
      <c r="AR805" s="590"/>
      <c r="AS805" s="9"/>
    </row>
    <row r="806" spans="34:45" ht="15" customHeight="1" x14ac:dyDescent="0.15">
      <c r="AH806" s="591" t="s">
        <v>989</v>
      </c>
      <c r="AI806" s="592" t="s">
        <v>857</v>
      </c>
      <c r="AJ806" s="591">
        <v>306045</v>
      </c>
      <c r="AK806" s="624"/>
      <c r="AL806" s="764">
        <v>402016</v>
      </c>
      <c r="AM806" s="764" t="s">
        <v>3617</v>
      </c>
      <c r="AN806" s="764">
        <v>1</v>
      </c>
      <c r="AO806" s="624"/>
      <c r="AP806" s="441"/>
      <c r="AQ806" s="589"/>
      <c r="AR806" s="590"/>
      <c r="AS806" s="9"/>
    </row>
    <row r="807" spans="34:45" ht="15" customHeight="1" x14ac:dyDescent="0.15">
      <c r="AH807" s="591" t="s">
        <v>989</v>
      </c>
      <c r="AI807" s="592" t="s">
        <v>858</v>
      </c>
      <c r="AJ807" s="591">
        <v>306046</v>
      </c>
      <c r="AK807" s="624"/>
      <c r="AL807" s="764">
        <v>402017</v>
      </c>
      <c r="AM807" s="764">
        <v>1</v>
      </c>
      <c r="AN807" s="764" t="s">
        <v>3617</v>
      </c>
      <c r="AO807" s="624"/>
      <c r="AP807" s="441"/>
      <c r="AQ807" s="589"/>
      <c r="AR807" s="590"/>
      <c r="AS807" s="9"/>
    </row>
    <row r="808" spans="34:45" ht="15" customHeight="1" x14ac:dyDescent="0.15">
      <c r="AH808" s="591" t="s">
        <v>989</v>
      </c>
      <c r="AI808" s="593" t="s">
        <v>859</v>
      </c>
      <c r="AJ808" s="591">
        <v>306047</v>
      </c>
      <c r="AK808" s="624"/>
      <c r="AL808" s="764">
        <v>402019</v>
      </c>
      <c r="AM808" s="764" t="s">
        <v>3617</v>
      </c>
      <c r="AN808" s="764">
        <v>1</v>
      </c>
      <c r="AO808" s="624"/>
      <c r="AP808" s="441"/>
      <c r="AQ808" s="589"/>
      <c r="AR808" s="590"/>
      <c r="AS808" s="9"/>
    </row>
    <row r="809" spans="34:45" ht="15" customHeight="1" x14ac:dyDescent="0.15">
      <c r="AH809" s="591" t="s">
        <v>989</v>
      </c>
      <c r="AI809" s="592" t="s">
        <v>861</v>
      </c>
      <c r="AJ809" s="591">
        <v>306048</v>
      </c>
      <c r="AK809" s="624"/>
      <c r="AL809" s="764">
        <v>403001</v>
      </c>
      <c r="AM809" s="764" t="s">
        <v>3617</v>
      </c>
      <c r="AN809" s="764">
        <v>1</v>
      </c>
      <c r="AO809" s="624"/>
      <c r="AP809" s="441"/>
      <c r="AQ809" s="589"/>
      <c r="AR809" s="590"/>
      <c r="AS809" s="9"/>
    </row>
    <row r="810" spans="34:45" ht="15" customHeight="1" x14ac:dyDescent="0.15">
      <c r="AH810" s="591" t="s">
        <v>989</v>
      </c>
      <c r="AI810" s="592" t="s">
        <v>862</v>
      </c>
      <c r="AJ810" s="591">
        <v>306049</v>
      </c>
      <c r="AK810" s="624"/>
      <c r="AL810" s="764">
        <v>403002</v>
      </c>
      <c r="AM810" s="764">
        <v>1</v>
      </c>
      <c r="AN810" s="764" t="s">
        <v>3617</v>
      </c>
      <c r="AO810" s="624"/>
      <c r="AP810" s="441"/>
      <c r="AQ810" s="589"/>
      <c r="AR810" s="590"/>
      <c r="AS810" s="9"/>
    </row>
    <row r="811" spans="34:45" ht="15" customHeight="1" x14ac:dyDescent="0.15">
      <c r="AH811" s="591" t="s">
        <v>989</v>
      </c>
      <c r="AI811" s="592" t="s">
        <v>864</v>
      </c>
      <c r="AJ811" s="591">
        <v>306050</v>
      </c>
      <c r="AK811" s="624"/>
      <c r="AL811" s="764">
        <v>403003</v>
      </c>
      <c r="AM811" s="764">
        <v>1</v>
      </c>
      <c r="AN811" s="764" t="s">
        <v>3617</v>
      </c>
      <c r="AO811" s="624"/>
      <c r="AP811" s="441"/>
      <c r="AQ811" s="589"/>
      <c r="AR811" s="590"/>
      <c r="AS811" s="9"/>
    </row>
    <row r="812" spans="34:45" ht="15" customHeight="1" x14ac:dyDescent="0.15">
      <c r="AH812" s="591" t="s">
        <v>989</v>
      </c>
      <c r="AI812" s="592" t="s">
        <v>1039</v>
      </c>
      <c r="AJ812" s="591">
        <v>306051</v>
      </c>
      <c r="AK812" s="624"/>
      <c r="AL812" s="764">
        <v>403004</v>
      </c>
      <c r="AM812" s="764" t="s">
        <v>3617</v>
      </c>
      <c r="AN812" s="764">
        <v>1</v>
      </c>
      <c r="AO812" s="624"/>
      <c r="AP812" s="441"/>
      <c r="AQ812" s="589"/>
      <c r="AR812" s="590"/>
      <c r="AS812" s="9"/>
    </row>
    <row r="813" spans="34:45" ht="15" customHeight="1" x14ac:dyDescent="0.15">
      <c r="AH813" s="591" t="s">
        <v>989</v>
      </c>
      <c r="AI813" s="592" t="s">
        <v>866</v>
      </c>
      <c r="AJ813" s="591">
        <v>306052</v>
      </c>
      <c r="AK813" s="624"/>
      <c r="AL813" s="764">
        <v>403005</v>
      </c>
      <c r="AM813" s="764" t="s">
        <v>3617</v>
      </c>
      <c r="AN813" s="764">
        <v>1</v>
      </c>
      <c r="AO813" s="624"/>
      <c r="AP813" s="441"/>
      <c r="AQ813" s="589"/>
      <c r="AR813" s="590"/>
      <c r="AS813" s="9"/>
    </row>
    <row r="814" spans="34:45" ht="15" customHeight="1" x14ac:dyDescent="0.15">
      <c r="AH814" s="591" t="s">
        <v>989</v>
      </c>
      <c r="AI814" s="592" t="s">
        <v>867</v>
      </c>
      <c r="AJ814" s="591">
        <v>306053</v>
      </c>
      <c r="AK814" s="624"/>
      <c r="AL814" s="764">
        <v>403006</v>
      </c>
      <c r="AM814" s="764">
        <v>1</v>
      </c>
      <c r="AN814" s="764" t="s">
        <v>3617</v>
      </c>
      <c r="AO814" s="624"/>
      <c r="AP814" s="441"/>
      <c r="AQ814" s="589"/>
      <c r="AR814" s="590"/>
      <c r="AS814" s="9"/>
    </row>
    <row r="815" spans="34:45" ht="15" customHeight="1" x14ac:dyDescent="0.15">
      <c r="AH815" s="591" t="s">
        <v>989</v>
      </c>
      <c r="AI815" s="593" t="s">
        <v>868</v>
      </c>
      <c r="AJ815" s="591">
        <v>306054</v>
      </c>
      <c r="AK815" s="624"/>
      <c r="AL815" s="764">
        <v>403007</v>
      </c>
      <c r="AM815" s="764" t="s">
        <v>3617</v>
      </c>
      <c r="AN815" s="764">
        <v>1</v>
      </c>
      <c r="AO815" s="624"/>
      <c r="AP815" s="441"/>
      <c r="AQ815" s="589"/>
      <c r="AR815" s="590"/>
      <c r="AS815" s="9"/>
    </row>
    <row r="816" spans="34:45" ht="15" customHeight="1" x14ac:dyDescent="0.15">
      <c r="AH816" s="591" t="s">
        <v>989</v>
      </c>
      <c r="AI816" s="592" t="s">
        <v>1044</v>
      </c>
      <c r="AJ816" s="591">
        <v>306055</v>
      </c>
      <c r="AK816" s="624"/>
      <c r="AL816" s="764">
        <v>403009</v>
      </c>
      <c r="AM816" s="764">
        <v>1</v>
      </c>
      <c r="AN816" s="764" t="s">
        <v>3617</v>
      </c>
      <c r="AO816" s="624"/>
      <c r="AP816" s="441"/>
      <c r="AQ816" s="589"/>
      <c r="AR816" s="590"/>
      <c r="AS816" s="9"/>
    </row>
    <row r="817" spans="34:45" ht="15" customHeight="1" x14ac:dyDescent="0.15">
      <c r="AH817" s="591" t="s">
        <v>989</v>
      </c>
      <c r="AI817" s="592" t="s">
        <v>870</v>
      </c>
      <c r="AJ817" s="591">
        <v>306056</v>
      </c>
      <c r="AK817" s="624"/>
      <c r="AL817" s="764">
        <v>403010</v>
      </c>
      <c r="AM817" s="764" t="s">
        <v>3617</v>
      </c>
      <c r="AN817" s="764">
        <v>1</v>
      </c>
      <c r="AO817" s="624"/>
      <c r="AP817" s="441"/>
      <c r="AQ817" s="589"/>
      <c r="AR817" s="590"/>
      <c r="AS817" s="9"/>
    </row>
    <row r="818" spans="34:45" ht="15" customHeight="1" x14ac:dyDescent="0.15">
      <c r="AH818" s="591" t="s">
        <v>989</v>
      </c>
      <c r="AI818" s="592" t="s">
        <v>1046</v>
      </c>
      <c r="AJ818" s="591">
        <v>306057</v>
      </c>
      <c r="AK818" s="624"/>
      <c r="AL818" s="764">
        <v>403011</v>
      </c>
      <c r="AM818" s="764">
        <v>1</v>
      </c>
      <c r="AN818" s="764" t="s">
        <v>3617</v>
      </c>
      <c r="AO818" s="624"/>
      <c r="AP818" s="441"/>
      <c r="AQ818" s="589"/>
      <c r="AR818" s="590"/>
      <c r="AS818" s="9"/>
    </row>
    <row r="819" spans="34:45" ht="15" customHeight="1" x14ac:dyDescent="0.15">
      <c r="AH819" s="591" t="s">
        <v>989</v>
      </c>
      <c r="AI819" s="592" t="s">
        <v>1048</v>
      </c>
      <c r="AJ819" s="591">
        <v>306058</v>
      </c>
      <c r="AK819" s="624"/>
      <c r="AL819" s="764">
        <v>403012</v>
      </c>
      <c r="AM819" s="764">
        <v>1</v>
      </c>
      <c r="AN819" s="764" t="s">
        <v>3617</v>
      </c>
      <c r="AO819" s="624"/>
      <c r="AP819" s="441"/>
      <c r="AQ819" s="589"/>
      <c r="AR819" s="590"/>
      <c r="AS819" s="9"/>
    </row>
    <row r="820" spans="34:45" ht="15" customHeight="1" x14ac:dyDescent="0.15">
      <c r="AH820" s="591" t="s">
        <v>989</v>
      </c>
      <c r="AI820" s="592" t="s">
        <v>871</v>
      </c>
      <c r="AJ820" s="591">
        <v>306059</v>
      </c>
      <c r="AK820" s="624"/>
      <c r="AL820" s="764">
        <v>403013</v>
      </c>
      <c r="AM820" s="764" t="s">
        <v>3617</v>
      </c>
      <c r="AN820" s="764">
        <v>1</v>
      </c>
      <c r="AO820" s="624"/>
      <c r="AP820" s="441"/>
      <c r="AQ820" s="589"/>
      <c r="AR820" s="590"/>
      <c r="AS820" s="9"/>
    </row>
    <row r="821" spans="34:45" ht="15" customHeight="1" x14ac:dyDescent="0.15">
      <c r="AH821" s="591" t="s">
        <v>989</v>
      </c>
      <c r="AI821" s="592" t="s">
        <v>872</v>
      </c>
      <c r="AJ821" s="591">
        <v>306060</v>
      </c>
      <c r="AK821" s="624"/>
      <c r="AL821" s="764">
        <v>403014</v>
      </c>
      <c r="AM821" s="764">
        <v>1</v>
      </c>
      <c r="AN821" s="764" t="s">
        <v>3617</v>
      </c>
      <c r="AO821" s="624"/>
      <c r="AP821" s="441"/>
      <c r="AQ821" s="589"/>
      <c r="AR821" s="590"/>
      <c r="AS821" s="9"/>
    </row>
    <row r="822" spans="34:45" ht="15" customHeight="1" x14ac:dyDescent="0.15">
      <c r="AH822" s="591" t="s">
        <v>989</v>
      </c>
      <c r="AI822" s="592" t="s">
        <v>874</v>
      </c>
      <c r="AJ822" s="591">
        <v>306061</v>
      </c>
      <c r="AK822" s="624"/>
      <c r="AL822" s="764">
        <v>403015</v>
      </c>
      <c r="AM822" s="764" t="s">
        <v>3617</v>
      </c>
      <c r="AN822" s="764">
        <v>1</v>
      </c>
      <c r="AO822" s="624"/>
      <c r="AP822" s="441"/>
      <c r="AQ822" s="589"/>
      <c r="AR822" s="590"/>
      <c r="AS822" s="9"/>
    </row>
    <row r="823" spans="34:45" ht="15" customHeight="1" x14ac:dyDescent="0.15">
      <c r="AH823" s="591" t="s">
        <v>989</v>
      </c>
      <c r="AI823" s="592" t="s">
        <v>875</v>
      </c>
      <c r="AJ823" s="591">
        <v>306062</v>
      </c>
      <c r="AK823" s="624"/>
      <c r="AL823" s="764">
        <v>403016</v>
      </c>
      <c r="AM823" s="764" t="s">
        <v>3617</v>
      </c>
      <c r="AN823" s="764">
        <v>1</v>
      </c>
      <c r="AO823" s="624"/>
      <c r="AP823" s="441"/>
      <c r="AQ823" s="589"/>
      <c r="AR823" s="590"/>
      <c r="AS823" s="9"/>
    </row>
    <row r="824" spans="34:45" ht="15" customHeight="1" x14ac:dyDescent="0.15">
      <c r="AH824" s="591" t="s">
        <v>989</v>
      </c>
      <c r="AI824" s="592" t="s">
        <v>876</v>
      </c>
      <c r="AJ824" s="591">
        <v>306063</v>
      </c>
      <c r="AK824" s="624"/>
      <c r="AL824" s="764">
        <v>403017</v>
      </c>
      <c r="AM824" s="764" t="s">
        <v>3617</v>
      </c>
      <c r="AN824" s="764">
        <v>1</v>
      </c>
      <c r="AO824" s="624"/>
      <c r="AP824" s="441"/>
      <c r="AQ824" s="589"/>
      <c r="AR824" s="590"/>
      <c r="AS824" s="9"/>
    </row>
    <row r="825" spans="34:45" ht="15" customHeight="1" x14ac:dyDescent="0.15">
      <c r="AH825" s="591" t="s">
        <v>989</v>
      </c>
      <c r="AI825" s="592" t="s">
        <v>878</v>
      </c>
      <c r="AJ825" s="591">
        <v>306064</v>
      </c>
      <c r="AK825" s="624"/>
      <c r="AL825" s="764">
        <v>403018</v>
      </c>
      <c r="AM825" s="764">
        <v>1</v>
      </c>
      <c r="AN825" s="764" t="s">
        <v>3617</v>
      </c>
      <c r="AO825" s="624"/>
      <c r="AP825" s="441"/>
      <c r="AQ825" s="589"/>
      <c r="AR825" s="590"/>
      <c r="AS825" s="9"/>
    </row>
    <row r="826" spans="34:45" ht="15" customHeight="1" x14ac:dyDescent="0.15">
      <c r="AH826" s="591" t="s">
        <v>989</v>
      </c>
      <c r="AI826" s="592" t="s">
        <v>880</v>
      </c>
      <c r="AJ826" s="591">
        <v>306065</v>
      </c>
      <c r="AK826" s="624"/>
      <c r="AL826" s="764">
        <v>403019</v>
      </c>
      <c r="AM826" s="764">
        <v>1</v>
      </c>
      <c r="AN826" s="764" t="s">
        <v>3617</v>
      </c>
      <c r="AO826" s="624"/>
      <c r="AP826" s="441"/>
      <c r="AQ826" s="589"/>
      <c r="AR826" s="590"/>
      <c r="AS826" s="9"/>
    </row>
    <row r="827" spans="34:45" ht="15" customHeight="1" x14ac:dyDescent="0.15">
      <c r="AH827" s="591" t="s">
        <v>989</v>
      </c>
      <c r="AI827" s="592" t="s">
        <v>882</v>
      </c>
      <c r="AJ827" s="591">
        <v>306066</v>
      </c>
      <c r="AK827" s="624"/>
      <c r="AL827" s="764">
        <v>403020</v>
      </c>
      <c r="AM827" s="764">
        <v>1</v>
      </c>
      <c r="AN827" s="764" t="s">
        <v>3617</v>
      </c>
      <c r="AO827" s="624"/>
      <c r="AP827" s="441"/>
      <c r="AQ827" s="589"/>
      <c r="AR827" s="590"/>
      <c r="AS827" s="9"/>
    </row>
    <row r="828" spans="34:45" ht="15" customHeight="1" x14ac:dyDescent="0.15">
      <c r="AH828" s="591" t="s">
        <v>989</v>
      </c>
      <c r="AI828" s="592" t="s">
        <v>884</v>
      </c>
      <c r="AJ828" s="591">
        <v>306067</v>
      </c>
      <c r="AK828" s="624"/>
      <c r="AL828" s="764">
        <v>404001</v>
      </c>
      <c r="AM828" s="764">
        <v>1</v>
      </c>
      <c r="AN828" s="764" t="s">
        <v>3617</v>
      </c>
      <c r="AO828" s="624"/>
      <c r="AP828" s="441"/>
      <c r="AQ828" s="589"/>
      <c r="AR828" s="590"/>
      <c r="AS828" s="9"/>
    </row>
    <row r="829" spans="34:45" ht="15" customHeight="1" x14ac:dyDescent="0.15">
      <c r="AH829" s="591" t="s">
        <v>989</v>
      </c>
      <c r="AI829" s="592" t="s">
        <v>1058</v>
      </c>
      <c r="AJ829" s="591">
        <v>306068</v>
      </c>
      <c r="AK829" s="624"/>
      <c r="AL829" s="764">
        <v>404002</v>
      </c>
      <c r="AM829" s="764" t="s">
        <v>3617</v>
      </c>
      <c r="AN829" s="764">
        <v>1</v>
      </c>
      <c r="AO829" s="624"/>
      <c r="AP829" s="441"/>
      <c r="AQ829" s="589"/>
      <c r="AR829" s="590"/>
      <c r="AS829" s="9"/>
    </row>
    <row r="830" spans="34:45" ht="15" customHeight="1" x14ac:dyDescent="0.15">
      <c r="AH830" s="591" t="s">
        <v>989</v>
      </c>
      <c r="AI830" s="592" t="s">
        <v>886</v>
      </c>
      <c r="AJ830" s="591">
        <v>306069</v>
      </c>
      <c r="AK830" s="624"/>
      <c r="AL830" s="764">
        <v>404003</v>
      </c>
      <c r="AM830" s="764" t="s">
        <v>3617</v>
      </c>
      <c r="AN830" s="764">
        <v>1</v>
      </c>
      <c r="AO830" s="624"/>
      <c r="AP830" s="441"/>
      <c r="AQ830" s="589"/>
      <c r="AR830" s="590"/>
      <c r="AS830" s="9"/>
    </row>
    <row r="831" spans="34:45" ht="15" customHeight="1" x14ac:dyDescent="0.15">
      <c r="AH831" s="591" t="s">
        <v>989</v>
      </c>
      <c r="AI831" s="592" t="s">
        <v>888</v>
      </c>
      <c r="AJ831" s="591">
        <v>306070</v>
      </c>
      <c r="AK831" s="624"/>
      <c r="AL831" s="764">
        <v>404005</v>
      </c>
      <c r="AM831" s="764" t="s">
        <v>3617</v>
      </c>
      <c r="AN831" s="764">
        <v>1</v>
      </c>
      <c r="AO831" s="624"/>
      <c r="AP831" s="441"/>
      <c r="AQ831" s="589"/>
      <c r="AR831" s="590"/>
      <c r="AS831" s="9"/>
    </row>
    <row r="832" spans="34:45" ht="15" customHeight="1" x14ac:dyDescent="0.15">
      <c r="AH832" s="591" t="s">
        <v>989</v>
      </c>
      <c r="AI832" s="592" t="s">
        <v>890</v>
      </c>
      <c r="AJ832" s="591">
        <v>306071</v>
      </c>
      <c r="AK832" s="624"/>
      <c r="AL832" s="764">
        <v>404006</v>
      </c>
      <c r="AM832" s="764" t="s">
        <v>3617</v>
      </c>
      <c r="AN832" s="764">
        <v>1</v>
      </c>
      <c r="AO832" s="624"/>
      <c r="AP832" s="441"/>
      <c r="AQ832" s="589"/>
      <c r="AR832" s="590"/>
      <c r="AS832" s="9"/>
    </row>
    <row r="833" spans="34:45" ht="15" customHeight="1" x14ac:dyDescent="0.15">
      <c r="AH833" s="591" t="s">
        <v>989</v>
      </c>
      <c r="AI833" s="592" t="s">
        <v>892</v>
      </c>
      <c r="AJ833" s="591">
        <v>306072</v>
      </c>
      <c r="AK833" s="624"/>
      <c r="AL833" s="764">
        <v>404007</v>
      </c>
      <c r="AM833" s="764" t="s">
        <v>3617</v>
      </c>
      <c r="AN833" s="764">
        <v>1</v>
      </c>
      <c r="AO833" s="624"/>
      <c r="AP833" s="441"/>
      <c r="AQ833" s="589"/>
      <c r="AR833" s="590"/>
      <c r="AS833" s="9"/>
    </row>
    <row r="834" spans="34:45" ht="15" customHeight="1" x14ac:dyDescent="0.15">
      <c r="AH834" s="591" t="s">
        <v>989</v>
      </c>
      <c r="AI834" s="592" t="s">
        <v>894</v>
      </c>
      <c r="AJ834" s="591">
        <v>306073</v>
      </c>
      <c r="AK834" s="624"/>
      <c r="AL834" s="764">
        <v>404008</v>
      </c>
      <c r="AM834" s="764" t="s">
        <v>3617</v>
      </c>
      <c r="AN834" s="764">
        <v>1</v>
      </c>
      <c r="AO834" s="624"/>
      <c r="AP834" s="441"/>
      <c r="AQ834" s="589"/>
      <c r="AR834" s="590"/>
      <c r="AS834" s="9"/>
    </row>
    <row r="835" spans="34:45" ht="15" customHeight="1" x14ac:dyDescent="0.15">
      <c r="AH835" s="591" t="s">
        <v>989</v>
      </c>
      <c r="AI835" s="592" t="s">
        <v>896</v>
      </c>
      <c r="AJ835" s="591">
        <v>306074</v>
      </c>
      <c r="AK835" s="624"/>
      <c r="AL835" s="764">
        <v>404009</v>
      </c>
      <c r="AM835" s="764">
        <v>1</v>
      </c>
      <c r="AN835" s="764" t="s">
        <v>3617</v>
      </c>
      <c r="AO835" s="624"/>
      <c r="AP835" s="441"/>
      <c r="AQ835" s="589"/>
      <c r="AR835" s="590"/>
      <c r="AS835" s="9"/>
    </row>
    <row r="836" spans="34:45" ht="15" customHeight="1" x14ac:dyDescent="0.15">
      <c r="AH836" s="591" t="s">
        <v>989</v>
      </c>
      <c r="AI836" s="592" t="s">
        <v>898</v>
      </c>
      <c r="AJ836" s="591">
        <v>306075</v>
      </c>
      <c r="AK836" s="624"/>
      <c r="AL836" s="764">
        <v>404011</v>
      </c>
      <c r="AM836" s="764" t="s">
        <v>3617</v>
      </c>
      <c r="AN836" s="764">
        <v>1</v>
      </c>
      <c r="AO836" s="624"/>
      <c r="AP836" s="441"/>
      <c r="AQ836" s="589"/>
      <c r="AR836" s="590"/>
      <c r="AS836" s="9"/>
    </row>
    <row r="837" spans="34:45" ht="15" customHeight="1" x14ac:dyDescent="0.15">
      <c r="AH837" s="591" t="s">
        <v>989</v>
      </c>
      <c r="AI837" s="592" t="s">
        <v>1067</v>
      </c>
      <c r="AJ837" s="591">
        <v>306076</v>
      </c>
      <c r="AK837" s="624"/>
      <c r="AL837" s="764">
        <v>404012</v>
      </c>
      <c r="AM837" s="764" t="s">
        <v>3617</v>
      </c>
      <c r="AN837" s="764">
        <v>1</v>
      </c>
      <c r="AO837" s="624"/>
      <c r="AP837" s="441"/>
      <c r="AQ837" s="589"/>
      <c r="AR837" s="590"/>
      <c r="AS837" s="9"/>
    </row>
    <row r="838" spans="34:45" ht="15" customHeight="1" x14ac:dyDescent="0.15">
      <c r="AH838" s="591" t="s">
        <v>989</v>
      </c>
      <c r="AI838" s="592" t="s">
        <v>1068</v>
      </c>
      <c r="AJ838" s="591">
        <v>306077</v>
      </c>
      <c r="AK838" s="624"/>
      <c r="AL838" s="764">
        <v>404013</v>
      </c>
      <c r="AM838" s="764" t="s">
        <v>3617</v>
      </c>
      <c r="AN838" s="764">
        <v>1</v>
      </c>
      <c r="AO838" s="624"/>
      <c r="AP838" s="441"/>
      <c r="AQ838" s="589"/>
      <c r="AR838" s="590"/>
      <c r="AS838" s="9"/>
    </row>
    <row r="839" spans="34:45" ht="15" customHeight="1" x14ac:dyDescent="0.15">
      <c r="AH839" s="591" t="s">
        <v>989</v>
      </c>
      <c r="AI839" s="592" t="s">
        <v>1070</v>
      </c>
      <c r="AJ839" s="591">
        <v>306078</v>
      </c>
      <c r="AK839" s="624"/>
      <c r="AL839" s="764">
        <v>404014</v>
      </c>
      <c r="AM839" s="764">
        <v>1</v>
      </c>
      <c r="AN839" s="764" t="s">
        <v>3617</v>
      </c>
      <c r="AO839" s="624"/>
      <c r="AP839" s="441"/>
      <c r="AQ839" s="589"/>
      <c r="AR839" s="590"/>
      <c r="AS839" s="9"/>
    </row>
    <row r="840" spans="34:45" ht="15" customHeight="1" x14ac:dyDescent="0.15">
      <c r="AH840" s="591" t="s">
        <v>989</v>
      </c>
      <c r="AI840" s="592" t="s">
        <v>900</v>
      </c>
      <c r="AJ840" s="591">
        <v>306079</v>
      </c>
      <c r="AK840" s="624"/>
      <c r="AL840" s="764">
        <v>404022</v>
      </c>
      <c r="AM840" s="764">
        <v>1</v>
      </c>
      <c r="AN840" s="764" t="s">
        <v>3617</v>
      </c>
      <c r="AO840" s="624"/>
      <c r="AP840" s="441"/>
      <c r="AQ840" s="589"/>
      <c r="AR840" s="590"/>
      <c r="AS840" s="9"/>
    </row>
    <row r="841" spans="34:45" ht="15" customHeight="1" x14ac:dyDescent="0.15">
      <c r="AH841" s="591" t="s">
        <v>989</v>
      </c>
      <c r="AI841" s="592"/>
      <c r="AJ841" s="591">
        <v>306080</v>
      </c>
      <c r="AK841" s="624"/>
      <c r="AL841" s="764">
        <v>404016</v>
      </c>
      <c r="AM841" s="764">
        <v>1</v>
      </c>
      <c r="AN841" s="764" t="s">
        <v>3617</v>
      </c>
      <c r="AO841" s="624"/>
      <c r="AP841" s="441"/>
      <c r="AQ841" s="589"/>
      <c r="AR841" s="590"/>
      <c r="AS841" s="9"/>
    </row>
    <row r="842" spans="34:45" ht="15" customHeight="1" x14ac:dyDescent="0.15">
      <c r="AH842" s="591" t="s">
        <v>989</v>
      </c>
      <c r="AI842" s="592" t="s">
        <v>902</v>
      </c>
      <c r="AJ842" s="591">
        <v>306081</v>
      </c>
      <c r="AK842" s="624"/>
      <c r="AL842" s="764">
        <v>404017</v>
      </c>
      <c r="AM842" s="764" t="s">
        <v>3617</v>
      </c>
      <c r="AN842" s="764">
        <v>1</v>
      </c>
      <c r="AO842" s="624"/>
      <c r="AP842" s="441"/>
      <c r="AQ842" s="589"/>
      <c r="AR842" s="590"/>
      <c r="AS842" s="9"/>
    </row>
    <row r="843" spans="34:45" ht="15" customHeight="1" x14ac:dyDescent="0.15">
      <c r="AH843" s="591" t="s">
        <v>989</v>
      </c>
      <c r="AI843" s="592" t="s">
        <v>1075</v>
      </c>
      <c r="AJ843" s="591">
        <v>306082</v>
      </c>
      <c r="AK843" s="624"/>
      <c r="AL843" s="764">
        <v>404018</v>
      </c>
      <c r="AM843" s="764">
        <v>1</v>
      </c>
      <c r="AN843" s="764" t="s">
        <v>3617</v>
      </c>
      <c r="AO843" s="624"/>
      <c r="AP843" s="441"/>
      <c r="AQ843" s="589"/>
      <c r="AR843" s="590"/>
      <c r="AS843" s="9"/>
    </row>
    <row r="844" spans="34:45" ht="15" customHeight="1" x14ac:dyDescent="0.15">
      <c r="AH844" s="591" t="s">
        <v>989</v>
      </c>
      <c r="AI844" s="592" t="s">
        <v>904</v>
      </c>
      <c r="AJ844" s="591">
        <v>306083</v>
      </c>
      <c r="AK844" s="624"/>
      <c r="AL844" s="764">
        <v>404019</v>
      </c>
      <c r="AM844" s="764">
        <v>1</v>
      </c>
      <c r="AN844" s="764" t="s">
        <v>3617</v>
      </c>
      <c r="AO844" s="624"/>
      <c r="AP844" s="441"/>
      <c r="AQ844" s="589"/>
      <c r="AR844" s="590"/>
      <c r="AS844" s="9"/>
    </row>
    <row r="845" spans="34:45" ht="15" customHeight="1" x14ac:dyDescent="0.15">
      <c r="AH845" s="591" t="s">
        <v>989</v>
      </c>
      <c r="AI845" s="592" t="s">
        <v>1078</v>
      </c>
      <c r="AJ845" s="591">
        <v>306084</v>
      </c>
      <c r="AK845" s="624"/>
      <c r="AL845" s="764">
        <v>404020</v>
      </c>
      <c r="AM845" s="764">
        <v>1</v>
      </c>
      <c r="AN845" s="764" t="s">
        <v>3617</v>
      </c>
      <c r="AO845" s="624"/>
      <c r="AP845" s="441"/>
      <c r="AQ845" s="589"/>
      <c r="AR845" s="590"/>
      <c r="AS845" s="9"/>
    </row>
    <row r="846" spans="34:45" ht="15" customHeight="1" x14ac:dyDescent="0.15">
      <c r="AH846" s="591" t="s">
        <v>989</v>
      </c>
      <c r="AI846" s="592" t="s">
        <v>905</v>
      </c>
      <c r="AJ846" s="591">
        <v>306085</v>
      </c>
      <c r="AK846" s="624"/>
      <c r="AL846" s="764">
        <v>404021</v>
      </c>
      <c r="AM846" s="764" t="s">
        <v>3617</v>
      </c>
      <c r="AN846" s="764">
        <v>1</v>
      </c>
      <c r="AO846" s="624"/>
      <c r="AP846" s="441"/>
      <c r="AQ846" s="589"/>
      <c r="AR846" s="590"/>
      <c r="AS846" s="9"/>
    </row>
    <row r="847" spans="34:45" ht="15" customHeight="1" x14ac:dyDescent="0.15">
      <c r="AH847" s="591" t="s">
        <v>989</v>
      </c>
      <c r="AI847" s="592" t="s">
        <v>906</v>
      </c>
      <c r="AJ847" s="591">
        <v>306086</v>
      </c>
      <c r="AK847" s="624"/>
      <c r="AL847" s="764">
        <v>404990</v>
      </c>
      <c r="AM847" s="764">
        <v>1</v>
      </c>
      <c r="AN847" s="764" t="s">
        <v>3617</v>
      </c>
      <c r="AO847" s="624"/>
      <c r="AP847" s="441"/>
      <c r="AQ847" s="589"/>
      <c r="AR847" s="590"/>
      <c r="AS847" s="9"/>
    </row>
    <row r="848" spans="34:45" ht="15" customHeight="1" x14ac:dyDescent="0.15">
      <c r="AH848" s="591" t="s">
        <v>989</v>
      </c>
      <c r="AI848" s="592" t="s">
        <v>1082</v>
      </c>
      <c r="AJ848" s="591">
        <v>306990</v>
      </c>
      <c r="AK848" s="624"/>
      <c r="AL848" s="764">
        <v>405001</v>
      </c>
      <c r="AM848" s="764" t="s">
        <v>3617</v>
      </c>
      <c r="AN848" s="764">
        <v>1</v>
      </c>
      <c r="AO848" s="624"/>
      <c r="AP848" s="441"/>
      <c r="AQ848" s="589"/>
      <c r="AR848" s="590"/>
      <c r="AS848" s="9"/>
    </row>
    <row r="849" spans="34:45" ht="15" customHeight="1" x14ac:dyDescent="0.15">
      <c r="AH849" s="591" t="s">
        <v>989</v>
      </c>
      <c r="AI849" s="592" t="s">
        <v>1084</v>
      </c>
      <c r="AJ849" s="591">
        <v>306991</v>
      </c>
      <c r="AK849" s="624"/>
      <c r="AL849" s="764">
        <v>405002</v>
      </c>
      <c r="AM849" s="764">
        <v>1</v>
      </c>
      <c r="AN849" s="764" t="s">
        <v>3617</v>
      </c>
      <c r="AO849" s="624"/>
      <c r="AP849" s="441"/>
      <c r="AQ849" s="589"/>
      <c r="AR849" s="590"/>
      <c r="AS849" s="9"/>
    </row>
    <row r="850" spans="34:45" ht="15" customHeight="1" x14ac:dyDescent="0.15">
      <c r="AH850" s="591" t="s">
        <v>989</v>
      </c>
      <c r="AI850" s="592" t="s">
        <v>1086</v>
      </c>
      <c r="AJ850" s="591">
        <v>306992</v>
      </c>
      <c r="AK850" s="624"/>
      <c r="AL850" s="764">
        <v>405003</v>
      </c>
      <c r="AM850" s="764" t="s">
        <v>3617</v>
      </c>
      <c r="AN850" s="764">
        <v>1</v>
      </c>
      <c r="AO850" s="624"/>
      <c r="AP850" s="441"/>
      <c r="AQ850" s="589"/>
      <c r="AR850" s="590"/>
      <c r="AS850" s="9"/>
    </row>
    <row r="851" spans="34:45" ht="15" customHeight="1" x14ac:dyDescent="0.15">
      <c r="AH851" s="591" t="s">
        <v>989</v>
      </c>
      <c r="AI851" s="592" t="s">
        <v>1088</v>
      </c>
      <c r="AJ851" s="591">
        <v>306993</v>
      </c>
      <c r="AK851" s="624"/>
      <c r="AL851" s="764">
        <v>405004</v>
      </c>
      <c r="AM851" s="764" t="s">
        <v>3617</v>
      </c>
      <c r="AN851" s="764">
        <v>1</v>
      </c>
      <c r="AO851" s="624"/>
      <c r="AP851" s="441"/>
      <c r="AQ851" s="589"/>
      <c r="AR851" s="590"/>
      <c r="AS851" s="9"/>
    </row>
    <row r="852" spans="34:45" ht="15" customHeight="1" x14ac:dyDescent="0.15">
      <c r="AH852" s="591" t="s">
        <v>1090</v>
      </c>
      <c r="AI852" s="592" t="s">
        <v>907</v>
      </c>
      <c r="AJ852" s="591">
        <v>401001</v>
      </c>
      <c r="AK852" s="624"/>
      <c r="AL852" s="764">
        <v>405005</v>
      </c>
      <c r="AM852" s="764" t="s">
        <v>3617</v>
      </c>
      <c r="AN852" s="764">
        <v>1</v>
      </c>
      <c r="AO852" s="624"/>
      <c r="AP852" s="441"/>
      <c r="AQ852" s="589"/>
      <c r="AR852" s="590"/>
      <c r="AS852" s="9"/>
    </row>
    <row r="853" spans="34:45" ht="15" customHeight="1" x14ac:dyDescent="0.15">
      <c r="AH853" s="591" t="s">
        <v>1090</v>
      </c>
      <c r="AI853" s="592" t="s">
        <v>908</v>
      </c>
      <c r="AJ853" s="591">
        <v>401003</v>
      </c>
      <c r="AK853" s="624"/>
      <c r="AL853" s="764">
        <v>405006</v>
      </c>
      <c r="AM853" s="764">
        <v>1</v>
      </c>
      <c r="AN853" s="764" t="s">
        <v>3617</v>
      </c>
      <c r="AO853" s="624"/>
      <c r="AP853" s="441"/>
      <c r="AQ853" s="589"/>
      <c r="AR853" s="590"/>
      <c r="AS853" s="9"/>
    </row>
    <row r="854" spans="34:45" ht="15" customHeight="1" x14ac:dyDescent="0.15">
      <c r="AH854" s="591" t="s">
        <v>1090</v>
      </c>
      <c r="AI854" s="592" t="s">
        <v>909</v>
      </c>
      <c r="AJ854" s="591">
        <v>401004</v>
      </c>
      <c r="AK854" s="624"/>
      <c r="AL854" s="764">
        <v>405007</v>
      </c>
      <c r="AM854" s="764" t="s">
        <v>3617</v>
      </c>
      <c r="AN854" s="764">
        <v>1</v>
      </c>
      <c r="AO854" s="624"/>
      <c r="AP854" s="441"/>
      <c r="AQ854" s="589"/>
      <c r="AR854" s="590"/>
      <c r="AS854" s="9"/>
    </row>
    <row r="855" spans="34:45" ht="15" customHeight="1" x14ac:dyDescent="0.15">
      <c r="AH855" s="591" t="s">
        <v>1090</v>
      </c>
      <c r="AI855" s="592" t="s">
        <v>910</v>
      </c>
      <c r="AJ855" s="591">
        <v>401005</v>
      </c>
      <c r="AK855" s="624"/>
      <c r="AL855" s="764">
        <v>405008</v>
      </c>
      <c r="AM855" s="764">
        <v>1</v>
      </c>
      <c r="AN855" s="764" t="s">
        <v>3617</v>
      </c>
      <c r="AO855" s="624"/>
      <c r="AP855" s="441"/>
      <c r="AQ855" s="589"/>
      <c r="AR855" s="590"/>
      <c r="AS855" s="9"/>
    </row>
    <row r="856" spans="34:45" ht="15" customHeight="1" x14ac:dyDescent="0.15">
      <c r="AH856" s="591" t="s">
        <v>1090</v>
      </c>
      <c r="AI856" s="592" t="s">
        <v>911</v>
      </c>
      <c r="AJ856" s="591">
        <v>401006</v>
      </c>
      <c r="AK856" s="624"/>
      <c r="AL856" s="764">
        <v>405009</v>
      </c>
      <c r="AM856" s="764">
        <v>1</v>
      </c>
      <c r="AN856" s="764" t="s">
        <v>3617</v>
      </c>
      <c r="AO856" s="624"/>
      <c r="AP856" s="441"/>
      <c r="AQ856" s="589"/>
      <c r="AR856" s="590"/>
      <c r="AS856" s="9"/>
    </row>
    <row r="857" spans="34:45" ht="15" customHeight="1" x14ac:dyDescent="0.15">
      <c r="AH857" s="591" t="s">
        <v>1090</v>
      </c>
      <c r="AI857" s="592" t="s">
        <v>912</v>
      </c>
      <c r="AJ857" s="591">
        <v>401007</v>
      </c>
      <c r="AK857" s="624"/>
      <c r="AL857" s="764">
        <v>405010</v>
      </c>
      <c r="AM857" s="764" t="s">
        <v>3617</v>
      </c>
      <c r="AN857" s="764">
        <v>1</v>
      </c>
      <c r="AO857" s="624"/>
      <c r="AP857" s="441"/>
      <c r="AQ857" s="589"/>
      <c r="AR857" s="590"/>
      <c r="AS857" s="9"/>
    </row>
    <row r="858" spans="34:45" ht="15" customHeight="1" x14ac:dyDescent="0.15">
      <c r="AH858" s="591" t="s">
        <v>1090</v>
      </c>
      <c r="AI858" s="592" t="s">
        <v>913</v>
      </c>
      <c r="AJ858" s="591">
        <v>401008</v>
      </c>
      <c r="AK858" s="624"/>
      <c r="AL858" s="764">
        <v>405011</v>
      </c>
      <c r="AM858" s="764" t="s">
        <v>3617</v>
      </c>
      <c r="AN858" s="764">
        <v>1</v>
      </c>
      <c r="AO858" s="624"/>
      <c r="AP858" s="441"/>
      <c r="AQ858" s="589"/>
      <c r="AR858" s="590"/>
      <c r="AS858" s="9"/>
    </row>
    <row r="859" spans="34:45" ht="15" customHeight="1" x14ac:dyDescent="0.15">
      <c r="AH859" s="591" t="s">
        <v>1090</v>
      </c>
      <c r="AI859" s="592" t="s">
        <v>914</v>
      </c>
      <c r="AJ859" s="591">
        <v>401009</v>
      </c>
      <c r="AK859" s="624"/>
      <c r="AL859" s="764">
        <v>405012</v>
      </c>
      <c r="AM859" s="764">
        <v>1</v>
      </c>
      <c r="AN859" s="764" t="s">
        <v>3617</v>
      </c>
      <c r="AO859" s="624"/>
      <c r="AP859" s="441"/>
      <c r="AQ859" s="589"/>
      <c r="AR859" s="590"/>
      <c r="AS859" s="9"/>
    </row>
    <row r="860" spans="34:45" ht="15" customHeight="1" x14ac:dyDescent="0.15">
      <c r="AH860" s="591" t="s">
        <v>1090</v>
      </c>
      <c r="AI860" s="592" t="s">
        <v>916</v>
      </c>
      <c r="AJ860" s="591">
        <v>401010</v>
      </c>
      <c r="AK860" s="624"/>
      <c r="AL860" s="764">
        <v>405013</v>
      </c>
      <c r="AM860" s="764">
        <v>1</v>
      </c>
      <c r="AN860" s="764" t="s">
        <v>3617</v>
      </c>
      <c r="AO860" s="624"/>
      <c r="AP860" s="441"/>
      <c r="AQ860" s="589"/>
      <c r="AR860" s="590"/>
      <c r="AS860" s="9"/>
    </row>
    <row r="861" spans="34:45" ht="15" customHeight="1" x14ac:dyDescent="0.15">
      <c r="AH861" s="591" t="s">
        <v>1090</v>
      </c>
      <c r="AI861" s="592" t="s">
        <v>1100</v>
      </c>
      <c r="AJ861" s="591">
        <v>401011</v>
      </c>
      <c r="AK861" s="624"/>
      <c r="AL861" s="764">
        <v>405014</v>
      </c>
      <c r="AM861" s="764" t="s">
        <v>3617</v>
      </c>
      <c r="AN861" s="764">
        <v>1</v>
      </c>
      <c r="AO861" s="624"/>
      <c r="AP861" s="441"/>
      <c r="AQ861" s="589"/>
      <c r="AR861" s="590"/>
      <c r="AS861" s="9"/>
    </row>
    <row r="862" spans="34:45" ht="15" customHeight="1" x14ac:dyDescent="0.15">
      <c r="AH862" s="591" t="s">
        <v>1090</v>
      </c>
      <c r="AI862" s="592" t="s">
        <v>1102</v>
      </c>
      <c r="AJ862" s="591">
        <v>401012</v>
      </c>
      <c r="AK862" s="624"/>
      <c r="AL862" s="764">
        <v>405015</v>
      </c>
      <c r="AM862" s="764" t="s">
        <v>3617</v>
      </c>
      <c r="AN862" s="764">
        <v>1</v>
      </c>
      <c r="AO862" s="624"/>
      <c r="AP862" s="441"/>
      <c r="AQ862" s="589"/>
      <c r="AR862" s="590"/>
      <c r="AS862" s="9"/>
    </row>
    <row r="863" spans="34:45" ht="15" customHeight="1" x14ac:dyDescent="0.15">
      <c r="AH863" s="591" t="s">
        <v>1090</v>
      </c>
      <c r="AI863" s="592" t="s">
        <v>917</v>
      </c>
      <c r="AJ863" s="591">
        <v>401013</v>
      </c>
      <c r="AK863" s="624"/>
      <c r="AL863" s="764">
        <v>406001</v>
      </c>
      <c r="AM863" s="764">
        <v>1</v>
      </c>
      <c r="AN863" s="764" t="s">
        <v>3617</v>
      </c>
      <c r="AO863" s="624"/>
      <c r="AP863" s="441"/>
      <c r="AQ863" s="589"/>
      <c r="AR863" s="590"/>
      <c r="AS863" s="9"/>
    </row>
    <row r="864" spans="34:45" ht="15" customHeight="1" x14ac:dyDescent="0.15">
      <c r="AH864" s="591" t="s">
        <v>1090</v>
      </c>
      <c r="AI864" s="592" t="s">
        <v>918</v>
      </c>
      <c r="AJ864" s="591">
        <v>401014</v>
      </c>
      <c r="AK864" s="624"/>
      <c r="AL864" s="764">
        <v>406002</v>
      </c>
      <c r="AM864" s="764" t="s">
        <v>3617</v>
      </c>
      <c r="AN864" s="764">
        <v>1</v>
      </c>
      <c r="AO864" s="624"/>
      <c r="AP864" s="441"/>
      <c r="AQ864" s="589"/>
      <c r="AR864" s="590"/>
      <c r="AS864" s="9"/>
    </row>
    <row r="865" spans="34:45" ht="15" customHeight="1" x14ac:dyDescent="0.15">
      <c r="AH865" s="591" t="s">
        <v>1090</v>
      </c>
      <c r="AI865" s="592" t="s">
        <v>1105</v>
      </c>
      <c r="AJ865" s="591">
        <v>401015</v>
      </c>
      <c r="AK865" s="624"/>
      <c r="AL865" s="764">
        <v>406003</v>
      </c>
      <c r="AM865" s="764" t="s">
        <v>3617</v>
      </c>
      <c r="AN865" s="764">
        <v>1</v>
      </c>
      <c r="AO865" s="624"/>
      <c r="AP865" s="441"/>
      <c r="AQ865" s="589"/>
      <c r="AR865" s="590"/>
      <c r="AS865" s="9"/>
    </row>
    <row r="866" spans="34:45" ht="15" customHeight="1" x14ac:dyDescent="0.15">
      <c r="AH866" s="591" t="s">
        <v>1090</v>
      </c>
      <c r="AI866" s="592" t="s">
        <v>919</v>
      </c>
      <c r="AJ866" s="591">
        <v>401016</v>
      </c>
      <c r="AK866" s="624"/>
      <c r="AL866" s="764">
        <v>406004</v>
      </c>
      <c r="AM866" s="764" t="s">
        <v>3617</v>
      </c>
      <c r="AN866" s="764">
        <v>1</v>
      </c>
      <c r="AO866" s="624"/>
      <c r="AP866" s="441"/>
      <c r="AQ866" s="589"/>
      <c r="AR866" s="590"/>
      <c r="AS866" s="9"/>
    </row>
    <row r="867" spans="34:45" ht="15" customHeight="1" x14ac:dyDescent="0.15">
      <c r="AH867" s="591" t="s">
        <v>1090</v>
      </c>
      <c r="AI867" s="592" t="s">
        <v>920</v>
      </c>
      <c r="AJ867" s="591">
        <v>401017</v>
      </c>
      <c r="AK867" s="624"/>
      <c r="AL867" s="764">
        <v>406005</v>
      </c>
      <c r="AM867" s="764" t="s">
        <v>3617</v>
      </c>
      <c r="AN867" s="764">
        <v>1</v>
      </c>
      <c r="AO867" s="624"/>
      <c r="AP867" s="441"/>
      <c r="AQ867" s="589"/>
      <c r="AR867" s="590"/>
      <c r="AS867" s="9"/>
    </row>
    <row r="868" spans="34:45" ht="15" customHeight="1" x14ac:dyDescent="0.15">
      <c r="AH868" s="591" t="s">
        <v>1090</v>
      </c>
      <c r="AI868" s="592" t="s">
        <v>1109</v>
      </c>
      <c r="AJ868" s="591">
        <v>401019</v>
      </c>
      <c r="AK868" s="624"/>
      <c r="AL868" s="764">
        <v>406007</v>
      </c>
      <c r="AM868" s="764">
        <v>1</v>
      </c>
      <c r="AN868" s="764" t="s">
        <v>3617</v>
      </c>
      <c r="AO868" s="624"/>
      <c r="AP868" s="441"/>
      <c r="AQ868" s="589"/>
      <c r="AR868" s="590"/>
      <c r="AS868" s="9"/>
    </row>
    <row r="869" spans="34:45" ht="15" customHeight="1" x14ac:dyDescent="0.15">
      <c r="AH869" s="591" t="s">
        <v>1090</v>
      </c>
      <c r="AI869" s="592" t="s">
        <v>1111</v>
      </c>
      <c r="AJ869" s="591">
        <v>401021</v>
      </c>
      <c r="AK869" s="624"/>
      <c r="AL869" s="764">
        <v>406008</v>
      </c>
      <c r="AM869" s="764" t="s">
        <v>3617</v>
      </c>
      <c r="AN869" s="764">
        <v>1</v>
      </c>
      <c r="AO869" s="624"/>
      <c r="AP869" s="441"/>
      <c r="AQ869" s="589"/>
      <c r="AR869" s="590"/>
      <c r="AS869" s="9"/>
    </row>
    <row r="870" spans="34:45" ht="15" customHeight="1" x14ac:dyDescent="0.15">
      <c r="AH870" s="591" t="s">
        <v>1090</v>
      </c>
      <c r="AI870" s="592" t="s">
        <v>1113</v>
      </c>
      <c r="AJ870" s="591">
        <v>401022</v>
      </c>
      <c r="AK870" s="624"/>
      <c r="AL870" s="764">
        <v>406009</v>
      </c>
      <c r="AM870" s="764">
        <v>1</v>
      </c>
      <c r="AN870" s="764" t="s">
        <v>3617</v>
      </c>
      <c r="AO870" s="624"/>
      <c r="AP870" s="441"/>
      <c r="AQ870" s="589"/>
      <c r="AR870" s="590"/>
      <c r="AS870" s="9"/>
    </row>
    <row r="871" spans="34:45" ht="15" customHeight="1" x14ac:dyDescent="0.15">
      <c r="AH871" s="591" t="s">
        <v>1090</v>
      </c>
      <c r="AI871" s="592" t="s">
        <v>921</v>
      </c>
      <c r="AJ871" s="591">
        <v>402001</v>
      </c>
      <c r="AK871" s="624"/>
      <c r="AL871" s="764">
        <v>406010</v>
      </c>
      <c r="AM871" s="764">
        <v>1</v>
      </c>
      <c r="AN871" s="764" t="s">
        <v>3617</v>
      </c>
      <c r="AO871" s="624"/>
      <c r="AP871" s="441"/>
      <c r="AQ871" s="589"/>
      <c r="AR871" s="590"/>
      <c r="AS871" s="9"/>
    </row>
    <row r="872" spans="34:45" ht="15" customHeight="1" x14ac:dyDescent="0.15">
      <c r="AH872" s="591" t="s">
        <v>1090</v>
      </c>
      <c r="AI872" s="592"/>
      <c r="AJ872" s="591">
        <v>402002</v>
      </c>
      <c r="AK872" s="624"/>
      <c r="AL872" s="764">
        <v>406011</v>
      </c>
      <c r="AM872" s="764" t="s">
        <v>3617</v>
      </c>
      <c r="AN872" s="764">
        <v>1</v>
      </c>
      <c r="AO872" s="624"/>
      <c r="AP872" s="441"/>
      <c r="AQ872" s="589"/>
      <c r="AR872" s="590"/>
      <c r="AS872" s="9"/>
    </row>
    <row r="873" spans="34:45" ht="15" customHeight="1" x14ac:dyDescent="0.15">
      <c r="AH873" s="591" t="s">
        <v>1090</v>
      </c>
      <c r="AI873" s="592" t="s">
        <v>1117</v>
      </c>
      <c r="AJ873" s="591">
        <v>402003</v>
      </c>
      <c r="AK873" s="624"/>
      <c r="AL873" s="764">
        <v>406013</v>
      </c>
      <c r="AM873" s="764">
        <v>1</v>
      </c>
      <c r="AN873" s="764" t="s">
        <v>3617</v>
      </c>
      <c r="AO873" s="624"/>
      <c r="AP873" s="441"/>
      <c r="AQ873" s="589"/>
      <c r="AR873" s="590"/>
      <c r="AS873" s="9"/>
    </row>
    <row r="874" spans="34:45" ht="15" customHeight="1" x14ac:dyDescent="0.15">
      <c r="AH874" s="591" t="s">
        <v>1090</v>
      </c>
      <c r="AI874" s="592" t="s">
        <v>922</v>
      </c>
      <c r="AJ874" s="591">
        <v>402004</v>
      </c>
      <c r="AK874" s="624"/>
      <c r="AL874" s="764">
        <v>406014</v>
      </c>
      <c r="AM874" s="764">
        <v>1</v>
      </c>
      <c r="AN874" s="764" t="s">
        <v>3617</v>
      </c>
      <c r="AO874" s="624"/>
      <c r="AP874" s="441"/>
      <c r="AQ874" s="589"/>
      <c r="AR874" s="590"/>
      <c r="AS874" s="9"/>
    </row>
    <row r="875" spans="34:45" ht="15" customHeight="1" x14ac:dyDescent="0.15">
      <c r="AH875" s="591" t="s">
        <v>1090</v>
      </c>
      <c r="AI875" s="592" t="s">
        <v>924</v>
      </c>
      <c r="AJ875" s="591">
        <v>402006</v>
      </c>
      <c r="AK875" s="624"/>
      <c r="AL875" s="764">
        <v>406015</v>
      </c>
      <c r="AM875" s="764" t="s">
        <v>3617</v>
      </c>
      <c r="AN875" s="764">
        <v>1</v>
      </c>
      <c r="AO875" s="624"/>
      <c r="AP875" s="441"/>
      <c r="AQ875" s="589"/>
      <c r="AR875" s="590"/>
      <c r="AS875" s="9"/>
    </row>
    <row r="876" spans="34:45" ht="15" customHeight="1" x14ac:dyDescent="0.15">
      <c r="AH876" s="591" t="s">
        <v>1090</v>
      </c>
      <c r="AI876" s="592" t="s">
        <v>925</v>
      </c>
      <c r="AJ876" s="591">
        <v>402007</v>
      </c>
      <c r="AK876" s="624"/>
      <c r="AL876" s="764">
        <v>406012</v>
      </c>
      <c r="AM876" s="764" t="s">
        <v>3617</v>
      </c>
      <c r="AN876" s="764">
        <v>1</v>
      </c>
      <c r="AO876" s="624"/>
      <c r="AP876" s="441"/>
      <c r="AQ876" s="589"/>
      <c r="AR876" s="590"/>
      <c r="AS876" s="9"/>
    </row>
    <row r="877" spans="34:45" ht="15" customHeight="1" x14ac:dyDescent="0.15">
      <c r="AH877" s="591" t="s">
        <v>1090</v>
      </c>
      <c r="AI877" s="592" t="s">
        <v>926</v>
      </c>
      <c r="AJ877" s="591">
        <v>402008</v>
      </c>
      <c r="AK877" s="624"/>
      <c r="AL877" s="764">
        <v>406016</v>
      </c>
      <c r="AM877" s="764">
        <v>1</v>
      </c>
      <c r="AN877" s="764" t="s">
        <v>3617</v>
      </c>
      <c r="AO877" s="624"/>
      <c r="AP877" s="441"/>
      <c r="AQ877" s="589"/>
      <c r="AR877" s="590"/>
      <c r="AS877" s="9"/>
    </row>
    <row r="878" spans="34:45" ht="15" customHeight="1" x14ac:dyDescent="0.15">
      <c r="AH878" s="591" t="s">
        <v>1090</v>
      </c>
      <c r="AI878" s="592" t="s">
        <v>928</v>
      </c>
      <c r="AJ878" s="591">
        <v>402009</v>
      </c>
      <c r="AK878" s="624"/>
      <c r="AL878" s="764">
        <v>407001</v>
      </c>
      <c r="AM878" s="764" t="s">
        <v>3617</v>
      </c>
      <c r="AN878" s="764">
        <v>1</v>
      </c>
      <c r="AO878" s="624"/>
      <c r="AP878" s="441"/>
      <c r="AQ878" s="589"/>
      <c r="AR878" s="590"/>
      <c r="AS878" s="9"/>
    </row>
    <row r="879" spans="34:45" ht="15" customHeight="1" x14ac:dyDescent="0.15">
      <c r="AH879" s="591" t="s">
        <v>1090</v>
      </c>
      <c r="AI879" s="592" t="s">
        <v>930</v>
      </c>
      <c r="AJ879" s="591">
        <v>402010</v>
      </c>
      <c r="AK879" s="624"/>
      <c r="AL879" s="764">
        <v>407002</v>
      </c>
      <c r="AM879" s="764" t="s">
        <v>3617</v>
      </c>
      <c r="AN879" s="764">
        <v>1</v>
      </c>
      <c r="AO879" s="624"/>
      <c r="AP879" s="441"/>
      <c r="AQ879" s="589"/>
      <c r="AR879" s="590"/>
      <c r="AS879" s="9"/>
    </row>
    <row r="880" spans="34:45" ht="15" customHeight="1" x14ac:dyDescent="0.15">
      <c r="AH880" s="591" t="s">
        <v>1090</v>
      </c>
      <c r="AI880" s="592" t="s">
        <v>932</v>
      </c>
      <c r="AJ880" s="591">
        <v>402013</v>
      </c>
      <c r="AK880" s="624"/>
      <c r="AL880" s="764">
        <v>407003</v>
      </c>
      <c r="AM880" s="764" t="s">
        <v>3617</v>
      </c>
      <c r="AN880" s="764">
        <v>1</v>
      </c>
      <c r="AO880" s="624"/>
      <c r="AP880" s="441"/>
      <c r="AQ880" s="589"/>
      <c r="AR880" s="590"/>
      <c r="AS880" s="9"/>
    </row>
    <row r="881" spans="34:45" ht="15" customHeight="1" x14ac:dyDescent="0.15">
      <c r="AH881" s="591" t="s">
        <v>1090</v>
      </c>
      <c r="AI881" s="592" t="s">
        <v>1125</v>
      </c>
      <c r="AJ881" s="591">
        <v>402014</v>
      </c>
      <c r="AK881" s="624"/>
      <c r="AL881" s="764">
        <v>407004</v>
      </c>
      <c r="AM881" s="764" t="s">
        <v>3617</v>
      </c>
      <c r="AN881" s="764">
        <v>1</v>
      </c>
      <c r="AO881" s="624"/>
      <c r="AP881" s="441"/>
      <c r="AQ881" s="589"/>
      <c r="AR881" s="590"/>
      <c r="AS881" s="9"/>
    </row>
    <row r="882" spans="34:45" ht="15" customHeight="1" x14ac:dyDescent="0.15">
      <c r="AH882" s="591" t="s">
        <v>1090</v>
      </c>
      <c r="AI882" s="592" t="s">
        <v>934</v>
      </c>
      <c r="AJ882" s="591">
        <v>402015</v>
      </c>
      <c r="AK882" s="624"/>
      <c r="AL882" s="764">
        <v>407005</v>
      </c>
      <c r="AM882" s="764" t="s">
        <v>3617</v>
      </c>
      <c r="AN882" s="764">
        <v>1</v>
      </c>
      <c r="AO882" s="624"/>
      <c r="AP882" s="441"/>
      <c r="AQ882" s="589"/>
      <c r="AR882" s="590"/>
      <c r="AS882" s="9"/>
    </row>
    <row r="883" spans="34:45" ht="15" customHeight="1" x14ac:dyDescent="0.15">
      <c r="AH883" s="591" t="s">
        <v>1090</v>
      </c>
      <c r="AI883" s="592" t="s">
        <v>936</v>
      </c>
      <c r="AJ883" s="591">
        <v>402016</v>
      </c>
      <c r="AK883" s="624"/>
      <c r="AL883" s="764">
        <v>407006</v>
      </c>
      <c r="AM883" s="764" t="s">
        <v>3617</v>
      </c>
      <c r="AN883" s="764">
        <v>1</v>
      </c>
      <c r="AO883" s="624"/>
      <c r="AP883" s="441"/>
      <c r="AQ883" s="589"/>
      <c r="AR883" s="590"/>
      <c r="AS883" s="9"/>
    </row>
    <row r="884" spans="34:45" ht="15" customHeight="1" x14ac:dyDescent="0.15">
      <c r="AH884" s="591" t="s">
        <v>1090</v>
      </c>
      <c r="AI884" s="592" t="s">
        <v>938</v>
      </c>
      <c r="AJ884" s="591">
        <v>402017</v>
      </c>
      <c r="AK884" s="624"/>
      <c r="AL884" s="764">
        <v>407007</v>
      </c>
      <c r="AM884" s="764">
        <v>1</v>
      </c>
      <c r="AN884" s="764" t="s">
        <v>3617</v>
      </c>
      <c r="AO884" s="624"/>
      <c r="AP884" s="441"/>
      <c r="AQ884" s="589"/>
      <c r="AR884" s="590"/>
      <c r="AS884" s="9"/>
    </row>
    <row r="885" spans="34:45" ht="15" customHeight="1" x14ac:dyDescent="0.15">
      <c r="AH885" s="591" t="s">
        <v>1090</v>
      </c>
      <c r="AI885" s="592" t="s">
        <v>939</v>
      </c>
      <c r="AJ885" s="591">
        <v>402019</v>
      </c>
      <c r="AK885" s="624"/>
      <c r="AL885" s="764">
        <v>407008</v>
      </c>
      <c r="AM885" s="764" t="s">
        <v>3617</v>
      </c>
      <c r="AN885" s="764">
        <v>1</v>
      </c>
      <c r="AO885" s="624"/>
      <c r="AP885" s="441"/>
      <c r="AQ885" s="589"/>
      <c r="AR885" s="590"/>
      <c r="AS885" s="9"/>
    </row>
    <row r="886" spans="34:45" ht="15" customHeight="1" x14ac:dyDescent="0.15">
      <c r="AH886" s="591" t="s">
        <v>1090</v>
      </c>
      <c r="AI886" s="592" t="s">
        <v>940</v>
      </c>
      <c r="AJ886" s="591">
        <v>403001</v>
      </c>
      <c r="AK886" s="624"/>
      <c r="AL886" s="764">
        <v>407009</v>
      </c>
      <c r="AM886" s="764">
        <v>1</v>
      </c>
      <c r="AN886" s="764" t="s">
        <v>3617</v>
      </c>
      <c r="AO886" s="624"/>
      <c r="AP886" s="441"/>
      <c r="AQ886" s="589"/>
      <c r="AR886" s="590"/>
      <c r="AS886" s="9"/>
    </row>
    <row r="887" spans="34:45" ht="15" customHeight="1" x14ac:dyDescent="0.15">
      <c r="AH887" s="591" t="s">
        <v>1090</v>
      </c>
      <c r="AI887" s="592" t="s">
        <v>1132</v>
      </c>
      <c r="AJ887" s="591">
        <v>403002</v>
      </c>
      <c r="AK887" s="624"/>
      <c r="AL887" s="764">
        <v>407010</v>
      </c>
      <c r="AM887" s="764">
        <v>1</v>
      </c>
      <c r="AN887" s="764" t="s">
        <v>3617</v>
      </c>
      <c r="AO887" s="624"/>
      <c r="AP887" s="441"/>
      <c r="AQ887" s="589"/>
      <c r="AR887" s="590"/>
      <c r="AS887" s="9"/>
    </row>
    <row r="888" spans="34:45" ht="15" customHeight="1" x14ac:dyDescent="0.15">
      <c r="AH888" s="591" t="s">
        <v>1090</v>
      </c>
      <c r="AI888" s="592" t="s">
        <v>942</v>
      </c>
      <c r="AJ888" s="591">
        <v>403003</v>
      </c>
      <c r="AK888" s="624"/>
      <c r="AL888" s="764">
        <v>407011</v>
      </c>
      <c r="AM888" s="764" t="s">
        <v>3617</v>
      </c>
      <c r="AN888" s="764">
        <v>1</v>
      </c>
      <c r="AO888" s="624"/>
      <c r="AP888" s="441"/>
      <c r="AQ888" s="589"/>
      <c r="AR888" s="590"/>
      <c r="AS888" s="9"/>
    </row>
    <row r="889" spans="34:45" ht="15" customHeight="1" x14ac:dyDescent="0.15">
      <c r="AH889" s="591" t="s">
        <v>1090</v>
      </c>
      <c r="AI889" s="592" t="s">
        <v>944</v>
      </c>
      <c r="AJ889" s="591">
        <v>403004</v>
      </c>
      <c r="AK889" s="624"/>
      <c r="AL889" s="764">
        <v>407014</v>
      </c>
      <c r="AM889" s="764">
        <v>1</v>
      </c>
      <c r="AN889" s="764" t="s">
        <v>3617</v>
      </c>
      <c r="AO889" s="624"/>
      <c r="AP889" s="441"/>
      <c r="AQ889" s="589"/>
      <c r="AR889" s="590"/>
      <c r="AS889" s="9"/>
    </row>
    <row r="890" spans="34:45" ht="15" customHeight="1" x14ac:dyDescent="0.15">
      <c r="AH890" s="591" t="s">
        <v>1090</v>
      </c>
      <c r="AI890" s="592" t="s">
        <v>945</v>
      </c>
      <c r="AJ890" s="591">
        <v>403005</v>
      </c>
      <c r="AK890" s="624"/>
      <c r="AL890" s="764">
        <v>407015</v>
      </c>
      <c r="AM890" s="764">
        <v>1</v>
      </c>
      <c r="AN890" s="764" t="s">
        <v>3617</v>
      </c>
      <c r="AO890" s="624"/>
      <c r="AP890" s="441"/>
      <c r="AQ890" s="589"/>
      <c r="AR890" s="590"/>
      <c r="AS890" s="9"/>
    </row>
    <row r="891" spans="34:45" ht="15" customHeight="1" x14ac:dyDescent="0.15">
      <c r="AH891" s="591" t="s">
        <v>1090</v>
      </c>
      <c r="AI891" s="592" t="s">
        <v>947</v>
      </c>
      <c r="AJ891" s="591">
        <v>403006</v>
      </c>
      <c r="AK891" s="624"/>
      <c r="AL891" s="764">
        <v>407016</v>
      </c>
      <c r="AM891" s="764" t="s">
        <v>3617</v>
      </c>
      <c r="AN891" s="764">
        <v>1</v>
      </c>
      <c r="AO891" s="624"/>
      <c r="AP891" s="441"/>
      <c r="AQ891" s="589"/>
      <c r="AR891" s="590"/>
      <c r="AS891" s="9"/>
    </row>
    <row r="892" spans="34:45" ht="15" customHeight="1" x14ac:dyDescent="0.15">
      <c r="AH892" s="591" t="s">
        <v>1090</v>
      </c>
      <c r="AI892" s="592" t="s">
        <v>948</v>
      </c>
      <c r="AJ892" s="591">
        <v>403007</v>
      </c>
      <c r="AK892" s="624"/>
      <c r="AL892" s="764">
        <v>407017</v>
      </c>
      <c r="AM892" s="764">
        <v>1</v>
      </c>
      <c r="AN892" s="764" t="s">
        <v>3617</v>
      </c>
      <c r="AO892" s="624"/>
      <c r="AP892" s="441"/>
      <c r="AQ892" s="589"/>
      <c r="AR892" s="590"/>
      <c r="AS892" s="9"/>
    </row>
    <row r="893" spans="34:45" ht="15" customHeight="1" x14ac:dyDescent="0.15">
      <c r="AH893" s="591" t="s">
        <v>1090</v>
      </c>
      <c r="AI893" s="592" t="s">
        <v>949</v>
      </c>
      <c r="AJ893" s="591">
        <v>403009</v>
      </c>
      <c r="AK893" s="624"/>
      <c r="AL893" s="764">
        <v>407018</v>
      </c>
      <c r="AM893" s="764" t="s">
        <v>3617</v>
      </c>
      <c r="AN893" s="764">
        <v>1</v>
      </c>
      <c r="AO893" s="624"/>
      <c r="AP893" s="441"/>
      <c r="AQ893" s="589"/>
      <c r="AR893" s="590"/>
      <c r="AS893" s="9"/>
    </row>
    <row r="894" spans="34:45" ht="15" customHeight="1" x14ac:dyDescent="0.15">
      <c r="AH894" s="591" t="s">
        <v>1090</v>
      </c>
      <c r="AI894" s="592" t="s">
        <v>951</v>
      </c>
      <c r="AJ894" s="591">
        <v>403010</v>
      </c>
      <c r="AK894" s="624"/>
      <c r="AL894" s="764">
        <v>407019</v>
      </c>
      <c r="AM894" s="764" t="s">
        <v>3617</v>
      </c>
      <c r="AN894" s="764">
        <v>1</v>
      </c>
      <c r="AO894" s="624"/>
      <c r="AP894" s="441"/>
      <c r="AQ894" s="589"/>
      <c r="AR894" s="590"/>
      <c r="AS894" s="9"/>
    </row>
    <row r="895" spans="34:45" ht="15" customHeight="1" x14ac:dyDescent="0.15">
      <c r="AH895" s="591" t="s">
        <v>1090</v>
      </c>
      <c r="AI895" s="592" t="s">
        <v>953</v>
      </c>
      <c r="AJ895" s="591">
        <v>403011</v>
      </c>
      <c r="AK895" s="624"/>
      <c r="AL895" s="764">
        <v>407020</v>
      </c>
      <c r="AM895" s="764" t="s">
        <v>3617</v>
      </c>
      <c r="AN895" s="764">
        <v>1</v>
      </c>
      <c r="AO895" s="624"/>
      <c r="AP895" s="441"/>
      <c r="AQ895" s="589"/>
      <c r="AR895" s="590"/>
      <c r="AS895" s="9"/>
    </row>
    <row r="896" spans="34:45" ht="15" customHeight="1" x14ac:dyDescent="0.15">
      <c r="AH896" s="591" t="s">
        <v>1090</v>
      </c>
      <c r="AI896" s="592" t="s">
        <v>954</v>
      </c>
      <c r="AJ896" s="591">
        <v>403012</v>
      </c>
      <c r="AK896" s="624"/>
      <c r="AL896" s="764">
        <v>407021</v>
      </c>
      <c r="AM896" s="764" t="s">
        <v>3617</v>
      </c>
      <c r="AN896" s="764">
        <v>1</v>
      </c>
      <c r="AO896" s="624"/>
      <c r="AP896" s="441"/>
      <c r="AQ896" s="589"/>
      <c r="AR896" s="590"/>
      <c r="AS896" s="9"/>
    </row>
    <row r="897" spans="34:45" ht="15" customHeight="1" x14ac:dyDescent="0.15">
      <c r="AH897" s="591" t="s">
        <v>1090</v>
      </c>
      <c r="AI897" s="592" t="s">
        <v>956</v>
      </c>
      <c r="AJ897" s="591">
        <v>403013</v>
      </c>
      <c r="AK897" s="624"/>
      <c r="AL897" s="764">
        <v>407022</v>
      </c>
      <c r="AM897" s="764" t="s">
        <v>3617</v>
      </c>
      <c r="AN897" s="764">
        <v>1</v>
      </c>
      <c r="AO897" s="624"/>
      <c r="AP897" s="441"/>
      <c r="AQ897" s="595"/>
      <c r="AR897" s="590"/>
      <c r="AS897" s="9"/>
    </row>
    <row r="898" spans="34:45" ht="15" customHeight="1" x14ac:dyDescent="0.15">
      <c r="AH898" s="591" t="s">
        <v>1090</v>
      </c>
      <c r="AI898" s="592" t="s">
        <v>1144</v>
      </c>
      <c r="AJ898" s="591">
        <v>403014</v>
      </c>
      <c r="AK898" s="624"/>
      <c r="AL898" s="764">
        <v>407023</v>
      </c>
      <c r="AM898" s="764" t="s">
        <v>3617</v>
      </c>
      <c r="AN898" s="764">
        <v>1</v>
      </c>
      <c r="AO898" s="624"/>
      <c r="AP898" s="441"/>
      <c r="AQ898" s="589"/>
      <c r="AR898" s="590"/>
      <c r="AS898" s="9"/>
    </row>
    <row r="899" spans="34:45" ht="15" customHeight="1" x14ac:dyDescent="0.15">
      <c r="AH899" s="591" t="s">
        <v>1090</v>
      </c>
      <c r="AI899" s="592" t="s">
        <v>958</v>
      </c>
      <c r="AJ899" s="591">
        <v>403015</v>
      </c>
      <c r="AK899" s="624"/>
      <c r="AL899" s="764">
        <v>407024</v>
      </c>
      <c r="AM899" s="764">
        <v>1</v>
      </c>
      <c r="AN899" s="764" t="s">
        <v>3617</v>
      </c>
      <c r="AO899" s="624"/>
      <c r="AP899" s="441"/>
      <c r="AQ899" s="589"/>
      <c r="AR899" s="590"/>
      <c r="AS899" s="9"/>
    </row>
    <row r="900" spans="34:45" ht="15" customHeight="1" x14ac:dyDescent="0.15">
      <c r="AH900" s="591" t="s">
        <v>1090</v>
      </c>
      <c r="AI900" s="592" t="s">
        <v>960</v>
      </c>
      <c r="AJ900" s="591">
        <v>403016</v>
      </c>
      <c r="AK900" s="624"/>
      <c r="AL900" s="764">
        <v>407025</v>
      </c>
      <c r="AM900" s="764">
        <v>1</v>
      </c>
      <c r="AN900" s="764" t="s">
        <v>3617</v>
      </c>
      <c r="AO900" s="624"/>
      <c r="AP900" s="441"/>
      <c r="AQ900" s="589"/>
      <c r="AR900" s="590"/>
      <c r="AS900" s="9"/>
    </row>
    <row r="901" spans="34:45" ht="15" customHeight="1" x14ac:dyDescent="0.15">
      <c r="AH901" s="591" t="s">
        <v>1090</v>
      </c>
      <c r="AI901" s="592" t="s">
        <v>962</v>
      </c>
      <c r="AJ901" s="591">
        <v>403017</v>
      </c>
      <c r="AK901" s="624"/>
      <c r="AL901" s="764">
        <v>407990</v>
      </c>
      <c r="AM901" s="764" t="s">
        <v>3617</v>
      </c>
      <c r="AN901" s="764">
        <v>1</v>
      </c>
      <c r="AO901" s="624"/>
      <c r="AP901" s="441"/>
      <c r="AQ901" s="589"/>
      <c r="AR901" s="590"/>
      <c r="AS901" s="9"/>
    </row>
    <row r="902" spans="34:45" ht="15" customHeight="1" x14ac:dyDescent="0.15">
      <c r="AH902" s="591" t="s">
        <v>1090</v>
      </c>
      <c r="AI902" s="592" t="s">
        <v>964</v>
      </c>
      <c r="AJ902" s="591">
        <v>403018</v>
      </c>
      <c r="AK902" s="624"/>
      <c r="AL902" s="764">
        <v>408001</v>
      </c>
      <c r="AM902" s="764" t="s">
        <v>3617</v>
      </c>
      <c r="AN902" s="764">
        <v>1</v>
      </c>
      <c r="AO902" s="624"/>
      <c r="AP902" s="441"/>
      <c r="AQ902" s="589"/>
      <c r="AR902" s="590"/>
      <c r="AS902" s="9"/>
    </row>
    <row r="903" spans="34:45" ht="15" customHeight="1" x14ac:dyDescent="0.15">
      <c r="AH903" s="591" t="s">
        <v>1090</v>
      </c>
      <c r="AI903" s="592" t="s">
        <v>965</v>
      </c>
      <c r="AJ903" s="591">
        <v>403019</v>
      </c>
      <c r="AK903" s="624"/>
      <c r="AL903" s="764">
        <v>408002</v>
      </c>
      <c r="AM903" s="764" t="s">
        <v>3617</v>
      </c>
      <c r="AN903" s="764">
        <v>1</v>
      </c>
      <c r="AO903" s="624"/>
      <c r="AP903" s="441"/>
      <c r="AQ903" s="589"/>
      <c r="AR903" s="590"/>
      <c r="AS903" s="9"/>
    </row>
    <row r="904" spans="34:45" ht="15" customHeight="1" x14ac:dyDescent="0.15">
      <c r="AH904" s="591" t="s">
        <v>1090</v>
      </c>
      <c r="AI904" s="592" t="s">
        <v>966</v>
      </c>
      <c r="AJ904" s="591">
        <v>403020</v>
      </c>
      <c r="AK904" s="624"/>
      <c r="AL904" s="764">
        <v>408003</v>
      </c>
      <c r="AM904" s="764" t="s">
        <v>3617</v>
      </c>
      <c r="AN904" s="764">
        <v>1</v>
      </c>
      <c r="AO904" s="624"/>
      <c r="AP904" s="441"/>
      <c r="AQ904" s="589"/>
      <c r="AR904" s="590"/>
      <c r="AS904" s="9"/>
    </row>
    <row r="905" spans="34:45" ht="15" customHeight="1" x14ac:dyDescent="0.15">
      <c r="AH905" s="591" t="s">
        <v>1090</v>
      </c>
      <c r="AI905" s="592" t="s">
        <v>968</v>
      </c>
      <c r="AJ905" s="591">
        <v>404001</v>
      </c>
      <c r="AK905" s="624"/>
      <c r="AL905" s="764">
        <v>408004</v>
      </c>
      <c r="AM905" s="764">
        <v>1</v>
      </c>
      <c r="AN905" s="764" t="s">
        <v>3617</v>
      </c>
      <c r="AO905" s="624"/>
      <c r="AP905" s="441"/>
      <c r="AQ905" s="589"/>
      <c r="AR905" s="590"/>
      <c r="AS905" s="9"/>
    </row>
    <row r="906" spans="34:45" ht="15" customHeight="1" x14ac:dyDescent="0.15">
      <c r="AH906" s="591" t="s">
        <v>1090</v>
      </c>
      <c r="AI906" s="592" t="s">
        <v>969</v>
      </c>
      <c r="AJ906" s="591">
        <v>404002</v>
      </c>
      <c r="AK906" s="624"/>
      <c r="AL906" s="764">
        <v>408005</v>
      </c>
      <c r="AM906" s="764" t="s">
        <v>3617</v>
      </c>
      <c r="AN906" s="764">
        <v>1</v>
      </c>
      <c r="AO906" s="624"/>
      <c r="AP906" s="441"/>
      <c r="AQ906" s="589"/>
      <c r="AR906" s="590"/>
      <c r="AS906" s="9"/>
    </row>
    <row r="907" spans="34:45" ht="15" customHeight="1" x14ac:dyDescent="0.15">
      <c r="AH907" s="591" t="s">
        <v>1090</v>
      </c>
      <c r="AI907" s="592" t="s">
        <v>1152</v>
      </c>
      <c r="AJ907" s="591">
        <v>404003</v>
      </c>
      <c r="AK907" s="624"/>
      <c r="AL907" s="764">
        <v>408006</v>
      </c>
      <c r="AM907" s="764">
        <v>1</v>
      </c>
      <c r="AN907" s="764" t="s">
        <v>3617</v>
      </c>
      <c r="AO907" s="624"/>
      <c r="AP907" s="441"/>
      <c r="AQ907" s="589"/>
      <c r="AR907" s="590"/>
      <c r="AS907" s="9"/>
    </row>
    <row r="908" spans="34:45" ht="15" customHeight="1" x14ac:dyDescent="0.15">
      <c r="AH908" s="591" t="s">
        <v>1090</v>
      </c>
      <c r="AI908" s="592" t="s">
        <v>971</v>
      </c>
      <c r="AJ908" s="591">
        <v>404005</v>
      </c>
      <c r="AK908" s="624"/>
      <c r="AL908" s="764">
        <v>408008</v>
      </c>
      <c r="AM908" s="764">
        <v>1</v>
      </c>
      <c r="AN908" s="764" t="s">
        <v>3617</v>
      </c>
      <c r="AO908" s="624"/>
      <c r="AP908" s="441"/>
      <c r="AQ908" s="589"/>
      <c r="AR908" s="590"/>
      <c r="AS908" s="9"/>
    </row>
    <row r="909" spans="34:45" ht="15" customHeight="1" x14ac:dyDescent="0.15">
      <c r="AH909" s="591" t="s">
        <v>1090</v>
      </c>
      <c r="AI909" s="592" t="s">
        <v>972</v>
      </c>
      <c r="AJ909" s="591">
        <v>404006</v>
      </c>
      <c r="AK909" s="624"/>
      <c r="AL909" s="764">
        <v>408009</v>
      </c>
      <c r="AM909" s="764" t="s">
        <v>3617</v>
      </c>
      <c r="AN909" s="764">
        <v>1</v>
      </c>
      <c r="AO909" s="624"/>
      <c r="AP909" s="441"/>
      <c r="AQ909" s="589"/>
      <c r="AR909" s="590"/>
      <c r="AS909" s="9"/>
    </row>
    <row r="910" spans="34:45" ht="15" customHeight="1" x14ac:dyDescent="0.15">
      <c r="AH910" s="591" t="s">
        <v>1090</v>
      </c>
      <c r="AI910" s="592" t="s">
        <v>1156</v>
      </c>
      <c r="AJ910" s="591">
        <v>404007</v>
      </c>
      <c r="AK910" s="624"/>
      <c r="AL910" s="764">
        <v>408010</v>
      </c>
      <c r="AM910" s="764">
        <v>1</v>
      </c>
      <c r="AN910" s="764" t="s">
        <v>3617</v>
      </c>
      <c r="AO910" s="624"/>
      <c r="AP910" s="441"/>
      <c r="AQ910" s="589"/>
      <c r="AR910" s="590"/>
      <c r="AS910" s="9"/>
    </row>
    <row r="911" spans="34:45" ht="15" customHeight="1" x14ac:dyDescent="0.15">
      <c r="AH911" s="591" t="s">
        <v>1090</v>
      </c>
      <c r="AI911" s="592" t="s">
        <v>1158</v>
      </c>
      <c r="AJ911" s="591">
        <v>404008</v>
      </c>
      <c r="AK911" s="624"/>
      <c r="AL911" s="764">
        <v>408011</v>
      </c>
      <c r="AM911" s="764">
        <v>1</v>
      </c>
      <c r="AN911" s="764" t="s">
        <v>3617</v>
      </c>
      <c r="AO911" s="624"/>
      <c r="AP911" s="441"/>
      <c r="AQ911" s="589"/>
      <c r="AR911" s="590"/>
      <c r="AS911" s="9"/>
    </row>
    <row r="912" spans="34:45" ht="15" customHeight="1" x14ac:dyDescent="0.15">
      <c r="AH912" s="591" t="s">
        <v>1090</v>
      </c>
      <c r="AI912" s="592" t="s">
        <v>1160</v>
      </c>
      <c r="AJ912" s="591">
        <v>404009</v>
      </c>
      <c r="AK912" s="624"/>
      <c r="AL912" s="764">
        <v>408012</v>
      </c>
      <c r="AM912" s="764">
        <v>1</v>
      </c>
      <c r="AN912" s="764" t="s">
        <v>3617</v>
      </c>
      <c r="AO912" s="624"/>
      <c r="AP912" s="441"/>
      <c r="AQ912" s="589"/>
      <c r="AR912" s="590"/>
      <c r="AS912" s="9"/>
    </row>
    <row r="913" spans="34:45" ht="15" customHeight="1" x14ac:dyDescent="0.15">
      <c r="AH913" s="591" t="s">
        <v>1090</v>
      </c>
      <c r="AI913" s="592" t="s">
        <v>974</v>
      </c>
      <c r="AJ913" s="591">
        <v>404011</v>
      </c>
      <c r="AK913" s="624"/>
      <c r="AL913" s="764">
        <v>408013</v>
      </c>
      <c r="AM913" s="764">
        <v>1</v>
      </c>
      <c r="AN913" s="764" t="s">
        <v>3617</v>
      </c>
      <c r="AO913" s="624"/>
      <c r="AP913" s="441"/>
      <c r="AQ913" s="589"/>
      <c r="AR913" s="590"/>
      <c r="AS913" s="9"/>
    </row>
    <row r="914" spans="34:45" ht="15" customHeight="1" x14ac:dyDescent="0.15">
      <c r="AH914" s="591" t="s">
        <v>1090</v>
      </c>
      <c r="AI914" s="592" t="s">
        <v>975</v>
      </c>
      <c r="AJ914" s="591">
        <v>404012</v>
      </c>
      <c r="AK914" s="624"/>
      <c r="AL914" s="764">
        <v>408014</v>
      </c>
      <c r="AM914" s="764" t="s">
        <v>3617</v>
      </c>
      <c r="AN914" s="764">
        <v>1</v>
      </c>
      <c r="AO914" s="624"/>
      <c r="AP914" s="441"/>
      <c r="AQ914" s="589"/>
      <c r="AR914" s="590"/>
      <c r="AS914" s="9"/>
    </row>
    <row r="915" spans="34:45" ht="15" customHeight="1" x14ac:dyDescent="0.15">
      <c r="AH915" s="591" t="s">
        <v>1090</v>
      </c>
      <c r="AI915" s="592" t="s">
        <v>977</v>
      </c>
      <c r="AJ915" s="591">
        <v>404013</v>
      </c>
      <c r="AK915" s="624"/>
      <c r="AL915" s="764">
        <v>408015</v>
      </c>
      <c r="AM915" s="764" t="s">
        <v>3617</v>
      </c>
      <c r="AN915" s="764">
        <v>1</v>
      </c>
      <c r="AO915" s="624"/>
      <c r="AP915" s="441"/>
      <c r="AQ915" s="589"/>
      <c r="AR915" s="590"/>
      <c r="AS915" s="9"/>
    </row>
    <row r="916" spans="34:45" ht="15" customHeight="1" x14ac:dyDescent="0.15">
      <c r="AH916" s="591" t="s">
        <v>1090</v>
      </c>
      <c r="AI916" s="592" t="s">
        <v>979</v>
      </c>
      <c r="AJ916" s="591">
        <v>404014</v>
      </c>
      <c r="AK916" s="624"/>
      <c r="AL916" s="764">
        <v>408016</v>
      </c>
      <c r="AM916" s="764" t="s">
        <v>3617</v>
      </c>
      <c r="AN916" s="764">
        <v>1</v>
      </c>
      <c r="AO916" s="624"/>
      <c r="AP916" s="441"/>
      <c r="AQ916" s="589"/>
      <c r="AR916" s="590"/>
      <c r="AS916" s="9"/>
    </row>
    <row r="917" spans="34:45" ht="15" customHeight="1" x14ac:dyDescent="0.15">
      <c r="AH917" s="591" t="s">
        <v>1090</v>
      </c>
      <c r="AI917" s="592" t="s">
        <v>990</v>
      </c>
      <c r="AJ917" s="591">
        <v>404022</v>
      </c>
      <c r="AK917" s="624"/>
      <c r="AL917" s="764">
        <v>408017</v>
      </c>
      <c r="AM917" s="764" t="s">
        <v>3617</v>
      </c>
      <c r="AN917" s="764">
        <v>1</v>
      </c>
      <c r="AO917" s="624"/>
      <c r="AP917" s="441"/>
      <c r="AQ917" s="589"/>
      <c r="AR917" s="590"/>
      <c r="AS917" s="9"/>
    </row>
    <row r="918" spans="34:45" ht="15" customHeight="1" x14ac:dyDescent="0.15">
      <c r="AH918" s="591" t="s">
        <v>1090</v>
      </c>
      <c r="AI918" s="592" t="s">
        <v>981</v>
      </c>
      <c r="AJ918" s="591">
        <v>404016</v>
      </c>
      <c r="AK918" s="624"/>
      <c r="AL918" s="764">
        <v>408018</v>
      </c>
      <c r="AM918" s="764" t="s">
        <v>3617</v>
      </c>
      <c r="AN918" s="764">
        <v>1</v>
      </c>
      <c r="AO918" s="624"/>
      <c r="AP918" s="441"/>
      <c r="AQ918" s="589"/>
      <c r="AR918" s="590"/>
      <c r="AS918" s="9"/>
    </row>
    <row r="919" spans="34:45" ht="15" customHeight="1" x14ac:dyDescent="0.15">
      <c r="AH919" s="591" t="s">
        <v>1090</v>
      </c>
      <c r="AI919" s="592" t="s">
        <v>983</v>
      </c>
      <c r="AJ919" s="591">
        <v>404017</v>
      </c>
      <c r="AK919" s="624"/>
      <c r="AL919" s="764">
        <v>408019</v>
      </c>
      <c r="AM919" s="764" t="s">
        <v>3617</v>
      </c>
      <c r="AN919" s="764">
        <v>1</v>
      </c>
      <c r="AO919" s="624"/>
      <c r="AP919" s="441"/>
      <c r="AQ919" s="589"/>
      <c r="AR919" s="590"/>
      <c r="AS919" s="9"/>
    </row>
    <row r="920" spans="34:45" ht="15" customHeight="1" x14ac:dyDescent="0.15">
      <c r="AH920" s="591" t="s">
        <v>1090</v>
      </c>
      <c r="AI920" s="592" t="s">
        <v>985</v>
      </c>
      <c r="AJ920" s="591">
        <v>404018</v>
      </c>
      <c r="AK920" s="624"/>
      <c r="AL920" s="764">
        <v>408020</v>
      </c>
      <c r="AM920" s="764">
        <v>1</v>
      </c>
      <c r="AN920" s="764" t="s">
        <v>3617</v>
      </c>
      <c r="AO920" s="624"/>
      <c r="AP920" s="441"/>
      <c r="AQ920" s="589"/>
      <c r="AR920" s="590"/>
      <c r="AS920" s="9"/>
    </row>
    <row r="921" spans="34:45" ht="15" customHeight="1" x14ac:dyDescent="0.15">
      <c r="AH921" s="591" t="s">
        <v>1090</v>
      </c>
      <c r="AI921" s="592" t="s">
        <v>1168</v>
      </c>
      <c r="AJ921" s="591">
        <v>404019</v>
      </c>
      <c r="AK921" s="624"/>
      <c r="AL921" s="764">
        <v>408021</v>
      </c>
      <c r="AM921" s="764">
        <v>1</v>
      </c>
      <c r="AN921" s="764" t="s">
        <v>3617</v>
      </c>
      <c r="AO921" s="624"/>
      <c r="AP921" s="441"/>
      <c r="AQ921" s="589"/>
      <c r="AR921" s="590"/>
      <c r="AS921" s="9"/>
    </row>
    <row r="922" spans="34:45" ht="15" customHeight="1" x14ac:dyDescent="0.15">
      <c r="AH922" s="591" t="s">
        <v>1090</v>
      </c>
      <c r="AI922" s="592" t="s">
        <v>987</v>
      </c>
      <c r="AJ922" s="591">
        <v>404020</v>
      </c>
      <c r="AK922" s="624"/>
      <c r="AL922" s="764">
        <v>408022</v>
      </c>
      <c r="AM922" s="764">
        <v>1</v>
      </c>
      <c r="AN922" s="764" t="s">
        <v>3617</v>
      </c>
      <c r="AO922" s="624"/>
      <c r="AP922" s="441"/>
      <c r="AQ922" s="589"/>
      <c r="AR922" s="590"/>
      <c r="AS922" s="9"/>
    </row>
    <row r="923" spans="34:45" ht="15" customHeight="1" x14ac:dyDescent="0.15">
      <c r="AH923" s="591" t="s">
        <v>1090</v>
      </c>
      <c r="AI923" s="592" t="s">
        <v>1171</v>
      </c>
      <c r="AJ923" s="591">
        <v>404021</v>
      </c>
      <c r="AK923" s="624"/>
      <c r="AL923" s="764">
        <v>408023</v>
      </c>
      <c r="AM923" s="764" t="s">
        <v>3617</v>
      </c>
      <c r="AN923" s="764">
        <v>1</v>
      </c>
      <c r="AO923" s="624"/>
      <c r="AP923" s="441"/>
      <c r="AQ923" s="589"/>
      <c r="AR923" s="590"/>
      <c r="AS923" s="9"/>
    </row>
    <row r="924" spans="34:45" ht="15" customHeight="1" x14ac:dyDescent="0.15">
      <c r="AH924" s="591" t="s">
        <v>1090</v>
      </c>
      <c r="AI924" s="592" t="s">
        <v>1173</v>
      </c>
      <c r="AJ924" s="591">
        <v>404990</v>
      </c>
      <c r="AK924" s="624"/>
      <c r="AL924" s="764">
        <v>408024</v>
      </c>
      <c r="AM924" s="764">
        <v>1</v>
      </c>
      <c r="AN924" s="764" t="s">
        <v>3617</v>
      </c>
      <c r="AO924" s="624"/>
      <c r="AP924" s="441"/>
      <c r="AQ924" s="589"/>
      <c r="AR924" s="590"/>
      <c r="AS924" s="9"/>
    </row>
    <row r="925" spans="34:45" ht="15" customHeight="1" x14ac:dyDescent="0.15">
      <c r="AH925" s="591" t="s">
        <v>1090</v>
      </c>
      <c r="AI925" s="592" t="s">
        <v>991</v>
      </c>
      <c r="AJ925" s="591">
        <v>405001</v>
      </c>
      <c r="AK925" s="624"/>
      <c r="AL925" s="764">
        <v>408027</v>
      </c>
      <c r="AM925" s="764">
        <v>1</v>
      </c>
      <c r="AN925" s="764" t="s">
        <v>3617</v>
      </c>
      <c r="AO925" s="624"/>
      <c r="AP925" s="441"/>
      <c r="AQ925" s="589"/>
      <c r="AR925" s="590"/>
      <c r="AS925" s="9"/>
    </row>
    <row r="926" spans="34:45" ht="15" customHeight="1" x14ac:dyDescent="0.15">
      <c r="AH926" s="591" t="s">
        <v>1090</v>
      </c>
      <c r="AI926" s="592" t="s">
        <v>992</v>
      </c>
      <c r="AJ926" s="591">
        <v>405002</v>
      </c>
      <c r="AK926" s="624"/>
      <c r="AL926" s="764">
        <v>408028</v>
      </c>
      <c r="AM926" s="764">
        <v>1</v>
      </c>
      <c r="AN926" s="764" t="s">
        <v>3617</v>
      </c>
      <c r="AO926" s="624"/>
      <c r="AP926" s="441"/>
      <c r="AQ926" s="589"/>
      <c r="AR926" s="590"/>
      <c r="AS926" s="9"/>
    </row>
    <row r="927" spans="34:45" ht="15" customHeight="1" x14ac:dyDescent="0.15">
      <c r="AH927" s="591" t="s">
        <v>1090</v>
      </c>
      <c r="AI927" s="592" t="s">
        <v>993</v>
      </c>
      <c r="AJ927" s="591">
        <v>405003</v>
      </c>
      <c r="AK927" s="624"/>
      <c r="AL927" s="764">
        <v>408034</v>
      </c>
      <c r="AM927" s="764">
        <v>1</v>
      </c>
      <c r="AN927" s="764" t="s">
        <v>3617</v>
      </c>
      <c r="AO927" s="624"/>
      <c r="AP927" s="441"/>
      <c r="AQ927" s="589"/>
      <c r="AR927" s="590"/>
      <c r="AS927" s="9"/>
    </row>
    <row r="928" spans="34:45" ht="15" customHeight="1" x14ac:dyDescent="0.15">
      <c r="AH928" s="591" t="s">
        <v>1090</v>
      </c>
      <c r="AI928" s="592" t="s">
        <v>995</v>
      </c>
      <c r="AJ928" s="591">
        <v>405004</v>
      </c>
      <c r="AK928" s="624"/>
      <c r="AL928" s="764">
        <v>408030</v>
      </c>
      <c r="AM928" s="764">
        <v>1</v>
      </c>
      <c r="AN928" s="764" t="s">
        <v>3617</v>
      </c>
      <c r="AO928" s="624"/>
      <c r="AP928" s="441"/>
      <c r="AQ928" s="589"/>
      <c r="AR928" s="590"/>
      <c r="AS928" s="9"/>
    </row>
    <row r="929" spans="34:45" ht="15" customHeight="1" x14ac:dyDescent="0.15">
      <c r="AH929" s="591" t="s">
        <v>1090</v>
      </c>
      <c r="AI929" s="592" t="s">
        <v>996</v>
      </c>
      <c r="AJ929" s="591">
        <v>405005</v>
      </c>
      <c r="AK929" s="624"/>
      <c r="AL929" s="764">
        <v>408031</v>
      </c>
      <c r="AM929" s="764">
        <v>1</v>
      </c>
      <c r="AN929" s="764" t="s">
        <v>3617</v>
      </c>
      <c r="AO929" s="624"/>
      <c r="AP929" s="441"/>
      <c r="AQ929" s="589"/>
      <c r="AR929" s="590"/>
      <c r="AS929" s="9"/>
    </row>
    <row r="930" spans="34:45" ht="15" customHeight="1" x14ac:dyDescent="0.15">
      <c r="AH930" s="591" t="s">
        <v>1090</v>
      </c>
      <c r="AI930" s="592" t="s">
        <v>998</v>
      </c>
      <c r="AJ930" s="591">
        <v>405006</v>
      </c>
      <c r="AK930" s="624"/>
      <c r="AL930" s="764">
        <v>408033</v>
      </c>
      <c r="AM930" s="764">
        <v>1</v>
      </c>
      <c r="AN930" s="764" t="s">
        <v>3617</v>
      </c>
      <c r="AO930" s="624"/>
      <c r="AP930" s="441"/>
      <c r="AQ930" s="589"/>
      <c r="AR930" s="590"/>
      <c r="AS930" s="9"/>
    </row>
    <row r="931" spans="34:45" ht="15" customHeight="1" x14ac:dyDescent="0.15">
      <c r="AH931" s="591" t="s">
        <v>1090</v>
      </c>
      <c r="AI931" s="592" t="s">
        <v>268</v>
      </c>
      <c r="AJ931" s="591">
        <v>405007</v>
      </c>
      <c r="AK931" s="624"/>
      <c r="AL931" s="764">
        <v>408025</v>
      </c>
      <c r="AM931" s="764" t="s">
        <v>3617</v>
      </c>
      <c r="AN931" s="764">
        <v>1</v>
      </c>
      <c r="AO931" s="624"/>
      <c r="AP931" s="441"/>
      <c r="AQ931" s="589"/>
      <c r="AR931" s="590"/>
      <c r="AS931" s="9"/>
    </row>
    <row r="932" spans="34:45" ht="15" customHeight="1" x14ac:dyDescent="0.15">
      <c r="AH932" s="591" t="s">
        <v>1090</v>
      </c>
      <c r="AI932" s="592" t="s">
        <v>1179</v>
      </c>
      <c r="AJ932" s="591">
        <v>405008</v>
      </c>
      <c r="AK932" s="624"/>
      <c r="AL932" s="764">
        <v>408026</v>
      </c>
      <c r="AM932" s="764" t="s">
        <v>3617</v>
      </c>
      <c r="AN932" s="764">
        <v>1</v>
      </c>
      <c r="AO932" s="624"/>
      <c r="AP932" s="441"/>
      <c r="AQ932" s="589"/>
      <c r="AR932" s="590"/>
      <c r="AS932" s="9"/>
    </row>
    <row r="933" spans="34:45" ht="15" customHeight="1" x14ac:dyDescent="0.15">
      <c r="AH933" s="591" t="s">
        <v>1090</v>
      </c>
      <c r="AI933" s="592" t="s">
        <v>1181</v>
      </c>
      <c r="AJ933" s="591">
        <v>405009</v>
      </c>
      <c r="AK933" s="624"/>
      <c r="AL933" s="764">
        <v>408029</v>
      </c>
      <c r="AM933" s="764">
        <v>1</v>
      </c>
      <c r="AN933" s="764" t="s">
        <v>3617</v>
      </c>
      <c r="AO933" s="624"/>
      <c r="AP933" s="441"/>
      <c r="AQ933" s="589"/>
      <c r="AR933" s="590"/>
      <c r="AS933" s="9"/>
    </row>
    <row r="934" spans="34:45" ht="15" customHeight="1" x14ac:dyDescent="0.15">
      <c r="AH934" s="591" t="s">
        <v>1090</v>
      </c>
      <c r="AI934" s="592" t="s">
        <v>1000</v>
      </c>
      <c r="AJ934" s="594">
        <v>405010</v>
      </c>
      <c r="AK934" s="624"/>
      <c r="AL934" s="764">
        <v>409004</v>
      </c>
      <c r="AM934" s="764">
        <v>1</v>
      </c>
      <c r="AN934" s="764" t="s">
        <v>3617</v>
      </c>
      <c r="AO934" s="624"/>
      <c r="AP934" s="441"/>
      <c r="AQ934" s="589"/>
      <c r="AR934" s="590"/>
      <c r="AS934" s="9"/>
    </row>
    <row r="935" spans="34:45" ht="15" customHeight="1" x14ac:dyDescent="0.15">
      <c r="AH935" s="591" t="s">
        <v>1090</v>
      </c>
      <c r="AI935" s="592" t="s">
        <v>1001</v>
      </c>
      <c r="AJ935" s="591">
        <v>405011</v>
      </c>
      <c r="AK935" s="624"/>
      <c r="AL935" s="764">
        <v>409001</v>
      </c>
      <c r="AM935" s="764" t="s">
        <v>3617</v>
      </c>
      <c r="AN935" s="764">
        <v>1</v>
      </c>
      <c r="AO935" s="624"/>
      <c r="AP935" s="441"/>
      <c r="AQ935" s="589"/>
      <c r="AR935" s="590"/>
      <c r="AS935" s="9"/>
    </row>
    <row r="936" spans="34:45" ht="15" customHeight="1" x14ac:dyDescent="0.15">
      <c r="AH936" s="591" t="s">
        <v>1090</v>
      </c>
      <c r="AI936" s="592" t="s">
        <v>1002</v>
      </c>
      <c r="AJ936" s="591">
        <v>405012</v>
      </c>
      <c r="AK936" s="624"/>
      <c r="AL936" s="764">
        <v>409002</v>
      </c>
      <c r="AM936" s="764" t="s">
        <v>3617</v>
      </c>
      <c r="AN936" s="764">
        <v>1</v>
      </c>
      <c r="AO936" s="624"/>
      <c r="AP936" s="441"/>
      <c r="AQ936" s="589"/>
      <c r="AR936" s="590"/>
      <c r="AS936" s="9"/>
    </row>
    <row r="937" spans="34:45" ht="15" customHeight="1" x14ac:dyDescent="0.15">
      <c r="AH937" s="591" t="s">
        <v>1090</v>
      </c>
      <c r="AI937" s="592" t="s">
        <v>1003</v>
      </c>
      <c r="AJ937" s="591">
        <v>405013</v>
      </c>
      <c r="AK937" s="624"/>
      <c r="AL937" s="764">
        <v>409003</v>
      </c>
      <c r="AM937" s="764">
        <v>1</v>
      </c>
      <c r="AN937" s="764" t="s">
        <v>3617</v>
      </c>
      <c r="AO937" s="624"/>
      <c r="AP937" s="441"/>
      <c r="AQ937" s="589"/>
      <c r="AR937" s="590"/>
      <c r="AS937" s="9"/>
    </row>
    <row r="938" spans="34:45" ht="15" customHeight="1" x14ac:dyDescent="0.15">
      <c r="AH938" s="591" t="s">
        <v>1090</v>
      </c>
      <c r="AI938" s="592" t="s">
        <v>1005</v>
      </c>
      <c r="AJ938" s="591">
        <v>405014</v>
      </c>
      <c r="AK938" s="624"/>
      <c r="AL938" s="764">
        <v>409005</v>
      </c>
      <c r="AM938" s="764">
        <v>1</v>
      </c>
      <c r="AN938" s="764" t="s">
        <v>3617</v>
      </c>
      <c r="AO938" s="624"/>
      <c r="AP938" s="441"/>
      <c r="AQ938" s="589"/>
      <c r="AR938" s="590"/>
      <c r="AS938" s="9"/>
    </row>
    <row r="939" spans="34:45" ht="15" customHeight="1" x14ac:dyDescent="0.15">
      <c r="AH939" s="591" t="s">
        <v>1090</v>
      </c>
      <c r="AI939" s="592" t="s">
        <v>1006</v>
      </c>
      <c r="AJ939" s="591">
        <v>405015</v>
      </c>
      <c r="AK939" s="624"/>
      <c r="AL939" s="764">
        <v>409006</v>
      </c>
      <c r="AM939" s="764" t="s">
        <v>3617</v>
      </c>
      <c r="AN939" s="764">
        <v>1</v>
      </c>
      <c r="AO939" s="624"/>
      <c r="AP939" s="441"/>
      <c r="AQ939" s="589"/>
      <c r="AR939" s="590"/>
      <c r="AS939" s="9"/>
    </row>
    <row r="940" spans="34:45" ht="15" customHeight="1" x14ac:dyDescent="0.15">
      <c r="AH940" s="591" t="s">
        <v>1090</v>
      </c>
      <c r="AI940" s="592" t="s">
        <v>1007</v>
      </c>
      <c r="AJ940" s="591">
        <v>406001</v>
      </c>
      <c r="AK940" s="624"/>
      <c r="AL940" s="764">
        <v>409007</v>
      </c>
      <c r="AM940" s="764" t="s">
        <v>3617</v>
      </c>
      <c r="AN940" s="764">
        <v>1</v>
      </c>
      <c r="AO940" s="624"/>
      <c r="AP940" s="441"/>
      <c r="AQ940" s="589"/>
      <c r="AR940" s="590"/>
      <c r="AS940" s="9"/>
    </row>
    <row r="941" spans="34:45" ht="15" customHeight="1" x14ac:dyDescent="0.15">
      <c r="AH941" s="591" t="s">
        <v>1090</v>
      </c>
      <c r="AI941" s="592" t="s">
        <v>1008</v>
      </c>
      <c r="AJ941" s="591">
        <v>406002</v>
      </c>
      <c r="AK941" s="624"/>
      <c r="AL941" s="764">
        <v>409008</v>
      </c>
      <c r="AM941" s="764" t="s">
        <v>3617</v>
      </c>
      <c r="AN941" s="764">
        <v>1</v>
      </c>
      <c r="AO941" s="624"/>
      <c r="AP941" s="441"/>
      <c r="AQ941" s="589"/>
      <c r="AR941" s="590"/>
      <c r="AS941" s="9"/>
    </row>
    <row r="942" spans="34:45" ht="15" customHeight="1" x14ac:dyDescent="0.15">
      <c r="AH942" s="591" t="s">
        <v>1090</v>
      </c>
      <c r="AI942" s="592" t="s">
        <v>1010</v>
      </c>
      <c r="AJ942" s="591">
        <v>406003</v>
      </c>
      <c r="AK942" s="624"/>
      <c r="AL942" s="764">
        <v>409009</v>
      </c>
      <c r="AM942" s="764" t="s">
        <v>3617</v>
      </c>
      <c r="AN942" s="764">
        <v>1</v>
      </c>
      <c r="AO942" s="624"/>
      <c r="AP942" s="441"/>
      <c r="AQ942" s="589"/>
      <c r="AR942" s="590"/>
      <c r="AS942" s="9"/>
    </row>
    <row r="943" spans="34:45" ht="15" customHeight="1" x14ac:dyDescent="0.15">
      <c r="AH943" s="591" t="s">
        <v>1090</v>
      </c>
      <c r="AI943" s="592" t="s">
        <v>1011</v>
      </c>
      <c r="AJ943" s="591">
        <v>406004</v>
      </c>
      <c r="AK943" s="624"/>
      <c r="AL943" s="764">
        <v>409010</v>
      </c>
      <c r="AM943" s="764" t="s">
        <v>3617</v>
      </c>
      <c r="AN943" s="764">
        <v>1</v>
      </c>
      <c r="AO943" s="624"/>
      <c r="AP943" s="441"/>
      <c r="AQ943" s="589"/>
      <c r="AR943" s="590"/>
      <c r="AS943" s="9"/>
    </row>
    <row r="944" spans="34:45" ht="15" customHeight="1" x14ac:dyDescent="0.15">
      <c r="AH944" s="591" t="s">
        <v>1090</v>
      </c>
      <c r="AI944" s="592" t="s">
        <v>1013</v>
      </c>
      <c r="AJ944" s="591">
        <v>406005</v>
      </c>
      <c r="AK944" s="624"/>
      <c r="AL944" s="764">
        <v>409011</v>
      </c>
      <c r="AM944" s="764">
        <v>1</v>
      </c>
      <c r="AN944" s="764" t="s">
        <v>3617</v>
      </c>
      <c r="AO944" s="624"/>
      <c r="AP944" s="441"/>
      <c r="AQ944" s="589"/>
      <c r="AR944" s="590"/>
      <c r="AS944" s="9"/>
    </row>
    <row r="945" spans="34:45" ht="15" customHeight="1" x14ac:dyDescent="0.15">
      <c r="AH945" s="591" t="s">
        <v>1090</v>
      </c>
      <c r="AI945" s="592" t="s">
        <v>1015</v>
      </c>
      <c r="AJ945" s="591">
        <v>406007</v>
      </c>
      <c r="AK945" s="624"/>
      <c r="AL945" s="764">
        <v>409013</v>
      </c>
      <c r="AM945" s="764">
        <v>1</v>
      </c>
      <c r="AN945" s="764" t="s">
        <v>3617</v>
      </c>
      <c r="AO945" s="624"/>
      <c r="AP945" s="441"/>
      <c r="AQ945" s="589"/>
      <c r="AR945" s="590"/>
      <c r="AS945" s="9"/>
    </row>
    <row r="946" spans="34:45" ht="15" customHeight="1" x14ac:dyDescent="0.15">
      <c r="AH946" s="591" t="s">
        <v>1090</v>
      </c>
      <c r="AI946" s="592" t="s">
        <v>1016</v>
      </c>
      <c r="AJ946" s="591">
        <v>406008</v>
      </c>
      <c r="AK946" s="624"/>
      <c r="AL946" s="764">
        <v>409014</v>
      </c>
      <c r="AM946" s="764" t="s">
        <v>3617</v>
      </c>
      <c r="AN946" s="764">
        <v>1</v>
      </c>
      <c r="AO946" s="624"/>
      <c r="AP946" s="441"/>
      <c r="AQ946" s="589"/>
      <c r="AR946" s="590"/>
      <c r="AS946" s="9"/>
    </row>
    <row r="947" spans="34:45" ht="15" customHeight="1" x14ac:dyDescent="0.15">
      <c r="AH947" s="591" t="s">
        <v>1090</v>
      </c>
      <c r="AI947" s="592" t="s">
        <v>279</v>
      </c>
      <c r="AJ947" s="591">
        <v>406009</v>
      </c>
      <c r="AK947" s="624"/>
      <c r="AL947" s="764">
        <v>409015</v>
      </c>
      <c r="AM947" s="764">
        <v>1</v>
      </c>
      <c r="AN947" s="764" t="s">
        <v>3617</v>
      </c>
      <c r="AO947" s="624"/>
      <c r="AP947" s="441"/>
      <c r="AQ947" s="589"/>
      <c r="AR947" s="590"/>
      <c r="AS947" s="9"/>
    </row>
    <row r="948" spans="34:45" ht="15" customHeight="1" x14ac:dyDescent="0.15">
      <c r="AH948" s="591" t="s">
        <v>1090</v>
      </c>
      <c r="AI948" s="592" t="s">
        <v>1019</v>
      </c>
      <c r="AJ948" s="591">
        <v>406010</v>
      </c>
      <c r="AK948" s="624"/>
      <c r="AL948" s="764">
        <v>409016</v>
      </c>
      <c r="AM948" s="764">
        <v>1</v>
      </c>
      <c r="AN948" s="764" t="s">
        <v>3617</v>
      </c>
      <c r="AO948" s="624"/>
      <c r="AP948" s="441"/>
      <c r="AQ948" s="589"/>
      <c r="AR948" s="590"/>
      <c r="AS948" s="9"/>
    </row>
    <row r="949" spans="34:45" ht="15" customHeight="1" x14ac:dyDescent="0.15">
      <c r="AH949" s="591" t="s">
        <v>1090</v>
      </c>
      <c r="AI949" s="592" t="s">
        <v>1020</v>
      </c>
      <c r="AJ949" s="591">
        <v>406011</v>
      </c>
      <c r="AK949" s="624"/>
      <c r="AL949" s="764">
        <v>409017</v>
      </c>
      <c r="AM949" s="764" t="s">
        <v>3617</v>
      </c>
      <c r="AN949" s="764">
        <v>1</v>
      </c>
      <c r="AO949" s="624"/>
      <c r="AP949" s="441"/>
      <c r="AQ949" s="589"/>
      <c r="AR949" s="590"/>
      <c r="AS949" s="9"/>
    </row>
    <row r="950" spans="34:45" ht="15" customHeight="1" x14ac:dyDescent="0.15">
      <c r="AH950" s="591" t="s">
        <v>1090</v>
      </c>
      <c r="AI950" s="592" t="s">
        <v>1197</v>
      </c>
      <c r="AJ950" s="591">
        <v>406013</v>
      </c>
      <c r="AK950" s="624"/>
      <c r="AL950" s="764">
        <v>409018</v>
      </c>
      <c r="AM950" s="764">
        <v>1</v>
      </c>
      <c r="AN950" s="764" t="s">
        <v>3617</v>
      </c>
      <c r="AO950" s="624"/>
      <c r="AP950" s="441"/>
      <c r="AQ950" s="589"/>
      <c r="AR950" s="590"/>
      <c r="AS950" s="9"/>
    </row>
    <row r="951" spans="34:45" ht="15" customHeight="1" x14ac:dyDescent="0.15">
      <c r="AH951" s="591" t="s">
        <v>1090</v>
      </c>
      <c r="AI951" s="592" t="s">
        <v>1021</v>
      </c>
      <c r="AJ951" s="591">
        <v>406014</v>
      </c>
      <c r="AK951" s="624"/>
      <c r="AL951" s="764">
        <v>409012</v>
      </c>
      <c r="AM951" s="764" t="s">
        <v>3617</v>
      </c>
      <c r="AN951" s="764">
        <v>1</v>
      </c>
      <c r="AO951" s="624"/>
      <c r="AP951" s="441"/>
      <c r="AQ951" s="589"/>
      <c r="AR951" s="590"/>
      <c r="AS951" s="9"/>
    </row>
    <row r="952" spans="34:45" ht="15" customHeight="1" x14ac:dyDescent="0.15">
      <c r="AH952" s="591" t="s">
        <v>1090</v>
      </c>
      <c r="AI952" s="592"/>
      <c r="AJ952" s="591">
        <v>406015</v>
      </c>
      <c r="AK952" s="624"/>
      <c r="AL952" s="764">
        <v>409019</v>
      </c>
      <c r="AM952" s="764" t="s">
        <v>3617</v>
      </c>
      <c r="AN952" s="764">
        <v>1</v>
      </c>
      <c r="AO952" s="624"/>
      <c r="AP952" s="441"/>
      <c r="AQ952" s="589"/>
      <c r="AR952" s="590"/>
      <c r="AS952" s="9"/>
    </row>
    <row r="953" spans="34:45" ht="15" customHeight="1" x14ac:dyDescent="0.15">
      <c r="AH953" s="591" t="s">
        <v>1090</v>
      </c>
      <c r="AI953" s="592" t="s">
        <v>1201</v>
      </c>
      <c r="AJ953" s="591">
        <v>406012</v>
      </c>
      <c r="AK953" s="624"/>
      <c r="AL953" s="764">
        <v>410001</v>
      </c>
      <c r="AM953" s="764">
        <v>1</v>
      </c>
      <c r="AN953" s="764" t="s">
        <v>3617</v>
      </c>
      <c r="AO953" s="624"/>
      <c r="AP953" s="441"/>
      <c r="AQ953" s="589"/>
      <c r="AR953" s="590"/>
      <c r="AS953" s="9"/>
    </row>
    <row r="954" spans="34:45" ht="15" customHeight="1" x14ac:dyDescent="0.15">
      <c r="AH954" s="591" t="s">
        <v>1090</v>
      </c>
      <c r="AI954" s="592" t="s">
        <v>1203</v>
      </c>
      <c r="AJ954" s="591">
        <v>406016</v>
      </c>
      <c r="AK954" s="624"/>
      <c r="AL954" s="764">
        <v>410003</v>
      </c>
      <c r="AM954" s="764">
        <v>1</v>
      </c>
      <c r="AN954" s="764" t="s">
        <v>3617</v>
      </c>
      <c r="AO954" s="624"/>
      <c r="AP954" s="441"/>
      <c r="AQ954" s="589"/>
      <c r="AR954" s="590"/>
      <c r="AS954" s="9"/>
    </row>
    <row r="955" spans="34:45" ht="15" customHeight="1" x14ac:dyDescent="0.15">
      <c r="AH955" s="591" t="s">
        <v>1090</v>
      </c>
      <c r="AI955" s="592" t="s">
        <v>1205</v>
      </c>
      <c r="AJ955" s="591">
        <v>407001</v>
      </c>
      <c r="AK955" s="624"/>
      <c r="AL955" s="764">
        <v>410008</v>
      </c>
      <c r="AM955" s="764">
        <v>1</v>
      </c>
      <c r="AN955" s="764" t="s">
        <v>3617</v>
      </c>
      <c r="AO955" s="624"/>
      <c r="AP955" s="441"/>
      <c r="AQ955" s="589"/>
      <c r="AR955" s="590"/>
      <c r="AS955" s="9"/>
    </row>
    <row r="956" spans="34:45" ht="15" customHeight="1" x14ac:dyDescent="0.15">
      <c r="AH956" s="591" t="s">
        <v>1090</v>
      </c>
      <c r="AI956" s="592" t="s">
        <v>1022</v>
      </c>
      <c r="AJ956" s="591">
        <v>407002</v>
      </c>
      <c r="AK956" s="624"/>
      <c r="AL956" s="764">
        <v>410004</v>
      </c>
      <c r="AM956" s="764" t="s">
        <v>3617</v>
      </c>
      <c r="AN956" s="764">
        <v>1</v>
      </c>
      <c r="AO956" s="624"/>
      <c r="AP956" s="441"/>
      <c r="AQ956" s="589"/>
      <c r="AR956" s="590"/>
      <c r="AS956" s="9"/>
    </row>
    <row r="957" spans="34:45" ht="15" customHeight="1" x14ac:dyDescent="0.15">
      <c r="AH957" s="591" t="s">
        <v>1090</v>
      </c>
      <c r="AI957" s="592" t="s">
        <v>1023</v>
      </c>
      <c r="AJ957" s="591">
        <v>407003</v>
      </c>
      <c r="AK957" s="624"/>
      <c r="AL957" s="764">
        <v>410005</v>
      </c>
      <c r="AM957" s="764">
        <v>1</v>
      </c>
      <c r="AN957" s="764" t="s">
        <v>3617</v>
      </c>
      <c r="AO957" s="624"/>
      <c r="AP957" s="441"/>
      <c r="AQ957" s="589"/>
      <c r="AR957" s="590"/>
      <c r="AS957" s="9"/>
    </row>
    <row r="958" spans="34:45" ht="15" customHeight="1" x14ac:dyDescent="0.15">
      <c r="AH958" s="591" t="s">
        <v>1090</v>
      </c>
      <c r="AI958" s="592" t="s">
        <v>1024</v>
      </c>
      <c r="AJ958" s="591">
        <v>407004</v>
      </c>
      <c r="AK958" s="624"/>
      <c r="AL958" s="764">
        <v>410006</v>
      </c>
      <c r="AM958" s="764" t="s">
        <v>3617</v>
      </c>
      <c r="AN958" s="764">
        <v>1</v>
      </c>
      <c r="AO958" s="624"/>
      <c r="AP958" s="441"/>
      <c r="AQ958" s="589"/>
      <c r="AR958" s="590"/>
      <c r="AS958" s="9"/>
    </row>
    <row r="959" spans="34:45" ht="15" customHeight="1" x14ac:dyDescent="0.15">
      <c r="AH959" s="591" t="s">
        <v>1090</v>
      </c>
      <c r="AI959" s="592" t="s">
        <v>1025</v>
      </c>
      <c r="AJ959" s="591">
        <v>407005</v>
      </c>
      <c r="AK959" s="624"/>
      <c r="AL959" s="764">
        <v>410010</v>
      </c>
      <c r="AM959" s="764" t="s">
        <v>3617</v>
      </c>
      <c r="AN959" s="764">
        <v>1</v>
      </c>
      <c r="AO959" s="624"/>
      <c r="AP959" s="441"/>
      <c r="AQ959" s="589"/>
      <c r="AR959" s="590"/>
      <c r="AS959" s="9"/>
    </row>
    <row r="960" spans="34:45" ht="15" customHeight="1" x14ac:dyDescent="0.15">
      <c r="AH960" s="591" t="s">
        <v>1090</v>
      </c>
      <c r="AI960" s="592" t="s">
        <v>1026</v>
      </c>
      <c r="AJ960" s="591">
        <v>407006</v>
      </c>
      <c r="AK960" s="624"/>
      <c r="AL960" s="764">
        <v>410011</v>
      </c>
      <c r="AM960" s="764">
        <v>1</v>
      </c>
      <c r="AN960" s="764" t="s">
        <v>3617</v>
      </c>
      <c r="AO960" s="624"/>
      <c r="AP960" s="441"/>
      <c r="AQ960" s="589"/>
      <c r="AR960" s="590"/>
      <c r="AS960" s="9"/>
    </row>
    <row r="961" spans="34:45" ht="15" customHeight="1" x14ac:dyDescent="0.15">
      <c r="AH961" s="591" t="s">
        <v>1090</v>
      </c>
      <c r="AI961" s="592" t="s">
        <v>1211</v>
      </c>
      <c r="AJ961" s="591">
        <v>407007</v>
      </c>
      <c r="AK961" s="624"/>
      <c r="AL961" s="764">
        <v>410012</v>
      </c>
      <c r="AM961" s="764">
        <v>1</v>
      </c>
      <c r="AN961" s="764" t="s">
        <v>3617</v>
      </c>
      <c r="AO961" s="624"/>
      <c r="AP961" s="441"/>
      <c r="AQ961" s="589"/>
      <c r="AR961" s="590"/>
      <c r="AS961" s="9"/>
    </row>
    <row r="962" spans="34:45" ht="15" customHeight="1" x14ac:dyDescent="0.15">
      <c r="AH962" s="591" t="s">
        <v>1090</v>
      </c>
      <c r="AI962" s="592" t="s">
        <v>1027</v>
      </c>
      <c r="AJ962" s="591">
        <v>407008</v>
      </c>
      <c r="AK962" s="624"/>
      <c r="AL962" s="764">
        <v>410013</v>
      </c>
      <c r="AM962" s="764" t="s">
        <v>3617</v>
      </c>
      <c r="AN962" s="764">
        <v>1</v>
      </c>
      <c r="AO962" s="624"/>
      <c r="AP962" s="441"/>
      <c r="AQ962" s="589"/>
      <c r="AR962" s="590"/>
      <c r="AS962" s="9"/>
    </row>
    <row r="963" spans="34:45" ht="15" customHeight="1" x14ac:dyDescent="0.15">
      <c r="AH963" s="591" t="s">
        <v>1090</v>
      </c>
      <c r="AI963" s="592" t="s">
        <v>1213</v>
      </c>
      <c r="AJ963" s="591">
        <v>407009</v>
      </c>
      <c r="AK963" s="624"/>
      <c r="AL963" s="764">
        <v>410014</v>
      </c>
      <c r="AM963" s="764">
        <v>1</v>
      </c>
      <c r="AN963" s="764" t="s">
        <v>3617</v>
      </c>
      <c r="AO963" s="624"/>
      <c r="AP963" s="441"/>
      <c r="AQ963" s="589"/>
      <c r="AR963" s="590"/>
      <c r="AS963" s="9"/>
    </row>
    <row r="964" spans="34:45" ht="15" customHeight="1" x14ac:dyDescent="0.15">
      <c r="AH964" s="591" t="s">
        <v>1090</v>
      </c>
      <c r="AI964" s="592" t="s">
        <v>1028</v>
      </c>
      <c r="AJ964" s="591">
        <v>407010</v>
      </c>
      <c r="AK964" s="624"/>
      <c r="AL964" s="764">
        <v>410015</v>
      </c>
      <c r="AM964" s="764">
        <v>1</v>
      </c>
      <c r="AN964" s="764" t="s">
        <v>3617</v>
      </c>
      <c r="AO964" s="624"/>
      <c r="AP964" s="441"/>
      <c r="AQ964" s="589"/>
      <c r="AR964" s="590"/>
      <c r="AS964" s="9"/>
    </row>
    <row r="965" spans="34:45" ht="15" customHeight="1" x14ac:dyDescent="0.15">
      <c r="AH965" s="591" t="s">
        <v>1090</v>
      </c>
      <c r="AI965" s="592" t="s">
        <v>1029</v>
      </c>
      <c r="AJ965" s="591">
        <v>407011</v>
      </c>
      <c r="AK965" s="624"/>
      <c r="AL965" s="764">
        <v>410016</v>
      </c>
      <c r="AM965" s="764" t="s">
        <v>3617</v>
      </c>
      <c r="AN965" s="764">
        <v>1</v>
      </c>
      <c r="AO965" s="624"/>
      <c r="AP965" s="441"/>
      <c r="AQ965" s="589"/>
      <c r="AR965" s="590"/>
      <c r="AS965" s="9"/>
    </row>
    <row r="966" spans="34:45" ht="15" customHeight="1" x14ac:dyDescent="0.15">
      <c r="AH966" s="591" t="s">
        <v>1090</v>
      </c>
      <c r="AI966" s="592" t="s">
        <v>1030</v>
      </c>
      <c r="AJ966" s="591">
        <v>407014</v>
      </c>
      <c r="AK966" s="624"/>
      <c r="AL966" s="764">
        <v>410017</v>
      </c>
      <c r="AM966" s="764">
        <v>1</v>
      </c>
      <c r="AN966" s="764" t="s">
        <v>3617</v>
      </c>
      <c r="AO966" s="624"/>
      <c r="AP966" s="441"/>
      <c r="AQ966" s="589"/>
      <c r="AR966" s="590"/>
      <c r="AS966" s="9"/>
    </row>
    <row r="967" spans="34:45" ht="15" customHeight="1" x14ac:dyDescent="0.15">
      <c r="AH967" s="591" t="s">
        <v>1090</v>
      </c>
      <c r="AI967" s="592" t="s">
        <v>1217</v>
      </c>
      <c r="AJ967" s="591">
        <v>407015</v>
      </c>
      <c r="AK967" s="624"/>
      <c r="AL967" s="764">
        <v>410018</v>
      </c>
      <c r="AM967" s="764">
        <v>1</v>
      </c>
      <c r="AN967" s="764" t="s">
        <v>3617</v>
      </c>
      <c r="AO967" s="624"/>
      <c r="AP967" s="441"/>
      <c r="AQ967" s="589"/>
      <c r="AR967" s="590"/>
      <c r="AS967" s="9"/>
    </row>
    <row r="968" spans="34:45" ht="15" customHeight="1" x14ac:dyDescent="0.15">
      <c r="AH968" s="591" t="s">
        <v>1090</v>
      </c>
      <c r="AI968" s="592" t="s">
        <v>1032</v>
      </c>
      <c r="AJ968" s="591">
        <v>407016</v>
      </c>
      <c r="AK968" s="624"/>
      <c r="AL968" s="764">
        <v>410019</v>
      </c>
      <c r="AM968" s="764">
        <v>1</v>
      </c>
      <c r="AN968" s="764" t="s">
        <v>3617</v>
      </c>
      <c r="AO968" s="624"/>
      <c r="AP968" s="441"/>
      <c r="AQ968" s="589"/>
      <c r="AR968" s="590"/>
      <c r="AS968" s="9"/>
    </row>
    <row r="969" spans="34:45" ht="15" customHeight="1" x14ac:dyDescent="0.15">
      <c r="AH969" s="591" t="s">
        <v>1090</v>
      </c>
      <c r="AI969" s="592" t="s">
        <v>1033</v>
      </c>
      <c r="AJ969" s="591">
        <v>407017</v>
      </c>
      <c r="AK969" s="624"/>
      <c r="AL969" s="764">
        <v>410020</v>
      </c>
      <c r="AM969" s="764">
        <v>1</v>
      </c>
      <c r="AN969" s="764" t="s">
        <v>3617</v>
      </c>
      <c r="AO969" s="624"/>
      <c r="AP969" s="441"/>
      <c r="AQ969" s="589"/>
      <c r="AR969" s="590"/>
      <c r="AS969" s="9"/>
    </row>
    <row r="970" spans="34:45" ht="15" customHeight="1" x14ac:dyDescent="0.15">
      <c r="AH970" s="591" t="s">
        <v>1090</v>
      </c>
      <c r="AI970" s="592" t="s">
        <v>1034</v>
      </c>
      <c r="AJ970" s="591">
        <v>407018</v>
      </c>
      <c r="AK970" s="624"/>
      <c r="AL970" s="764">
        <v>410021</v>
      </c>
      <c r="AM970" s="764" t="s">
        <v>3617</v>
      </c>
      <c r="AN970" s="764">
        <v>1</v>
      </c>
      <c r="AO970" s="624"/>
      <c r="AP970" s="441"/>
      <c r="AQ970" s="589"/>
      <c r="AR970" s="590"/>
      <c r="AS970" s="9"/>
    </row>
    <row r="971" spans="34:45" ht="15" customHeight="1" x14ac:dyDescent="0.15">
      <c r="AH971" s="591" t="s">
        <v>1090</v>
      </c>
      <c r="AI971" s="592" t="s">
        <v>1035</v>
      </c>
      <c r="AJ971" s="591">
        <v>407019</v>
      </c>
      <c r="AK971" s="624"/>
      <c r="AL971" s="764">
        <v>410022</v>
      </c>
      <c r="AM971" s="764" t="s">
        <v>3617</v>
      </c>
      <c r="AN971" s="764">
        <v>1</v>
      </c>
      <c r="AO971" s="624"/>
      <c r="AP971" s="441"/>
      <c r="AQ971" s="589"/>
      <c r="AR971" s="590"/>
      <c r="AS971" s="9"/>
    </row>
    <row r="972" spans="34:45" ht="15" customHeight="1" x14ac:dyDescent="0.15">
      <c r="AH972" s="591" t="s">
        <v>1090</v>
      </c>
      <c r="AI972" s="592" t="s">
        <v>1036</v>
      </c>
      <c r="AJ972" s="591">
        <v>407020</v>
      </c>
      <c r="AK972" s="624"/>
      <c r="AL972" s="764">
        <v>410023</v>
      </c>
      <c r="AM972" s="764" t="s">
        <v>3617</v>
      </c>
      <c r="AN972" s="764">
        <v>1</v>
      </c>
      <c r="AO972" s="624"/>
      <c r="AP972" s="441"/>
      <c r="AQ972" s="589"/>
      <c r="AR972" s="590"/>
      <c r="AS972" s="9"/>
    </row>
    <row r="973" spans="34:45" ht="15" customHeight="1" x14ac:dyDescent="0.15">
      <c r="AH973" s="591" t="s">
        <v>1090</v>
      </c>
      <c r="AI973" s="592"/>
      <c r="AJ973" s="591">
        <v>407021</v>
      </c>
      <c r="AK973" s="624"/>
      <c r="AL973" s="764">
        <v>410024</v>
      </c>
      <c r="AM973" s="764">
        <v>1</v>
      </c>
      <c r="AN973" s="764" t="s">
        <v>3617</v>
      </c>
      <c r="AO973" s="624"/>
      <c r="AP973" s="441"/>
      <c r="AQ973" s="589"/>
      <c r="AR973" s="590"/>
      <c r="AS973" s="9"/>
    </row>
    <row r="974" spans="34:45" ht="15" customHeight="1" x14ac:dyDescent="0.15">
      <c r="AH974" s="591" t="s">
        <v>1090</v>
      </c>
      <c r="AI974" s="592" t="s">
        <v>1225</v>
      </c>
      <c r="AJ974" s="591">
        <v>407022</v>
      </c>
      <c r="AK974" s="624"/>
      <c r="AL974" s="764">
        <v>410025</v>
      </c>
      <c r="AM974" s="764" t="s">
        <v>3617</v>
      </c>
      <c r="AN974" s="764">
        <v>1</v>
      </c>
      <c r="AO974" s="624"/>
      <c r="AP974" s="441"/>
      <c r="AQ974" s="589"/>
      <c r="AR974" s="590"/>
      <c r="AS974" s="9"/>
    </row>
    <row r="975" spans="34:45" ht="15" customHeight="1" x14ac:dyDescent="0.15">
      <c r="AH975" s="591" t="s">
        <v>1090</v>
      </c>
      <c r="AI975" s="592" t="s">
        <v>1037</v>
      </c>
      <c r="AJ975" s="591">
        <v>407023</v>
      </c>
      <c r="AK975" s="624"/>
      <c r="AL975" s="764">
        <v>410026</v>
      </c>
      <c r="AM975" s="764" t="s">
        <v>3617</v>
      </c>
      <c r="AN975" s="764">
        <v>1</v>
      </c>
      <c r="AO975" s="624"/>
      <c r="AP975" s="441"/>
      <c r="AQ975" s="589"/>
      <c r="AR975" s="590"/>
      <c r="AS975" s="9"/>
    </row>
    <row r="976" spans="34:45" ht="15" customHeight="1" x14ac:dyDescent="0.15">
      <c r="AH976" s="591" t="s">
        <v>1090</v>
      </c>
      <c r="AI976" s="592" t="s">
        <v>1228</v>
      </c>
      <c r="AJ976" s="591">
        <v>407024</v>
      </c>
      <c r="AK976" s="624"/>
      <c r="AL976" s="764">
        <v>410991</v>
      </c>
      <c r="AM976" s="764" t="s">
        <v>3617</v>
      </c>
      <c r="AN976" s="764">
        <v>1</v>
      </c>
      <c r="AO976" s="624"/>
      <c r="AP976" s="441"/>
      <c r="AQ976" s="589"/>
      <c r="AR976" s="590"/>
      <c r="AS976" s="9"/>
    </row>
    <row r="977" spans="34:45" ht="15" customHeight="1" x14ac:dyDescent="0.15">
      <c r="AH977" s="591" t="s">
        <v>1090</v>
      </c>
      <c r="AI977" s="592" t="s">
        <v>1038</v>
      </c>
      <c r="AJ977" s="591">
        <v>407025</v>
      </c>
      <c r="AK977" s="624"/>
      <c r="AL977" s="764">
        <v>410990</v>
      </c>
      <c r="AM977" s="764" t="s">
        <v>3617</v>
      </c>
      <c r="AN977" s="764">
        <v>1</v>
      </c>
      <c r="AO977" s="624"/>
      <c r="AP977" s="441"/>
      <c r="AQ977" s="589"/>
      <c r="AR977" s="590"/>
      <c r="AS977" s="9"/>
    </row>
    <row r="978" spans="34:45" ht="15" customHeight="1" x14ac:dyDescent="0.15">
      <c r="AH978" s="591" t="s">
        <v>1090</v>
      </c>
      <c r="AI978" s="592"/>
      <c r="AJ978" s="591">
        <v>407990</v>
      </c>
      <c r="AK978" s="624"/>
      <c r="AL978" s="764">
        <v>411001</v>
      </c>
      <c r="AM978" s="764">
        <v>1</v>
      </c>
      <c r="AN978" s="764" t="s">
        <v>3617</v>
      </c>
      <c r="AO978" s="624"/>
      <c r="AP978" s="441"/>
      <c r="AQ978" s="589"/>
      <c r="AR978" s="590"/>
      <c r="AS978" s="9"/>
    </row>
    <row r="979" spans="34:45" ht="15" customHeight="1" x14ac:dyDescent="0.15">
      <c r="AH979" s="591" t="s">
        <v>1090</v>
      </c>
      <c r="AI979" s="592" t="s">
        <v>1040</v>
      </c>
      <c r="AJ979" s="591">
        <v>408001</v>
      </c>
      <c r="AK979" s="624"/>
      <c r="AL979" s="764">
        <v>411002</v>
      </c>
      <c r="AM979" s="764">
        <v>1</v>
      </c>
      <c r="AN979" s="764" t="s">
        <v>3617</v>
      </c>
      <c r="AO979" s="624"/>
      <c r="AP979" s="441"/>
      <c r="AQ979" s="589"/>
      <c r="AR979" s="590"/>
      <c r="AS979" s="9"/>
    </row>
    <row r="980" spans="34:45" ht="15" customHeight="1" x14ac:dyDescent="0.15">
      <c r="AH980" s="591" t="s">
        <v>1090</v>
      </c>
      <c r="AI980" s="592" t="s">
        <v>1041</v>
      </c>
      <c r="AJ980" s="591">
        <v>408002</v>
      </c>
      <c r="AK980" s="624"/>
      <c r="AL980" s="764">
        <v>411003</v>
      </c>
      <c r="AM980" s="764" t="s">
        <v>3617</v>
      </c>
      <c r="AN980" s="764">
        <v>1</v>
      </c>
      <c r="AO980" s="624"/>
      <c r="AP980" s="441"/>
      <c r="AQ980" s="589"/>
      <c r="AR980" s="590"/>
      <c r="AS980" s="9"/>
    </row>
    <row r="981" spans="34:45" ht="15" customHeight="1" x14ac:dyDescent="0.15">
      <c r="AH981" s="591" t="s">
        <v>1090</v>
      </c>
      <c r="AI981" s="592" t="s">
        <v>1042</v>
      </c>
      <c r="AJ981" s="591">
        <v>408003</v>
      </c>
      <c r="AK981" s="624"/>
      <c r="AL981" s="764">
        <v>411004</v>
      </c>
      <c r="AM981" s="764">
        <v>1</v>
      </c>
      <c r="AN981" s="764" t="s">
        <v>3617</v>
      </c>
      <c r="AO981" s="624"/>
      <c r="AP981" s="441"/>
      <c r="AQ981" s="589"/>
      <c r="AR981" s="590"/>
      <c r="AS981" s="9"/>
    </row>
    <row r="982" spans="34:45" ht="15" customHeight="1" x14ac:dyDescent="0.15">
      <c r="AH982" s="591" t="s">
        <v>1090</v>
      </c>
      <c r="AI982" s="592" t="s">
        <v>1043</v>
      </c>
      <c r="AJ982" s="591">
        <v>408004</v>
      </c>
      <c r="AK982" s="624"/>
      <c r="AL982" s="764">
        <v>411005</v>
      </c>
      <c r="AM982" s="764">
        <v>1</v>
      </c>
      <c r="AN982" s="764" t="s">
        <v>3617</v>
      </c>
      <c r="AO982" s="624"/>
      <c r="AP982" s="441"/>
      <c r="AQ982" s="589"/>
      <c r="AR982" s="590"/>
      <c r="AS982" s="9"/>
    </row>
    <row r="983" spans="34:45" ht="15" customHeight="1" x14ac:dyDescent="0.15">
      <c r="AH983" s="591" t="s">
        <v>1090</v>
      </c>
      <c r="AI983" s="592" t="s">
        <v>1235</v>
      </c>
      <c r="AJ983" s="591">
        <v>408005</v>
      </c>
      <c r="AK983" s="624"/>
      <c r="AL983" s="764">
        <v>411006</v>
      </c>
      <c r="AM983" s="764" t="s">
        <v>3617</v>
      </c>
      <c r="AN983" s="764">
        <v>1</v>
      </c>
      <c r="AO983" s="624"/>
      <c r="AP983" s="441"/>
      <c r="AQ983" s="589"/>
      <c r="AR983" s="590"/>
      <c r="AS983" s="9"/>
    </row>
    <row r="984" spans="34:45" ht="15" customHeight="1" x14ac:dyDescent="0.15">
      <c r="AH984" s="591" t="s">
        <v>1090</v>
      </c>
      <c r="AI984" s="592" t="s">
        <v>267</v>
      </c>
      <c r="AJ984" s="591">
        <v>408006</v>
      </c>
      <c r="AK984" s="624"/>
      <c r="AL984" s="764">
        <v>411007</v>
      </c>
      <c r="AM984" s="764" t="s">
        <v>3617</v>
      </c>
      <c r="AN984" s="764">
        <v>1</v>
      </c>
      <c r="AO984" s="624"/>
      <c r="AP984" s="441"/>
      <c r="AQ984" s="589"/>
      <c r="AR984" s="590"/>
      <c r="AS984" s="9"/>
    </row>
    <row r="985" spans="34:45" ht="15" customHeight="1" x14ac:dyDescent="0.15">
      <c r="AH985" s="591" t="s">
        <v>1090</v>
      </c>
      <c r="AI985" s="592" t="s">
        <v>1045</v>
      </c>
      <c r="AJ985" s="591">
        <v>408008</v>
      </c>
      <c r="AK985" s="624"/>
      <c r="AL985" s="764">
        <v>411008</v>
      </c>
      <c r="AM985" s="764" t="s">
        <v>3617</v>
      </c>
      <c r="AN985" s="764">
        <v>1</v>
      </c>
      <c r="AO985" s="624"/>
      <c r="AP985" s="441"/>
      <c r="AQ985" s="589"/>
      <c r="AR985" s="590"/>
      <c r="AS985" s="9"/>
    </row>
    <row r="986" spans="34:45" ht="15" customHeight="1" x14ac:dyDescent="0.15">
      <c r="AH986" s="591" t="s">
        <v>1090</v>
      </c>
      <c r="AI986" s="592" t="s">
        <v>1047</v>
      </c>
      <c r="AJ986" s="591">
        <v>408009</v>
      </c>
      <c r="AK986" s="624"/>
      <c r="AL986" s="764">
        <v>411009</v>
      </c>
      <c r="AM986" s="764" t="s">
        <v>3617</v>
      </c>
      <c r="AN986" s="764">
        <v>1</v>
      </c>
      <c r="AO986" s="624"/>
      <c r="AP986" s="441"/>
      <c r="AQ986" s="589"/>
      <c r="AR986" s="590"/>
      <c r="AS986" s="9"/>
    </row>
    <row r="987" spans="34:45" ht="15" customHeight="1" x14ac:dyDescent="0.15">
      <c r="AH987" s="591" t="s">
        <v>1090</v>
      </c>
      <c r="AI987" s="592" t="s">
        <v>1239</v>
      </c>
      <c r="AJ987" s="591">
        <v>408010</v>
      </c>
      <c r="AK987" s="624"/>
      <c r="AL987" s="764">
        <v>411010</v>
      </c>
      <c r="AM987" s="764">
        <v>1</v>
      </c>
      <c r="AN987" s="764" t="s">
        <v>3617</v>
      </c>
      <c r="AO987" s="624"/>
      <c r="AP987" s="441"/>
      <c r="AQ987" s="589"/>
      <c r="AR987" s="590"/>
      <c r="AS987" s="9"/>
    </row>
    <row r="988" spans="34:45" ht="15" customHeight="1" x14ac:dyDescent="0.15">
      <c r="AH988" s="591" t="s">
        <v>1090</v>
      </c>
      <c r="AI988" s="592" t="s">
        <v>1241</v>
      </c>
      <c r="AJ988" s="591">
        <v>408011</v>
      </c>
      <c r="AK988" s="624"/>
      <c r="AL988" s="764">
        <v>411011</v>
      </c>
      <c r="AM988" s="764" t="s">
        <v>3617</v>
      </c>
      <c r="AN988" s="764">
        <v>1</v>
      </c>
      <c r="AO988" s="624"/>
      <c r="AP988" s="441"/>
      <c r="AQ988" s="589"/>
      <c r="AR988" s="590"/>
      <c r="AS988" s="9"/>
    </row>
    <row r="989" spans="34:45" ht="15" customHeight="1" x14ac:dyDescent="0.15">
      <c r="AH989" s="591" t="s">
        <v>1090</v>
      </c>
      <c r="AI989" s="592" t="s">
        <v>1049</v>
      </c>
      <c r="AJ989" s="591">
        <v>408012</v>
      </c>
      <c r="AK989" s="624"/>
      <c r="AL989" s="764">
        <v>411012</v>
      </c>
      <c r="AM989" s="764">
        <v>1</v>
      </c>
      <c r="AN989" s="764" t="s">
        <v>3617</v>
      </c>
      <c r="AO989" s="624"/>
      <c r="AP989" s="441"/>
      <c r="AQ989" s="589"/>
      <c r="AR989" s="590"/>
      <c r="AS989" s="9"/>
    </row>
    <row r="990" spans="34:45" ht="15" customHeight="1" x14ac:dyDescent="0.15">
      <c r="AH990" s="591" t="s">
        <v>1090</v>
      </c>
      <c r="AI990" s="592" t="s">
        <v>1050</v>
      </c>
      <c r="AJ990" s="591">
        <v>408013</v>
      </c>
      <c r="AK990" s="624"/>
      <c r="AL990" s="764">
        <v>411013</v>
      </c>
      <c r="AM990" s="764">
        <v>1</v>
      </c>
      <c r="AN990" s="764" t="s">
        <v>3617</v>
      </c>
      <c r="AO990" s="624"/>
      <c r="AP990" s="441"/>
      <c r="AQ990" s="589"/>
      <c r="AR990" s="590"/>
      <c r="AS990" s="9"/>
    </row>
    <row r="991" spans="34:45" ht="15" customHeight="1" x14ac:dyDescent="0.15">
      <c r="AH991" s="591" t="s">
        <v>1090</v>
      </c>
      <c r="AI991" s="592" t="s">
        <v>1051</v>
      </c>
      <c r="AJ991" s="591">
        <v>408014</v>
      </c>
      <c r="AK991" s="624"/>
      <c r="AL991" s="764">
        <v>411014</v>
      </c>
      <c r="AM991" s="764" t="s">
        <v>3617</v>
      </c>
      <c r="AN991" s="764">
        <v>1</v>
      </c>
      <c r="AO991" s="624"/>
      <c r="AP991" s="441"/>
      <c r="AQ991" s="589"/>
      <c r="AR991" s="590"/>
      <c r="AS991" s="9"/>
    </row>
    <row r="992" spans="34:45" ht="15" customHeight="1" x14ac:dyDescent="0.15">
      <c r="AH992" s="591" t="s">
        <v>1090</v>
      </c>
      <c r="AI992" s="592" t="s">
        <v>1052</v>
      </c>
      <c r="AJ992" s="591">
        <v>408015</v>
      </c>
      <c r="AK992" s="624"/>
      <c r="AL992" s="764">
        <v>411015</v>
      </c>
      <c r="AM992" s="764">
        <v>1</v>
      </c>
      <c r="AN992" s="764" t="s">
        <v>3617</v>
      </c>
      <c r="AO992" s="624"/>
      <c r="AP992" s="441"/>
      <c r="AQ992" s="589"/>
      <c r="AR992" s="590"/>
      <c r="AS992" s="9"/>
    </row>
    <row r="993" spans="34:45" ht="15" customHeight="1" x14ac:dyDescent="0.15">
      <c r="AH993" s="591" t="s">
        <v>1090</v>
      </c>
      <c r="AI993" s="592" t="s">
        <v>1053</v>
      </c>
      <c r="AJ993" s="591">
        <v>408016</v>
      </c>
      <c r="AK993" s="624"/>
      <c r="AL993" s="764">
        <v>411016</v>
      </c>
      <c r="AM993" s="764" t="s">
        <v>3617</v>
      </c>
      <c r="AN993" s="764">
        <v>1</v>
      </c>
      <c r="AO993" s="624"/>
      <c r="AP993" s="441"/>
      <c r="AQ993" s="589"/>
      <c r="AR993" s="590"/>
      <c r="AS993" s="9"/>
    </row>
    <row r="994" spans="34:45" ht="15" customHeight="1" x14ac:dyDescent="0.15">
      <c r="AH994" s="591" t="s">
        <v>1090</v>
      </c>
      <c r="AI994" s="592" t="s">
        <v>1054</v>
      </c>
      <c r="AJ994" s="591">
        <v>408017</v>
      </c>
      <c r="AK994" s="624"/>
      <c r="AL994" s="764">
        <v>411017</v>
      </c>
      <c r="AM994" s="764">
        <v>1</v>
      </c>
      <c r="AN994" s="764" t="s">
        <v>3617</v>
      </c>
      <c r="AO994" s="624"/>
      <c r="AP994" s="441"/>
      <c r="AQ994" s="589"/>
      <c r="AR994" s="590"/>
      <c r="AS994" s="9"/>
    </row>
    <row r="995" spans="34:45" ht="15" customHeight="1" x14ac:dyDescent="0.15">
      <c r="AH995" s="591" t="s">
        <v>1090</v>
      </c>
      <c r="AI995" s="592" t="s">
        <v>1055</v>
      </c>
      <c r="AJ995" s="591">
        <v>408018</v>
      </c>
      <c r="AK995" s="624"/>
      <c r="AL995" s="764">
        <v>411018</v>
      </c>
      <c r="AM995" s="764">
        <v>1</v>
      </c>
      <c r="AN995" s="764" t="s">
        <v>3617</v>
      </c>
      <c r="AO995" s="624"/>
      <c r="AP995" s="441"/>
      <c r="AQ995" s="589"/>
      <c r="AR995" s="590"/>
      <c r="AS995" s="9"/>
    </row>
    <row r="996" spans="34:45" ht="15" customHeight="1" x14ac:dyDescent="0.15">
      <c r="AH996" s="591" t="s">
        <v>1090</v>
      </c>
      <c r="AI996" s="592" t="s">
        <v>1056</v>
      </c>
      <c r="AJ996" s="591">
        <v>408019</v>
      </c>
      <c r="AK996" s="624"/>
      <c r="AL996" s="764">
        <v>411019</v>
      </c>
      <c r="AM996" s="764">
        <v>1</v>
      </c>
      <c r="AN996" s="764" t="s">
        <v>3617</v>
      </c>
      <c r="AO996" s="624"/>
      <c r="AP996" s="441"/>
      <c r="AQ996" s="589"/>
      <c r="AR996" s="590"/>
      <c r="AS996" s="9"/>
    </row>
    <row r="997" spans="34:45" ht="15" customHeight="1" x14ac:dyDescent="0.15">
      <c r="AH997" s="591" t="s">
        <v>1090</v>
      </c>
      <c r="AI997" s="592" t="s">
        <v>1057</v>
      </c>
      <c r="AJ997" s="591">
        <v>408020</v>
      </c>
      <c r="AK997" s="624"/>
      <c r="AL997" s="764">
        <v>411020</v>
      </c>
      <c r="AM997" s="764" t="s">
        <v>3617</v>
      </c>
      <c r="AN997" s="764">
        <v>1</v>
      </c>
      <c r="AO997" s="624"/>
      <c r="AP997" s="441"/>
      <c r="AQ997" s="589"/>
      <c r="AR997" s="590"/>
      <c r="AS997" s="9"/>
    </row>
    <row r="998" spans="34:45" ht="15" customHeight="1" x14ac:dyDescent="0.15">
      <c r="AH998" s="591" t="s">
        <v>1090</v>
      </c>
      <c r="AI998" s="592" t="s">
        <v>1250</v>
      </c>
      <c r="AJ998" s="591">
        <v>408021</v>
      </c>
      <c r="AK998" s="624"/>
      <c r="AL998" s="764">
        <v>411021</v>
      </c>
      <c r="AM998" s="764">
        <v>1</v>
      </c>
      <c r="AN998" s="764" t="s">
        <v>3617</v>
      </c>
      <c r="AO998" s="624"/>
      <c r="AP998" s="441"/>
      <c r="AQ998" s="589"/>
      <c r="AR998" s="590"/>
      <c r="AS998" s="9"/>
    </row>
    <row r="999" spans="34:45" ht="15" customHeight="1" x14ac:dyDescent="0.15">
      <c r="AH999" s="591" t="s">
        <v>1090</v>
      </c>
      <c r="AI999" s="592" t="s">
        <v>1059</v>
      </c>
      <c r="AJ999" s="591">
        <v>408022</v>
      </c>
      <c r="AK999" s="624"/>
      <c r="AL999" s="764">
        <v>411022</v>
      </c>
      <c r="AM999" s="764">
        <v>1</v>
      </c>
      <c r="AN999" s="764" t="s">
        <v>3617</v>
      </c>
      <c r="AO999" s="624"/>
      <c r="AP999" s="441"/>
      <c r="AQ999" s="589"/>
      <c r="AR999" s="590"/>
      <c r="AS999" s="9"/>
    </row>
    <row r="1000" spans="34:45" ht="15" customHeight="1" x14ac:dyDescent="0.15">
      <c r="AH1000" s="591" t="s">
        <v>1090</v>
      </c>
      <c r="AI1000" s="592" t="s">
        <v>1060</v>
      </c>
      <c r="AJ1000" s="591">
        <v>408023</v>
      </c>
      <c r="AK1000" s="624"/>
      <c r="AL1000" s="764">
        <v>411023</v>
      </c>
      <c r="AM1000" s="764" t="s">
        <v>3617</v>
      </c>
      <c r="AN1000" s="764">
        <v>1</v>
      </c>
      <c r="AO1000" s="624"/>
      <c r="AP1000" s="441"/>
      <c r="AQ1000" s="589"/>
      <c r="AR1000" s="590"/>
      <c r="AS1000" s="9"/>
    </row>
    <row r="1001" spans="34:45" ht="15" customHeight="1" x14ac:dyDescent="0.15">
      <c r="AH1001" s="591" t="s">
        <v>1090</v>
      </c>
      <c r="AI1001" s="592" t="s">
        <v>1254</v>
      </c>
      <c r="AJ1001" s="591">
        <v>408024</v>
      </c>
      <c r="AK1001" s="624"/>
      <c r="AL1001" s="764">
        <v>411024</v>
      </c>
      <c r="AM1001" s="764">
        <v>1</v>
      </c>
      <c r="AN1001" s="764" t="s">
        <v>3617</v>
      </c>
      <c r="AO1001" s="624"/>
      <c r="AP1001" s="441"/>
      <c r="AQ1001" s="589"/>
      <c r="AR1001" s="590"/>
      <c r="AS1001" s="9"/>
    </row>
    <row r="1002" spans="34:45" ht="15" customHeight="1" x14ac:dyDescent="0.15">
      <c r="AH1002" s="591" t="s">
        <v>1090</v>
      </c>
      <c r="AI1002" s="592" t="s">
        <v>1062</v>
      </c>
      <c r="AJ1002" s="591">
        <v>408027</v>
      </c>
      <c r="AK1002" s="624"/>
      <c r="AL1002" s="764">
        <v>411025</v>
      </c>
      <c r="AM1002" s="764" t="s">
        <v>3617</v>
      </c>
      <c r="AN1002" s="764">
        <v>1</v>
      </c>
      <c r="AO1002" s="624"/>
      <c r="AP1002" s="441"/>
      <c r="AQ1002" s="589"/>
      <c r="AR1002" s="590"/>
      <c r="AS1002" s="9"/>
    </row>
    <row r="1003" spans="34:45" ht="15" customHeight="1" x14ac:dyDescent="0.15">
      <c r="AH1003" s="591" t="s">
        <v>1090</v>
      </c>
      <c r="AI1003" s="592" t="s">
        <v>1257</v>
      </c>
      <c r="AJ1003" s="591">
        <v>408028</v>
      </c>
      <c r="AK1003" s="624"/>
      <c r="AL1003" s="764">
        <v>411026</v>
      </c>
      <c r="AM1003" s="764" t="s">
        <v>3617</v>
      </c>
      <c r="AN1003" s="764">
        <v>1</v>
      </c>
      <c r="AO1003" s="624"/>
      <c r="AP1003" s="441"/>
      <c r="AQ1003" s="589"/>
      <c r="AR1003" s="590"/>
      <c r="AS1003" s="9"/>
    </row>
    <row r="1004" spans="34:45" ht="15" customHeight="1" x14ac:dyDescent="0.15">
      <c r="AH1004" s="591" t="s">
        <v>1090</v>
      </c>
      <c r="AI1004" s="592" t="s">
        <v>1259</v>
      </c>
      <c r="AJ1004" s="591">
        <v>408034</v>
      </c>
      <c r="AK1004" s="624"/>
      <c r="AL1004" s="764">
        <v>411027</v>
      </c>
      <c r="AM1004" s="764" t="s">
        <v>3617</v>
      </c>
      <c r="AN1004" s="764">
        <v>1</v>
      </c>
      <c r="AO1004" s="624"/>
      <c r="AP1004" s="441"/>
      <c r="AQ1004" s="589"/>
      <c r="AR1004" s="590"/>
      <c r="AS1004" s="9"/>
    </row>
    <row r="1005" spans="34:45" ht="15" customHeight="1" x14ac:dyDescent="0.15">
      <c r="AH1005" s="591" t="s">
        <v>1090</v>
      </c>
      <c r="AI1005" s="592" t="s">
        <v>1064</v>
      </c>
      <c r="AJ1005" s="591">
        <v>408030</v>
      </c>
      <c r="AK1005" s="624"/>
      <c r="AL1005" s="764">
        <v>411028</v>
      </c>
      <c r="AM1005" s="764">
        <v>1</v>
      </c>
      <c r="AN1005" s="764" t="s">
        <v>3617</v>
      </c>
      <c r="AO1005" s="624"/>
      <c r="AP1005" s="441"/>
      <c r="AQ1005" s="589"/>
      <c r="AR1005" s="590"/>
      <c r="AS1005" s="9"/>
    </row>
    <row r="1006" spans="34:45" ht="15" customHeight="1" x14ac:dyDescent="0.15">
      <c r="AH1006" s="591" t="s">
        <v>1090</v>
      </c>
      <c r="AI1006" s="592" t="s">
        <v>1065</v>
      </c>
      <c r="AJ1006" s="591">
        <v>408031</v>
      </c>
      <c r="AK1006" s="624"/>
      <c r="AL1006" s="764">
        <v>411029</v>
      </c>
      <c r="AM1006" s="764">
        <v>1</v>
      </c>
      <c r="AN1006" s="764" t="s">
        <v>3617</v>
      </c>
      <c r="AO1006" s="624"/>
      <c r="AP1006" s="441"/>
      <c r="AQ1006" s="589"/>
      <c r="AR1006" s="590"/>
      <c r="AS1006" s="9"/>
    </row>
    <row r="1007" spans="34:45" ht="15" customHeight="1" x14ac:dyDescent="0.15">
      <c r="AH1007" s="591" t="s">
        <v>1090</v>
      </c>
      <c r="AI1007" s="592" t="s">
        <v>1066</v>
      </c>
      <c r="AJ1007" s="591">
        <v>408033</v>
      </c>
      <c r="AK1007" s="624"/>
      <c r="AL1007" s="764">
        <v>411030</v>
      </c>
      <c r="AM1007" s="764">
        <v>1</v>
      </c>
      <c r="AN1007" s="764" t="s">
        <v>3617</v>
      </c>
      <c r="AO1007" s="624"/>
      <c r="AP1007" s="441"/>
      <c r="AQ1007" s="589"/>
      <c r="AR1007" s="590"/>
      <c r="AS1007" s="9"/>
    </row>
    <row r="1008" spans="34:45" ht="15" customHeight="1" x14ac:dyDescent="0.15">
      <c r="AH1008" s="591" t="s">
        <v>1090</v>
      </c>
      <c r="AI1008" s="592" t="s">
        <v>1061</v>
      </c>
      <c r="AJ1008" s="591">
        <v>408025</v>
      </c>
      <c r="AK1008" s="624"/>
      <c r="AL1008" s="764">
        <v>412002</v>
      </c>
      <c r="AM1008" s="764" t="s">
        <v>3617</v>
      </c>
      <c r="AN1008" s="764">
        <v>1</v>
      </c>
      <c r="AO1008" s="624"/>
      <c r="AP1008" s="441"/>
      <c r="AQ1008" s="589"/>
      <c r="AR1008" s="590"/>
      <c r="AS1008" s="9"/>
    </row>
    <row r="1009" spans="34:45" ht="15" customHeight="1" x14ac:dyDescent="0.15">
      <c r="AH1009" s="591" t="s">
        <v>1090</v>
      </c>
      <c r="AI1009" s="592"/>
      <c r="AJ1009" s="591">
        <v>408026</v>
      </c>
      <c r="AK1009" s="624"/>
      <c r="AL1009" s="764">
        <v>412003</v>
      </c>
      <c r="AM1009" s="764" t="s">
        <v>3617</v>
      </c>
      <c r="AN1009" s="764">
        <v>1</v>
      </c>
      <c r="AO1009" s="624"/>
      <c r="AP1009" s="441"/>
      <c r="AQ1009" s="589"/>
      <c r="AR1009" s="590"/>
      <c r="AS1009" s="9"/>
    </row>
    <row r="1010" spans="34:45" ht="15" customHeight="1" x14ac:dyDescent="0.15">
      <c r="AH1010" s="591" t="s">
        <v>1090</v>
      </c>
      <c r="AI1010" s="592" t="s">
        <v>1063</v>
      </c>
      <c r="AJ1010" s="591">
        <v>408029</v>
      </c>
      <c r="AK1010" s="624"/>
      <c r="AL1010" s="764">
        <v>412004</v>
      </c>
      <c r="AM1010" s="764">
        <v>1</v>
      </c>
      <c r="AN1010" s="764" t="s">
        <v>3617</v>
      </c>
      <c r="AO1010" s="624"/>
      <c r="AP1010" s="441"/>
      <c r="AQ1010" s="589"/>
      <c r="AR1010" s="590"/>
      <c r="AS1010" s="9"/>
    </row>
    <row r="1011" spans="34:45" ht="15" customHeight="1" x14ac:dyDescent="0.15">
      <c r="AH1011" s="591" t="s">
        <v>1090</v>
      </c>
      <c r="AI1011" s="593" t="s">
        <v>1267</v>
      </c>
      <c r="AJ1011" s="591">
        <v>409004</v>
      </c>
      <c r="AK1011" s="624"/>
      <c r="AL1011" s="764">
        <v>412005</v>
      </c>
      <c r="AM1011" s="764" t="s">
        <v>3617</v>
      </c>
      <c r="AN1011" s="764">
        <v>1</v>
      </c>
      <c r="AO1011" s="624"/>
      <c r="AP1011" s="441"/>
      <c r="AQ1011" s="589"/>
      <c r="AR1011" s="590"/>
      <c r="AS1011" s="9"/>
    </row>
    <row r="1012" spans="34:45" ht="15" customHeight="1" x14ac:dyDescent="0.15">
      <c r="AH1012" s="591" t="s">
        <v>1090</v>
      </c>
      <c r="AI1012" s="592" t="s">
        <v>1069</v>
      </c>
      <c r="AJ1012" s="591">
        <v>409001</v>
      </c>
      <c r="AK1012" s="624"/>
      <c r="AL1012" s="764">
        <v>412006</v>
      </c>
      <c r="AM1012" s="764">
        <v>1</v>
      </c>
      <c r="AN1012" s="764" t="s">
        <v>3617</v>
      </c>
      <c r="AO1012" s="624"/>
      <c r="AP1012" s="441"/>
      <c r="AQ1012" s="589"/>
      <c r="AR1012" s="590"/>
      <c r="AS1012" s="9"/>
    </row>
    <row r="1013" spans="34:45" ht="15" customHeight="1" x14ac:dyDescent="0.15">
      <c r="AH1013" s="591" t="s">
        <v>1090</v>
      </c>
      <c r="AI1013" s="592" t="s">
        <v>1071</v>
      </c>
      <c r="AJ1013" s="591">
        <v>409002</v>
      </c>
      <c r="AK1013" s="624"/>
      <c r="AL1013" s="764">
        <v>412007</v>
      </c>
      <c r="AM1013" s="764" t="s">
        <v>3617</v>
      </c>
      <c r="AN1013" s="764">
        <v>1</v>
      </c>
      <c r="AO1013" s="624"/>
      <c r="AP1013" s="441"/>
      <c r="AQ1013" s="589"/>
      <c r="AR1013" s="590"/>
      <c r="AS1013" s="9"/>
    </row>
    <row r="1014" spans="34:45" ht="15" customHeight="1" x14ac:dyDescent="0.15">
      <c r="AH1014" s="591" t="s">
        <v>1090</v>
      </c>
      <c r="AI1014" s="592" t="s">
        <v>1072</v>
      </c>
      <c r="AJ1014" s="591">
        <v>409003</v>
      </c>
      <c r="AK1014" s="624"/>
      <c r="AL1014" s="764">
        <v>412008</v>
      </c>
      <c r="AM1014" s="764" t="s">
        <v>3617</v>
      </c>
      <c r="AN1014" s="764">
        <v>1</v>
      </c>
      <c r="AO1014" s="624"/>
      <c r="AP1014" s="441"/>
      <c r="AQ1014" s="589"/>
      <c r="AR1014" s="590"/>
      <c r="AS1014" s="9"/>
    </row>
    <row r="1015" spans="34:45" ht="15" customHeight="1" x14ac:dyDescent="0.15">
      <c r="AH1015" s="591" t="s">
        <v>1090</v>
      </c>
      <c r="AI1015" s="592" t="s">
        <v>1073</v>
      </c>
      <c r="AJ1015" s="591">
        <v>409005</v>
      </c>
      <c r="AK1015" s="624"/>
      <c r="AL1015" s="764">
        <v>412009</v>
      </c>
      <c r="AM1015" s="764">
        <v>1</v>
      </c>
      <c r="AN1015" s="764" t="s">
        <v>3617</v>
      </c>
      <c r="AO1015" s="624"/>
      <c r="AP1015" s="441"/>
      <c r="AQ1015" s="589"/>
      <c r="AR1015" s="590"/>
      <c r="AS1015" s="9"/>
    </row>
    <row r="1016" spans="34:45" ht="15" customHeight="1" x14ac:dyDescent="0.15">
      <c r="AH1016" s="591" t="s">
        <v>1090</v>
      </c>
      <c r="AI1016" s="592" t="s">
        <v>1074</v>
      </c>
      <c r="AJ1016" s="591">
        <v>409006</v>
      </c>
      <c r="AK1016" s="624"/>
      <c r="AL1016" s="764">
        <v>412010</v>
      </c>
      <c r="AM1016" s="764">
        <v>1</v>
      </c>
      <c r="AN1016" s="764" t="s">
        <v>3617</v>
      </c>
      <c r="AO1016" s="624"/>
      <c r="AP1016" s="441"/>
      <c r="AQ1016" s="589"/>
      <c r="AR1016" s="590"/>
      <c r="AS1016" s="9"/>
    </row>
    <row r="1017" spans="34:45" ht="15" customHeight="1" x14ac:dyDescent="0.15">
      <c r="AH1017" s="591" t="s">
        <v>1090</v>
      </c>
      <c r="AI1017" s="592" t="s">
        <v>1076</v>
      </c>
      <c r="AJ1017" s="591">
        <v>409007</v>
      </c>
      <c r="AK1017" s="624"/>
      <c r="AL1017" s="764">
        <v>412011</v>
      </c>
      <c r="AM1017" s="764">
        <v>1</v>
      </c>
      <c r="AN1017" s="764" t="s">
        <v>3617</v>
      </c>
      <c r="AO1017" s="624"/>
      <c r="AP1017" s="441"/>
      <c r="AQ1017" s="589"/>
      <c r="AR1017" s="590"/>
      <c r="AS1017" s="9"/>
    </row>
    <row r="1018" spans="34:45" ht="15" customHeight="1" x14ac:dyDescent="0.15">
      <c r="AH1018" s="591" t="s">
        <v>1090</v>
      </c>
      <c r="AI1018" s="592" t="s">
        <v>1077</v>
      </c>
      <c r="AJ1018" s="591">
        <v>409008</v>
      </c>
      <c r="AK1018" s="624"/>
      <c r="AL1018" s="764">
        <v>412012</v>
      </c>
      <c r="AM1018" s="764" t="s">
        <v>3617</v>
      </c>
      <c r="AN1018" s="764">
        <v>1</v>
      </c>
      <c r="AO1018" s="624"/>
      <c r="AP1018" s="441"/>
      <c r="AQ1018" s="589"/>
      <c r="AR1018" s="590"/>
      <c r="AS1018" s="9"/>
    </row>
    <row r="1019" spans="34:45" ht="15" customHeight="1" x14ac:dyDescent="0.15">
      <c r="AH1019" s="591" t="s">
        <v>1090</v>
      </c>
      <c r="AI1019" s="592" t="s">
        <v>1079</v>
      </c>
      <c r="AJ1019" s="591">
        <v>409009</v>
      </c>
      <c r="AK1019" s="624"/>
      <c r="AL1019" s="764">
        <v>412013</v>
      </c>
      <c r="AM1019" s="764" t="s">
        <v>3617</v>
      </c>
      <c r="AN1019" s="764">
        <v>1</v>
      </c>
      <c r="AO1019" s="624"/>
      <c r="AP1019" s="441"/>
      <c r="AQ1019" s="589"/>
      <c r="AR1019" s="590"/>
      <c r="AS1019" s="9"/>
    </row>
    <row r="1020" spans="34:45" ht="15" customHeight="1" x14ac:dyDescent="0.15">
      <c r="AH1020" s="591" t="s">
        <v>1090</v>
      </c>
      <c r="AI1020" s="592" t="s">
        <v>1080</v>
      </c>
      <c r="AJ1020" s="591">
        <v>409010</v>
      </c>
      <c r="AK1020" s="624"/>
      <c r="AL1020" s="764">
        <v>412014</v>
      </c>
      <c r="AM1020" s="764">
        <v>1</v>
      </c>
      <c r="AN1020" s="764" t="s">
        <v>3617</v>
      </c>
      <c r="AO1020" s="624"/>
      <c r="AP1020" s="441"/>
      <c r="AQ1020" s="589"/>
      <c r="AR1020" s="590"/>
      <c r="AS1020" s="9"/>
    </row>
    <row r="1021" spans="34:45" ht="15" customHeight="1" x14ac:dyDescent="0.15">
      <c r="AH1021" s="591" t="s">
        <v>1090</v>
      </c>
      <c r="AI1021" s="592" t="s">
        <v>1278</v>
      </c>
      <c r="AJ1021" s="591">
        <v>409011</v>
      </c>
      <c r="AK1021" s="624"/>
      <c r="AL1021" s="764">
        <v>412015</v>
      </c>
      <c r="AM1021" s="764">
        <v>1</v>
      </c>
      <c r="AN1021" s="764" t="s">
        <v>3617</v>
      </c>
      <c r="AO1021" s="624"/>
      <c r="AP1021" s="441"/>
      <c r="AQ1021" s="589"/>
      <c r="AR1021" s="590"/>
      <c r="AS1021" s="9"/>
    </row>
    <row r="1022" spans="34:45" ht="15" customHeight="1" x14ac:dyDescent="0.15">
      <c r="AH1022" s="591" t="s">
        <v>1090</v>
      </c>
      <c r="AI1022" s="592" t="s">
        <v>1083</v>
      </c>
      <c r="AJ1022" s="591">
        <v>409013</v>
      </c>
      <c r="AK1022" s="624"/>
      <c r="AL1022" s="764">
        <v>412016</v>
      </c>
      <c r="AM1022" s="764">
        <v>1</v>
      </c>
      <c r="AN1022" s="764" t="s">
        <v>3617</v>
      </c>
      <c r="AO1022" s="624"/>
      <c r="AP1022" s="441"/>
      <c r="AQ1022" s="589"/>
      <c r="AR1022" s="590"/>
      <c r="AS1022" s="9"/>
    </row>
    <row r="1023" spans="34:45" ht="15" customHeight="1" x14ac:dyDescent="0.15">
      <c r="AH1023" s="591" t="s">
        <v>1090</v>
      </c>
      <c r="AI1023" s="592" t="s">
        <v>1085</v>
      </c>
      <c r="AJ1023" s="591">
        <v>409014</v>
      </c>
      <c r="AK1023" s="624"/>
      <c r="AL1023" s="764">
        <v>412017</v>
      </c>
      <c r="AM1023" s="764" t="s">
        <v>3617</v>
      </c>
      <c r="AN1023" s="764">
        <v>1</v>
      </c>
      <c r="AO1023" s="624"/>
      <c r="AP1023" s="441"/>
      <c r="AQ1023" s="589"/>
      <c r="AR1023" s="590"/>
      <c r="AS1023" s="9"/>
    </row>
    <row r="1024" spans="34:45" ht="15" customHeight="1" x14ac:dyDescent="0.15">
      <c r="AH1024" s="591" t="s">
        <v>1090</v>
      </c>
      <c r="AI1024" s="592" t="s">
        <v>1281</v>
      </c>
      <c r="AJ1024" s="591">
        <v>409015</v>
      </c>
      <c r="AK1024" s="624"/>
      <c r="AL1024" s="764">
        <v>501001</v>
      </c>
      <c r="AM1024" s="764" t="s">
        <v>3617</v>
      </c>
      <c r="AN1024" s="764">
        <v>1</v>
      </c>
      <c r="AO1024" s="624"/>
      <c r="AP1024" s="441"/>
      <c r="AQ1024" s="589"/>
      <c r="AR1024" s="590"/>
      <c r="AS1024" s="9"/>
    </row>
    <row r="1025" spans="34:45" ht="15" customHeight="1" x14ac:dyDescent="0.15">
      <c r="AH1025" s="591" t="s">
        <v>1090</v>
      </c>
      <c r="AI1025" s="592" t="s">
        <v>1087</v>
      </c>
      <c r="AJ1025" s="591">
        <v>409016</v>
      </c>
      <c r="AK1025" s="624"/>
      <c r="AL1025" s="764">
        <v>501002</v>
      </c>
      <c r="AM1025" s="764" t="s">
        <v>3617</v>
      </c>
      <c r="AN1025" s="764">
        <v>1</v>
      </c>
      <c r="AO1025" s="624"/>
      <c r="AP1025" s="441"/>
      <c r="AQ1025" s="589"/>
      <c r="AR1025" s="590"/>
      <c r="AS1025" s="9"/>
    </row>
    <row r="1026" spans="34:45" ht="15" customHeight="1" x14ac:dyDescent="0.15">
      <c r="AH1026" s="591" t="s">
        <v>1090</v>
      </c>
      <c r="AI1026" s="592" t="s">
        <v>1089</v>
      </c>
      <c r="AJ1026" s="591">
        <v>409017</v>
      </c>
      <c r="AK1026" s="624"/>
      <c r="AL1026" s="764">
        <v>501003</v>
      </c>
      <c r="AM1026" s="764" t="s">
        <v>3617</v>
      </c>
      <c r="AN1026" s="764">
        <v>1</v>
      </c>
      <c r="AO1026" s="624"/>
      <c r="AP1026" s="441"/>
      <c r="AQ1026" s="589"/>
      <c r="AR1026" s="590"/>
      <c r="AS1026" s="9"/>
    </row>
    <row r="1027" spans="34:45" ht="15" customHeight="1" x14ac:dyDescent="0.15">
      <c r="AH1027" s="591" t="s">
        <v>1090</v>
      </c>
      <c r="AI1027" s="592" t="s">
        <v>1284</v>
      </c>
      <c r="AJ1027" s="591">
        <v>409018</v>
      </c>
      <c r="AK1027" s="624"/>
      <c r="AL1027" s="764">
        <v>501004</v>
      </c>
      <c r="AM1027" s="764" t="s">
        <v>3617</v>
      </c>
      <c r="AN1027" s="764">
        <v>1</v>
      </c>
      <c r="AO1027" s="624"/>
      <c r="AP1027" s="441"/>
      <c r="AQ1027" s="589"/>
      <c r="AR1027" s="590"/>
      <c r="AS1027" s="9"/>
    </row>
    <row r="1028" spans="34:45" ht="15" customHeight="1" x14ac:dyDescent="0.15">
      <c r="AH1028" s="591" t="s">
        <v>1090</v>
      </c>
      <c r="AI1028" s="592" t="s">
        <v>1081</v>
      </c>
      <c r="AJ1028" s="591">
        <v>409012</v>
      </c>
      <c r="AK1028" s="624"/>
      <c r="AL1028" s="764">
        <v>501005</v>
      </c>
      <c r="AM1028" s="764">
        <v>1</v>
      </c>
      <c r="AN1028" s="764" t="s">
        <v>3617</v>
      </c>
      <c r="AO1028" s="624"/>
      <c r="AP1028" s="441"/>
      <c r="AQ1028" s="589"/>
      <c r="AR1028" s="590"/>
      <c r="AS1028" s="9"/>
    </row>
    <row r="1029" spans="34:45" ht="15" customHeight="1" x14ac:dyDescent="0.15">
      <c r="AH1029" s="591" t="s">
        <v>1090</v>
      </c>
      <c r="AI1029" s="592" t="s">
        <v>1091</v>
      </c>
      <c r="AJ1029" s="591">
        <v>409019</v>
      </c>
      <c r="AK1029" s="624"/>
      <c r="AL1029" s="764">
        <v>501006</v>
      </c>
      <c r="AM1029" s="764" t="s">
        <v>3617</v>
      </c>
      <c r="AN1029" s="764">
        <v>1</v>
      </c>
      <c r="AO1029" s="624"/>
      <c r="AP1029" s="441"/>
      <c r="AQ1029" s="589"/>
      <c r="AR1029" s="590"/>
      <c r="AS1029" s="9"/>
    </row>
    <row r="1030" spans="34:45" ht="15" customHeight="1" x14ac:dyDescent="0.15">
      <c r="AH1030" s="591" t="s">
        <v>1090</v>
      </c>
      <c r="AI1030" s="592" t="s">
        <v>1092</v>
      </c>
      <c r="AJ1030" s="591">
        <v>410001</v>
      </c>
      <c r="AK1030" s="624"/>
      <c r="AL1030" s="764">
        <v>501007</v>
      </c>
      <c r="AM1030" s="764" t="s">
        <v>3617</v>
      </c>
      <c r="AN1030" s="764">
        <v>1</v>
      </c>
      <c r="AO1030" s="624"/>
      <c r="AP1030" s="441"/>
      <c r="AQ1030" s="589"/>
      <c r="AR1030" s="590"/>
      <c r="AS1030" s="9"/>
    </row>
    <row r="1031" spans="34:45" ht="15" customHeight="1" x14ac:dyDescent="0.15">
      <c r="AH1031" s="591" t="s">
        <v>1090</v>
      </c>
      <c r="AI1031" s="592" t="s">
        <v>1093</v>
      </c>
      <c r="AJ1031" s="591">
        <v>410003</v>
      </c>
      <c r="AK1031" s="624"/>
      <c r="AL1031" s="764">
        <v>501008</v>
      </c>
      <c r="AM1031" s="764">
        <v>1</v>
      </c>
      <c r="AN1031" s="764" t="s">
        <v>3617</v>
      </c>
      <c r="AO1031" s="624"/>
      <c r="AP1031" s="441"/>
      <c r="AQ1031" s="589"/>
      <c r="AR1031" s="590"/>
      <c r="AS1031" s="9"/>
    </row>
    <row r="1032" spans="34:45" ht="15" customHeight="1" x14ac:dyDescent="0.15">
      <c r="AH1032" s="591" t="s">
        <v>1090</v>
      </c>
      <c r="AI1032" s="592" t="s">
        <v>1288</v>
      </c>
      <c r="AJ1032" s="591">
        <v>410008</v>
      </c>
      <c r="AK1032" s="624"/>
      <c r="AL1032" s="764">
        <v>501009</v>
      </c>
      <c r="AM1032" s="764" t="s">
        <v>3617</v>
      </c>
      <c r="AN1032" s="764">
        <v>1</v>
      </c>
      <c r="AO1032" s="624"/>
      <c r="AP1032" s="441"/>
      <c r="AQ1032" s="589"/>
      <c r="AR1032" s="590"/>
      <c r="AS1032" s="9"/>
    </row>
    <row r="1033" spans="34:45" ht="15" customHeight="1" x14ac:dyDescent="0.15">
      <c r="AH1033" s="591" t="s">
        <v>1090</v>
      </c>
      <c r="AI1033" s="592" t="s">
        <v>1094</v>
      </c>
      <c r="AJ1033" s="591">
        <v>410004</v>
      </c>
      <c r="AK1033" s="624"/>
      <c r="AL1033" s="764">
        <v>501010</v>
      </c>
      <c r="AM1033" s="764" t="s">
        <v>3617</v>
      </c>
      <c r="AN1033" s="764">
        <v>1</v>
      </c>
      <c r="AO1033" s="624"/>
      <c r="AP1033" s="441"/>
      <c r="AQ1033" s="589"/>
      <c r="AR1033" s="590"/>
      <c r="AS1033" s="9"/>
    </row>
    <row r="1034" spans="34:45" ht="15" customHeight="1" x14ac:dyDescent="0.15">
      <c r="AH1034" s="591" t="s">
        <v>1090</v>
      </c>
      <c r="AI1034" s="592" t="s">
        <v>1290</v>
      </c>
      <c r="AJ1034" s="591">
        <v>410005</v>
      </c>
      <c r="AK1034" s="624"/>
      <c r="AL1034" s="764">
        <v>502001</v>
      </c>
      <c r="AM1034" s="764" t="s">
        <v>3617</v>
      </c>
      <c r="AN1034" s="764">
        <v>1</v>
      </c>
      <c r="AO1034" s="624"/>
      <c r="AP1034" s="441"/>
      <c r="AQ1034" s="589"/>
      <c r="AR1034" s="590"/>
      <c r="AS1034" s="9"/>
    </row>
    <row r="1035" spans="34:45" ht="15" customHeight="1" x14ac:dyDescent="0.15">
      <c r="AH1035" s="591" t="s">
        <v>1090</v>
      </c>
      <c r="AI1035" s="592" t="s">
        <v>1095</v>
      </c>
      <c r="AJ1035" s="591">
        <v>410006</v>
      </c>
      <c r="AK1035" s="624"/>
      <c r="AL1035" s="764">
        <v>502002</v>
      </c>
      <c r="AM1035" s="764">
        <v>1</v>
      </c>
      <c r="AN1035" s="764" t="s">
        <v>3617</v>
      </c>
      <c r="AO1035" s="624"/>
      <c r="AP1035" s="441"/>
      <c r="AQ1035" s="589"/>
      <c r="AR1035" s="590"/>
      <c r="AS1035" s="9"/>
    </row>
    <row r="1036" spans="34:45" ht="15" customHeight="1" x14ac:dyDescent="0.15">
      <c r="AH1036" s="591" t="s">
        <v>1090</v>
      </c>
      <c r="AI1036" s="592" t="s">
        <v>1096</v>
      </c>
      <c r="AJ1036" s="591">
        <v>410010</v>
      </c>
      <c r="AK1036" s="624"/>
      <c r="AL1036" s="764">
        <v>502003</v>
      </c>
      <c r="AM1036" s="764">
        <v>1</v>
      </c>
      <c r="AN1036" s="764" t="s">
        <v>3617</v>
      </c>
      <c r="AO1036" s="624"/>
      <c r="AP1036" s="441"/>
      <c r="AQ1036" s="589"/>
      <c r="AR1036" s="590"/>
      <c r="AS1036" s="9"/>
    </row>
    <row r="1037" spans="34:45" ht="15" customHeight="1" x14ac:dyDescent="0.15">
      <c r="AH1037" s="591" t="s">
        <v>1090</v>
      </c>
      <c r="AI1037" s="592" t="s">
        <v>1097</v>
      </c>
      <c r="AJ1037" s="591">
        <v>410011</v>
      </c>
      <c r="AK1037" s="624"/>
      <c r="AL1037" s="764">
        <v>502004</v>
      </c>
      <c r="AM1037" s="764" t="s">
        <v>3617</v>
      </c>
      <c r="AN1037" s="764">
        <v>1</v>
      </c>
      <c r="AO1037" s="624"/>
      <c r="AP1037" s="441"/>
      <c r="AQ1037" s="589"/>
      <c r="AR1037" s="590"/>
      <c r="AS1037" s="9"/>
    </row>
    <row r="1038" spans="34:45" ht="15" customHeight="1" x14ac:dyDescent="0.15">
      <c r="AH1038" s="591" t="s">
        <v>1090</v>
      </c>
      <c r="AI1038" s="592" t="s">
        <v>1098</v>
      </c>
      <c r="AJ1038" s="591">
        <v>410012</v>
      </c>
      <c r="AK1038" s="624"/>
      <c r="AL1038" s="764">
        <v>502005</v>
      </c>
      <c r="AM1038" s="764">
        <v>1</v>
      </c>
      <c r="AN1038" s="764" t="s">
        <v>3617</v>
      </c>
      <c r="AO1038" s="624"/>
      <c r="AP1038" s="441"/>
      <c r="AQ1038" s="589"/>
      <c r="AR1038" s="590"/>
      <c r="AS1038" s="9"/>
    </row>
    <row r="1039" spans="34:45" ht="15" customHeight="1" x14ac:dyDescent="0.15">
      <c r="AH1039" s="591" t="s">
        <v>1090</v>
      </c>
      <c r="AI1039" s="592" t="s">
        <v>1099</v>
      </c>
      <c r="AJ1039" s="591">
        <v>410013</v>
      </c>
      <c r="AK1039" s="624"/>
      <c r="AL1039" s="764">
        <v>502006</v>
      </c>
      <c r="AM1039" s="764">
        <v>1</v>
      </c>
      <c r="AN1039" s="764" t="s">
        <v>3617</v>
      </c>
      <c r="AO1039" s="624"/>
      <c r="AP1039" s="441"/>
      <c r="AQ1039" s="589"/>
      <c r="AR1039" s="590"/>
      <c r="AS1039" s="9"/>
    </row>
    <row r="1040" spans="34:45" ht="15" customHeight="1" x14ac:dyDescent="0.15">
      <c r="AH1040" s="591" t="s">
        <v>1090</v>
      </c>
      <c r="AI1040" s="592" t="s">
        <v>1101</v>
      </c>
      <c r="AJ1040" s="591">
        <v>410014</v>
      </c>
      <c r="AK1040" s="624"/>
      <c r="AL1040" s="764">
        <v>502007</v>
      </c>
      <c r="AM1040" s="764" t="s">
        <v>3617</v>
      </c>
      <c r="AN1040" s="764">
        <v>1</v>
      </c>
      <c r="AO1040" s="624"/>
      <c r="AP1040" s="441"/>
      <c r="AQ1040" s="589"/>
      <c r="AR1040" s="590"/>
      <c r="AS1040" s="9"/>
    </row>
    <row r="1041" spans="34:45" ht="15" customHeight="1" x14ac:dyDescent="0.15">
      <c r="AH1041" s="591" t="s">
        <v>1090</v>
      </c>
      <c r="AI1041" s="592" t="s">
        <v>1103</v>
      </c>
      <c r="AJ1041" s="591">
        <v>410015</v>
      </c>
      <c r="AK1041" s="624"/>
      <c r="AL1041" s="764">
        <v>502008</v>
      </c>
      <c r="AM1041" s="764" t="s">
        <v>3617</v>
      </c>
      <c r="AN1041" s="764">
        <v>1</v>
      </c>
      <c r="AO1041" s="624"/>
      <c r="AP1041" s="441"/>
      <c r="AQ1041" s="589"/>
      <c r="AR1041" s="590"/>
      <c r="AS1041" s="9"/>
    </row>
    <row r="1042" spans="34:45" ht="15" customHeight="1" x14ac:dyDescent="0.15">
      <c r="AH1042" s="591" t="s">
        <v>1090</v>
      </c>
      <c r="AI1042" s="592" t="s">
        <v>304</v>
      </c>
      <c r="AJ1042" s="591">
        <v>410016</v>
      </c>
      <c r="AK1042" s="624"/>
      <c r="AL1042" s="764">
        <v>502009</v>
      </c>
      <c r="AM1042" s="764" t="s">
        <v>3617</v>
      </c>
      <c r="AN1042" s="764">
        <v>1</v>
      </c>
      <c r="AO1042" s="624"/>
      <c r="AP1042" s="441"/>
      <c r="AQ1042" s="589"/>
      <c r="AR1042" s="590"/>
      <c r="AS1042" s="9"/>
    </row>
    <row r="1043" spans="34:45" ht="15" customHeight="1" x14ac:dyDescent="0.15">
      <c r="AH1043" s="591" t="s">
        <v>1090</v>
      </c>
      <c r="AI1043" s="592" t="s">
        <v>1104</v>
      </c>
      <c r="AJ1043" s="591">
        <v>410017</v>
      </c>
      <c r="AK1043" s="624"/>
      <c r="AL1043" s="764">
        <v>502990</v>
      </c>
      <c r="AM1043" s="764" t="s">
        <v>3617</v>
      </c>
      <c r="AN1043" s="764">
        <v>1</v>
      </c>
      <c r="AO1043" s="624"/>
      <c r="AP1043" s="441"/>
      <c r="AQ1043" s="589"/>
      <c r="AR1043" s="590"/>
      <c r="AS1043" s="9"/>
    </row>
    <row r="1044" spans="34:45" ht="15" customHeight="1" x14ac:dyDescent="0.15">
      <c r="AH1044" s="591" t="s">
        <v>1090</v>
      </c>
      <c r="AI1044" s="592" t="s">
        <v>1106</v>
      </c>
      <c r="AJ1044" s="591">
        <v>410018</v>
      </c>
      <c r="AK1044" s="624"/>
      <c r="AL1044" s="764">
        <v>503001</v>
      </c>
      <c r="AM1044" s="764" t="s">
        <v>3617</v>
      </c>
      <c r="AN1044" s="764">
        <v>1</v>
      </c>
      <c r="AO1044" s="624"/>
      <c r="AP1044" s="441"/>
      <c r="AQ1044" s="589"/>
      <c r="AR1044" s="590"/>
      <c r="AS1044" s="9"/>
    </row>
    <row r="1045" spans="34:45" ht="15" customHeight="1" x14ac:dyDescent="0.15">
      <c r="AH1045" s="591" t="s">
        <v>1090</v>
      </c>
      <c r="AI1045" s="592" t="s">
        <v>1107</v>
      </c>
      <c r="AJ1045" s="591">
        <v>410019</v>
      </c>
      <c r="AK1045" s="624"/>
      <c r="AL1045" s="764">
        <v>503002</v>
      </c>
      <c r="AM1045" s="764">
        <v>1</v>
      </c>
      <c r="AN1045" s="764" t="s">
        <v>3617</v>
      </c>
      <c r="AO1045" s="624"/>
      <c r="AP1045" s="441"/>
      <c r="AQ1045" s="589"/>
      <c r="AR1045" s="590"/>
      <c r="AS1045" s="9"/>
    </row>
    <row r="1046" spans="34:45" ht="15" customHeight="1" x14ac:dyDescent="0.15">
      <c r="AH1046" s="591" t="s">
        <v>1090</v>
      </c>
      <c r="AI1046" s="592" t="s">
        <v>1302</v>
      </c>
      <c r="AJ1046" s="591">
        <v>410020</v>
      </c>
      <c r="AK1046" s="624"/>
      <c r="AL1046" s="764">
        <v>503003</v>
      </c>
      <c r="AM1046" s="764">
        <v>1</v>
      </c>
      <c r="AN1046" s="764" t="s">
        <v>3617</v>
      </c>
      <c r="AO1046" s="624"/>
      <c r="AP1046" s="441"/>
      <c r="AQ1046" s="589"/>
      <c r="AR1046" s="590"/>
      <c r="AS1046" s="9"/>
    </row>
    <row r="1047" spans="34:45" ht="15" customHeight="1" x14ac:dyDescent="0.15">
      <c r="AH1047" s="591" t="s">
        <v>1090</v>
      </c>
      <c r="AI1047" s="592" t="s">
        <v>1304</v>
      </c>
      <c r="AJ1047" s="591">
        <v>410021</v>
      </c>
      <c r="AK1047" s="624"/>
      <c r="AL1047" s="764">
        <v>503004</v>
      </c>
      <c r="AM1047" s="764" t="s">
        <v>3617</v>
      </c>
      <c r="AN1047" s="764">
        <v>1</v>
      </c>
      <c r="AO1047" s="624"/>
      <c r="AP1047" s="441"/>
      <c r="AQ1047" s="589"/>
      <c r="AR1047" s="590"/>
      <c r="AS1047" s="9"/>
    </row>
    <row r="1048" spans="34:45" ht="15" customHeight="1" x14ac:dyDescent="0.15">
      <c r="AH1048" s="591" t="s">
        <v>1090</v>
      </c>
      <c r="AI1048" s="592" t="s">
        <v>1108</v>
      </c>
      <c r="AJ1048" s="591">
        <v>410022</v>
      </c>
      <c r="AK1048" s="624"/>
      <c r="AL1048" s="764">
        <v>503005</v>
      </c>
      <c r="AM1048" s="764" t="s">
        <v>3617</v>
      </c>
      <c r="AN1048" s="764">
        <v>1</v>
      </c>
      <c r="AO1048" s="624"/>
      <c r="AP1048" s="441"/>
      <c r="AQ1048" s="589"/>
      <c r="AR1048" s="590"/>
      <c r="AS1048" s="9"/>
    </row>
    <row r="1049" spans="34:45" ht="15" customHeight="1" x14ac:dyDescent="0.15">
      <c r="AH1049" s="591" t="s">
        <v>1090</v>
      </c>
      <c r="AI1049" s="592" t="s">
        <v>1110</v>
      </c>
      <c r="AJ1049" s="591">
        <v>410023</v>
      </c>
      <c r="AK1049" s="624"/>
      <c r="AL1049" s="764">
        <v>503006</v>
      </c>
      <c r="AM1049" s="764" t="s">
        <v>3617</v>
      </c>
      <c r="AN1049" s="764">
        <v>1</v>
      </c>
      <c r="AO1049" s="624"/>
      <c r="AP1049" s="441"/>
      <c r="AQ1049" s="589"/>
      <c r="AR1049" s="590"/>
      <c r="AS1049" s="9"/>
    </row>
    <row r="1050" spans="34:45" ht="15" customHeight="1" x14ac:dyDescent="0.15">
      <c r="AH1050" s="591" t="s">
        <v>1090</v>
      </c>
      <c r="AI1050" s="593" t="s">
        <v>1112</v>
      </c>
      <c r="AJ1050" s="591">
        <v>410024</v>
      </c>
      <c r="AK1050" s="624"/>
      <c r="AL1050" s="764">
        <v>503990</v>
      </c>
      <c r="AM1050" s="764" t="s">
        <v>3617</v>
      </c>
      <c r="AN1050" s="764">
        <v>1</v>
      </c>
      <c r="AO1050" s="624"/>
      <c r="AP1050" s="441"/>
      <c r="AQ1050" s="589"/>
      <c r="AR1050" s="590"/>
      <c r="AS1050" s="9"/>
    </row>
    <row r="1051" spans="34:45" ht="15" customHeight="1" x14ac:dyDescent="0.15">
      <c r="AH1051" s="591" t="s">
        <v>1090</v>
      </c>
      <c r="AI1051" s="592" t="s">
        <v>1114</v>
      </c>
      <c r="AJ1051" s="591">
        <v>410025</v>
      </c>
      <c r="AK1051" s="624"/>
      <c r="AL1051" s="764">
        <v>503991</v>
      </c>
      <c r="AM1051" s="764" t="s">
        <v>3617</v>
      </c>
      <c r="AN1051" s="764">
        <v>1</v>
      </c>
      <c r="AO1051" s="624"/>
      <c r="AP1051" s="441"/>
      <c r="AQ1051" s="589"/>
      <c r="AR1051" s="590"/>
      <c r="AS1051" s="9"/>
    </row>
    <row r="1052" spans="34:45" ht="15" customHeight="1" x14ac:dyDescent="0.15">
      <c r="AH1052" s="591" t="s">
        <v>1090</v>
      </c>
      <c r="AI1052" s="592" t="s">
        <v>1115</v>
      </c>
      <c r="AJ1052" s="591">
        <v>410026</v>
      </c>
      <c r="AK1052" s="624"/>
      <c r="AL1052" s="764">
        <v>503992</v>
      </c>
      <c r="AM1052" s="764" t="s">
        <v>3617</v>
      </c>
      <c r="AN1052" s="764">
        <v>1</v>
      </c>
      <c r="AO1052" s="624"/>
      <c r="AP1052" s="441"/>
      <c r="AQ1052" s="589"/>
      <c r="AR1052" s="590"/>
      <c r="AS1052" s="9"/>
    </row>
    <row r="1053" spans="34:45" ht="15" customHeight="1" x14ac:dyDescent="0.15">
      <c r="AH1053" s="591" t="s">
        <v>1090</v>
      </c>
      <c r="AI1053" s="592" t="s">
        <v>1309</v>
      </c>
      <c r="AJ1053" s="591">
        <v>410991</v>
      </c>
      <c r="AK1053" s="624"/>
      <c r="AL1053" s="764">
        <v>504001</v>
      </c>
      <c r="AM1053" s="764" t="s">
        <v>3617</v>
      </c>
      <c r="AN1053" s="764">
        <v>1</v>
      </c>
      <c r="AO1053" s="624"/>
      <c r="AP1053" s="441"/>
      <c r="AQ1053" s="589"/>
      <c r="AR1053" s="590"/>
      <c r="AS1053" s="9"/>
    </row>
    <row r="1054" spans="34:45" ht="15" customHeight="1" x14ac:dyDescent="0.15">
      <c r="AH1054" s="591" t="s">
        <v>1090</v>
      </c>
      <c r="AI1054" s="592" t="s">
        <v>1311</v>
      </c>
      <c r="AJ1054" s="591">
        <v>410990</v>
      </c>
      <c r="AK1054" s="624"/>
      <c r="AL1054" s="764">
        <v>504002</v>
      </c>
      <c r="AM1054" s="764">
        <v>1</v>
      </c>
      <c r="AN1054" s="764" t="s">
        <v>3617</v>
      </c>
      <c r="AO1054" s="624"/>
      <c r="AP1054" s="441"/>
      <c r="AQ1054" s="589"/>
      <c r="AR1054" s="590"/>
      <c r="AS1054" s="9"/>
    </row>
    <row r="1055" spans="34:45" ht="15" customHeight="1" x14ac:dyDescent="0.15">
      <c r="AH1055" s="591" t="s">
        <v>1090</v>
      </c>
      <c r="AI1055" s="592" t="s">
        <v>1313</v>
      </c>
      <c r="AJ1055" s="591">
        <v>411001</v>
      </c>
      <c r="AK1055" s="624"/>
      <c r="AL1055" s="764">
        <v>504003</v>
      </c>
      <c r="AM1055" s="764">
        <v>1</v>
      </c>
      <c r="AN1055" s="764" t="s">
        <v>3617</v>
      </c>
      <c r="AO1055" s="624"/>
      <c r="AP1055" s="441"/>
      <c r="AQ1055" s="589"/>
      <c r="AR1055" s="590"/>
      <c r="AS1055" s="9"/>
    </row>
    <row r="1056" spans="34:45" ht="15" customHeight="1" x14ac:dyDescent="0.15">
      <c r="AH1056" s="591" t="s">
        <v>1090</v>
      </c>
      <c r="AI1056" s="592" t="s">
        <v>1116</v>
      </c>
      <c r="AJ1056" s="591">
        <v>411002</v>
      </c>
      <c r="AK1056" s="624"/>
      <c r="AL1056" s="764">
        <v>504004</v>
      </c>
      <c r="AM1056" s="764" t="s">
        <v>3617</v>
      </c>
      <c r="AN1056" s="764">
        <v>1</v>
      </c>
      <c r="AO1056" s="624"/>
      <c r="AP1056" s="441"/>
      <c r="AQ1056" s="589"/>
      <c r="AR1056" s="590"/>
      <c r="AS1056" s="9"/>
    </row>
    <row r="1057" spans="34:45" ht="15" customHeight="1" x14ac:dyDescent="0.15">
      <c r="AH1057" s="591" t="s">
        <v>1090</v>
      </c>
      <c r="AI1057" s="592" t="s">
        <v>1118</v>
      </c>
      <c r="AJ1057" s="591">
        <v>411003</v>
      </c>
      <c r="AK1057" s="624"/>
      <c r="AL1057" s="764">
        <v>504005</v>
      </c>
      <c r="AM1057" s="764" t="s">
        <v>3617</v>
      </c>
      <c r="AN1057" s="764">
        <v>1</v>
      </c>
      <c r="AO1057" s="624"/>
      <c r="AP1057" s="441"/>
      <c r="AQ1057" s="589"/>
      <c r="AR1057" s="590"/>
      <c r="AS1057" s="9"/>
    </row>
    <row r="1058" spans="34:45" ht="15" customHeight="1" x14ac:dyDescent="0.15">
      <c r="AH1058" s="591" t="s">
        <v>1090</v>
      </c>
      <c r="AI1058" s="592" t="s">
        <v>1119</v>
      </c>
      <c r="AJ1058" s="591">
        <v>411004</v>
      </c>
      <c r="AK1058" s="624"/>
      <c r="AL1058" s="764">
        <v>504006</v>
      </c>
      <c r="AM1058" s="764">
        <v>1</v>
      </c>
      <c r="AN1058" s="764" t="s">
        <v>3617</v>
      </c>
      <c r="AO1058" s="624"/>
      <c r="AP1058" s="441"/>
      <c r="AQ1058" s="589"/>
      <c r="AR1058" s="590"/>
      <c r="AS1058" s="9"/>
    </row>
    <row r="1059" spans="34:45" ht="15" customHeight="1" x14ac:dyDescent="0.15">
      <c r="AH1059" s="591" t="s">
        <v>1090</v>
      </c>
      <c r="AI1059" s="592" t="s">
        <v>1120</v>
      </c>
      <c r="AJ1059" s="591">
        <v>411005</v>
      </c>
      <c r="AK1059" s="624"/>
      <c r="AL1059" s="764">
        <v>504007</v>
      </c>
      <c r="AM1059" s="764">
        <v>1</v>
      </c>
      <c r="AN1059" s="764" t="s">
        <v>3617</v>
      </c>
      <c r="AO1059" s="624"/>
      <c r="AP1059" s="441"/>
      <c r="AQ1059" s="589"/>
      <c r="AR1059" s="590"/>
      <c r="AS1059" s="9"/>
    </row>
    <row r="1060" spans="34:45" ht="15" customHeight="1" x14ac:dyDescent="0.15">
      <c r="AH1060" s="591" t="s">
        <v>1090</v>
      </c>
      <c r="AI1060" s="592" t="s">
        <v>1318</v>
      </c>
      <c r="AJ1060" s="591">
        <v>411006</v>
      </c>
      <c r="AK1060" s="624"/>
      <c r="AL1060" s="764">
        <v>504008</v>
      </c>
      <c r="AM1060" s="764" t="s">
        <v>3617</v>
      </c>
      <c r="AN1060" s="764">
        <v>1</v>
      </c>
      <c r="AO1060" s="624"/>
      <c r="AP1060" s="441"/>
      <c r="AQ1060" s="589"/>
      <c r="AR1060" s="590"/>
      <c r="AS1060" s="9"/>
    </row>
    <row r="1061" spans="34:45" ht="15" customHeight="1" x14ac:dyDescent="0.15">
      <c r="AH1061" s="591" t="s">
        <v>1090</v>
      </c>
      <c r="AI1061" s="596" t="s">
        <v>1121</v>
      </c>
      <c r="AJ1061" s="597">
        <v>411007</v>
      </c>
      <c r="AK1061" s="624"/>
      <c r="AL1061" s="764">
        <v>504009</v>
      </c>
      <c r="AM1061" s="764">
        <v>1</v>
      </c>
      <c r="AN1061" s="764" t="s">
        <v>3617</v>
      </c>
      <c r="AO1061" s="624"/>
      <c r="AP1061" s="441"/>
      <c r="AQ1061" s="589"/>
      <c r="AR1061" s="590"/>
      <c r="AS1061" s="9"/>
    </row>
    <row r="1062" spans="34:45" ht="15" customHeight="1" x14ac:dyDescent="0.15">
      <c r="AH1062" s="591" t="s">
        <v>1090</v>
      </c>
      <c r="AI1062" s="592" t="s">
        <v>1122</v>
      </c>
      <c r="AJ1062" s="591">
        <v>411008</v>
      </c>
      <c r="AK1062" s="624"/>
      <c r="AL1062" s="764">
        <v>504010</v>
      </c>
      <c r="AM1062" s="764" t="s">
        <v>3617</v>
      </c>
      <c r="AN1062" s="764">
        <v>1</v>
      </c>
      <c r="AO1062" s="624"/>
      <c r="AP1062" s="441"/>
      <c r="AQ1062" s="589"/>
      <c r="AR1062" s="590"/>
      <c r="AS1062" s="9"/>
    </row>
    <row r="1063" spans="34:45" ht="15" customHeight="1" x14ac:dyDescent="0.15">
      <c r="AH1063" s="591" t="s">
        <v>1090</v>
      </c>
      <c r="AI1063" s="592" t="s">
        <v>1123</v>
      </c>
      <c r="AJ1063" s="591">
        <v>411009</v>
      </c>
      <c r="AK1063" s="624"/>
      <c r="AL1063" s="764">
        <v>504011</v>
      </c>
      <c r="AM1063" s="764" t="s">
        <v>3617</v>
      </c>
      <c r="AN1063" s="764">
        <v>1</v>
      </c>
      <c r="AO1063" s="624"/>
      <c r="AP1063" s="441"/>
      <c r="AQ1063" s="589"/>
      <c r="AR1063" s="590"/>
      <c r="AS1063" s="9"/>
    </row>
    <row r="1064" spans="34:45" ht="15" customHeight="1" x14ac:dyDescent="0.15">
      <c r="AH1064" s="591" t="s">
        <v>1090</v>
      </c>
      <c r="AI1064" s="592" t="s">
        <v>1124</v>
      </c>
      <c r="AJ1064" s="591">
        <v>411010</v>
      </c>
      <c r="AK1064" s="624"/>
      <c r="AL1064" s="764">
        <v>504991</v>
      </c>
      <c r="AM1064" s="764" t="s">
        <v>3617</v>
      </c>
      <c r="AN1064" s="764">
        <v>1</v>
      </c>
      <c r="AO1064" s="624"/>
      <c r="AP1064" s="441"/>
      <c r="AQ1064" s="589"/>
      <c r="AR1064" s="590"/>
      <c r="AS1064" s="9"/>
    </row>
    <row r="1065" spans="34:45" ht="15" customHeight="1" x14ac:dyDescent="0.15">
      <c r="AH1065" s="591" t="s">
        <v>1090</v>
      </c>
      <c r="AI1065" s="592" t="s">
        <v>1126</v>
      </c>
      <c r="AJ1065" s="591">
        <v>411011</v>
      </c>
      <c r="AK1065" s="624"/>
      <c r="AL1065" s="764">
        <v>504990</v>
      </c>
      <c r="AM1065" s="764" t="s">
        <v>3617</v>
      </c>
      <c r="AN1065" s="764">
        <v>1</v>
      </c>
      <c r="AO1065" s="624"/>
      <c r="AP1065" s="441"/>
      <c r="AQ1065" s="589"/>
      <c r="AR1065" s="590"/>
      <c r="AS1065" s="9"/>
    </row>
    <row r="1066" spans="34:45" ht="15" customHeight="1" x14ac:dyDescent="0.15">
      <c r="AH1066" s="591" t="s">
        <v>1090</v>
      </c>
      <c r="AI1066" s="592" t="s">
        <v>1127</v>
      </c>
      <c r="AJ1066" s="591">
        <v>411012</v>
      </c>
      <c r="AK1066" s="624"/>
      <c r="AL1066" s="764">
        <v>505001</v>
      </c>
      <c r="AM1066" s="764">
        <v>1</v>
      </c>
      <c r="AN1066" s="764" t="s">
        <v>3617</v>
      </c>
      <c r="AO1066" s="624"/>
      <c r="AP1066" s="441"/>
      <c r="AQ1066" s="589"/>
      <c r="AR1066" s="590"/>
      <c r="AS1066" s="9"/>
    </row>
    <row r="1067" spans="34:45" ht="15" customHeight="1" x14ac:dyDescent="0.15">
      <c r="AH1067" s="591" t="s">
        <v>1090</v>
      </c>
      <c r="AI1067" s="592"/>
      <c r="AJ1067" s="591">
        <v>411013</v>
      </c>
      <c r="AK1067" s="624"/>
      <c r="AL1067" s="764">
        <v>505002</v>
      </c>
      <c r="AM1067" s="764">
        <v>1</v>
      </c>
      <c r="AN1067" s="764" t="s">
        <v>3617</v>
      </c>
      <c r="AO1067" s="624"/>
      <c r="AP1067" s="441"/>
      <c r="AQ1067" s="589"/>
      <c r="AR1067" s="590"/>
      <c r="AS1067" s="9"/>
    </row>
    <row r="1068" spans="34:45" ht="15" customHeight="1" x14ac:dyDescent="0.15">
      <c r="AH1068" s="591" t="s">
        <v>1090</v>
      </c>
      <c r="AI1068" s="592" t="s">
        <v>1325</v>
      </c>
      <c r="AJ1068" s="591">
        <v>411014</v>
      </c>
      <c r="AK1068" s="624"/>
      <c r="AL1068" s="764">
        <v>505003</v>
      </c>
      <c r="AM1068" s="764">
        <v>1</v>
      </c>
      <c r="AN1068" s="764" t="s">
        <v>3617</v>
      </c>
      <c r="AO1068" s="624"/>
      <c r="AP1068" s="441"/>
      <c r="AQ1068" s="589"/>
      <c r="AR1068" s="590"/>
      <c r="AS1068" s="9"/>
    </row>
    <row r="1069" spans="34:45" ht="15" customHeight="1" x14ac:dyDescent="0.15">
      <c r="AH1069" s="591" t="s">
        <v>1090</v>
      </c>
      <c r="AI1069" s="592" t="s">
        <v>1128</v>
      </c>
      <c r="AJ1069" s="591">
        <v>411015</v>
      </c>
      <c r="AK1069" s="624"/>
      <c r="AL1069" s="764">
        <v>505004</v>
      </c>
      <c r="AM1069" s="764">
        <v>1</v>
      </c>
      <c r="AN1069" s="764" t="s">
        <v>3617</v>
      </c>
      <c r="AO1069" s="624"/>
      <c r="AP1069" s="441"/>
      <c r="AQ1069" s="589"/>
      <c r="AR1069" s="590"/>
      <c r="AS1069" s="9"/>
    </row>
    <row r="1070" spans="34:45" ht="15" customHeight="1" x14ac:dyDescent="0.15">
      <c r="AH1070" s="591" t="s">
        <v>1090</v>
      </c>
      <c r="AI1070" s="592" t="s">
        <v>1129</v>
      </c>
      <c r="AJ1070" s="591">
        <v>411016</v>
      </c>
      <c r="AK1070" s="624"/>
      <c r="AL1070" s="764">
        <v>505005</v>
      </c>
      <c r="AM1070" s="764" t="s">
        <v>3617</v>
      </c>
      <c r="AN1070" s="764">
        <v>1</v>
      </c>
      <c r="AO1070" s="624"/>
      <c r="AP1070" s="441"/>
      <c r="AQ1070" s="589"/>
      <c r="AR1070" s="590"/>
      <c r="AS1070" s="9"/>
    </row>
    <row r="1071" spans="34:45" ht="15" customHeight="1" x14ac:dyDescent="0.15">
      <c r="AH1071" s="591" t="s">
        <v>1090</v>
      </c>
      <c r="AI1071" s="592" t="s">
        <v>1130</v>
      </c>
      <c r="AJ1071" s="591">
        <v>411017</v>
      </c>
      <c r="AK1071" s="624"/>
      <c r="AL1071" s="764">
        <v>505006</v>
      </c>
      <c r="AM1071" s="764">
        <v>1</v>
      </c>
      <c r="AN1071" s="764" t="s">
        <v>3617</v>
      </c>
      <c r="AO1071" s="624"/>
      <c r="AP1071" s="441"/>
      <c r="AQ1071" s="589"/>
      <c r="AR1071" s="590"/>
      <c r="AS1071" s="9"/>
    </row>
    <row r="1072" spans="34:45" ht="15" customHeight="1" x14ac:dyDescent="0.15">
      <c r="AH1072" s="591" t="s">
        <v>1090</v>
      </c>
      <c r="AI1072" s="592" t="s">
        <v>1330</v>
      </c>
      <c r="AJ1072" s="591">
        <v>411018</v>
      </c>
      <c r="AK1072" s="624"/>
      <c r="AL1072" s="764">
        <v>505008</v>
      </c>
      <c r="AM1072" s="764" t="s">
        <v>3617</v>
      </c>
      <c r="AN1072" s="764">
        <v>1</v>
      </c>
      <c r="AO1072" s="624"/>
      <c r="AP1072" s="441"/>
      <c r="AQ1072" s="589"/>
      <c r="AR1072" s="590"/>
      <c r="AS1072" s="9"/>
    </row>
    <row r="1073" spans="34:45" ht="15" customHeight="1" x14ac:dyDescent="0.15">
      <c r="AH1073" s="591" t="s">
        <v>1090</v>
      </c>
      <c r="AI1073" s="592" t="s">
        <v>1332</v>
      </c>
      <c r="AJ1073" s="591">
        <v>411019</v>
      </c>
      <c r="AK1073" s="624"/>
      <c r="AL1073" s="764">
        <v>505010</v>
      </c>
      <c r="AM1073" s="764" t="s">
        <v>3617</v>
      </c>
      <c r="AN1073" s="764">
        <v>1</v>
      </c>
      <c r="AO1073" s="624"/>
      <c r="AP1073" s="441"/>
      <c r="AQ1073" s="589"/>
      <c r="AR1073" s="590"/>
      <c r="AS1073" s="9"/>
    </row>
    <row r="1074" spans="34:45" ht="15" customHeight="1" x14ac:dyDescent="0.15">
      <c r="AH1074" s="591" t="s">
        <v>1090</v>
      </c>
      <c r="AI1074" s="592" t="s">
        <v>1131</v>
      </c>
      <c r="AJ1074" s="591">
        <v>411020</v>
      </c>
      <c r="AK1074" s="624"/>
      <c r="AL1074" s="764">
        <v>505011</v>
      </c>
      <c r="AM1074" s="764">
        <v>1</v>
      </c>
      <c r="AN1074" s="764" t="s">
        <v>3617</v>
      </c>
      <c r="AO1074" s="624"/>
      <c r="AP1074" s="441"/>
      <c r="AQ1074" s="589"/>
      <c r="AR1074" s="590"/>
      <c r="AS1074" s="9"/>
    </row>
    <row r="1075" spans="34:45" ht="15" customHeight="1" x14ac:dyDescent="0.15">
      <c r="AH1075" s="591" t="s">
        <v>1090</v>
      </c>
      <c r="AI1075" s="592" t="s">
        <v>1133</v>
      </c>
      <c r="AJ1075" s="591">
        <v>411021</v>
      </c>
      <c r="AK1075" s="624"/>
      <c r="AL1075" s="764">
        <v>505013</v>
      </c>
      <c r="AM1075" s="764">
        <v>1</v>
      </c>
      <c r="AN1075" s="764" t="s">
        <v>3617</v>
      </c>
      <c r="AO1075" s="624"/>
      <c r="AP1075" s="441"/>
      <c r="AQ1075" s="589"/>
      <c r="AR1075" s="590"/>
      <c r="AS1075" s="9"/>
    </row>
    <row r="1076" spans="34:45" ht="15" customHeight="1" x14ac:dyDescent="0.15">
      <c r="AH1076" s="591" t="s">
        <v>1090</v>
      </c>
      <c r="AI1076" s="592" t="s">
        <v>1336</v>
      </c>
      <c r="AJ1076" s="591">
        <v>411022</v>
      </c>
      <c r="AK1076" s="624"/>
      <c r="AL1076" s="764">
        <v>505014</v>
      </c>
      <c r="AM1076" s="764">
        <v>1</v>
      </c>
      <c r="AN1076" s="764" t="s">
        <v>3617</v>
      </c>
      <c r="AO1076" s="624"/>
      <c r="AP1076" s="441"/>
      <c r="AQ1076" s="589"/>
      <c r="AR1076" s="590"/>
      <c r="AS1076" s="9"/>
    </row>
    <row r="1077" spans="34:45" ht="15" customHeight="1" x14ac:dyDescent="0.15">
      <c r="AH1077" s="591" t="s">
        <v>1090</v>
      </c>
      <c r="AI1077" s="592" t="s">
        <v>1337</v>
      </c>
      <c r="AJ1077" s="591">
        <v>411023</v>
      </c>
      <c r="AK1077" s="624"/>
      <c r="AL1077" s="764">
        <v>505015</v>
      </c>
      <c r="AM1077" s="764">
        <v>1</v>
      </c>
      <c r="AN1077" s="764" t="s">
        <v>3617</v>
      </c>
      <c r="AO1077" s="624"/>
      <c r="AP1077" s="441"/>
      <c r="AQ1077" s="589"/>
      <c r="AR1077" s="590"/>
      <c r="AS1077" s="9"/>
    </row>
    <row r="1078" spans="34:45" ht="15" customHeight="1" x14ac:dyDescent="0.15">
      <c r="AH1078" s="591" t="s">
        <v>1090</v>
      </c>
      <c r="AI1078" s="592" t="s">
        <v>1134</v>
      </c>
      <c r="AJ1078" s="591">
        <v>411024</v>
      </c>
      <c r="AK1078" s="624"/>
      <c r="AL1078" s="764">
        <v>505016</v>
      </c>
      <c r="AM1078" s="764" t="s">
        <v>3617</v>
      </c>
      <c r="AN1078" s="764">
        <v>1</v>
      </c>
      <c r="AO1078" s="624"/>
      <c r="AP1078" s="441"/>
      <c r="AQ1078" s="589"/>
      <c r="AR1078" s="590"/>
      <c r="AS1078" s="9"/>
    </row>
    <row r="1079" spans="34:45" ht="15" customHeight="1" x14ac:dyDescent="0.15">
      <c r="AH1079" s="591" t="s">
        <v>1090</v>
      </c>
      <c r="AI1079" s="592" t="s">
        <v>1135</v>
      </c>
      <c r="AJ1079" s="591">
        <v>411025</v>
      </c>
      <c r="AK1079" s="624"/>
      <c r="AL1079" s="764">
        <v>505017</v>
      </c>
      <c r="AM1079" s="764">
        <v>1</v>
      </c>
      <c r="AN1079" s="764" t="s">
        <v>3617</v>
      </c>
      <c r="AO1079" s="624"/>
      <c r="AP1079" s="441"/>
      <c r="AQ1079" s="589"/>
      <c r="AR1079" s="590"/>
      <c r="AS1079" s="9"/>
    </row>
    <row r="1080" spans="34:45" ht="15" customHeight="1" x14ac:dyDescent="0.15">
      <c r="AH1080" s="591" t="s">
        <v>1090</v>
      </c>
      <c r="AI1080" s="592" t="s">
        <v>1341</v>
      </c>
      <c r="AJ1080" s="591">
        <v>411026</v>
      </c>
      <c r="AK1080" s="624"/>
      <c r="AL1080" s="764">
        <v>505018</v>
      </c>
      <c r="AM1080" s="764" t="s">
        <v>3617</v>
      </c>
      <c r="AN1080" s="764">
        <v>1</v>
      </c>
      <c r="AO1080" s="624"/>
      <c r="AP1080" s="441"/>
      <c r="AQ1080" s="589"/>
      <c r="AR1080" s="590"/>
      <c r="AS1080" s="9"/>
    </row>
    <row r="1081" spans="34:45" ht="15" customHeight="1" x14ac:dyDescent="0.15">
      <c r="AH1081" s="591" t="s">
        <v>1090</v>
      </c>
      <c r="AI1081" s="592" t="s">
        <v>1343</v>
      </c>
      <c r="AJ1081" s="591">
        <v>411027</v>
      </c>
      <c r="AK1081" s="624"/>
      <c r="AL1081" s="764">
        <v>505019</v>
      </c>
      <c r="AM1081" s="764" t="s">
        <v>3617</v>
      </c>
      <c r="AN1081" s="764">
        <v>1</v>
      </c>
      <c r="AO1081" s="624"/>
      <c r="AP1081" s="441"/>
      <c r="AQ1081" s="589"/>
      <c r="AR1081" s="590"/>
      <c r="AS1081" s="9"/>
    </row>
    <row r="1082" spans="34:45" ht="15" customHeight="1" x14ac:dyDescent="0.15">
      <c r="AH1082" s="591" t="s">
        <v>1090</v>
      </c>
      <c r="AI1082" s="592" t="s">
        <v>1345</v>
      </c>
      <c r="AJ1082" s="591">
        <v>411028</v>
      </c>
      <c r="AK1082" s="624"/>
      <c r="AL1082" s="764">
        <v>505020</v>
      </c>
      <c r="AM1082" s="764">
        <v>1</v>
      </c>
      <c r="AN1082" s="764" t="s">
        <v>3617</v>
      </c>
      <c r="AO1082" s="624"/>
      <c r="AP1082" s="441"/>
      <c r="AQ1082" s="589"/>
      <c r="AR1082" s="590"/>
      <c r="AS1082" s="9"/>
    </row>
    <row r="1083" spans="34:45" ht="15" customHeight="1" x14ac:dyDescent="0.15">
      <c r="AH1083" s="591" t="s">
        <v>1090</v>
      </c>
      <c r="AI1083" s="592" t="s">
        <v>1347</v>
      </c>
      <c r="AJ1083" s="591">
        <v>411029</v>
      </c>
      <c r="AK1083" s="624"/>
      <c r="AL1083" s="764">
        <v>505022</v>
      </c>
      <c r="AM1083" s="764" t="s">
        <v>3617</v>
      </c>
      <c r="AN1083" s="764">
        <v>1</v>
      </c>
      <c r="AO1083" s="624"/>
      <c r="AP1083" s="441"/>
      <c r="AQ1083" s="589"/>
      <c r="AR1083" s="590"/>
      <c r="AS1083" s="9"/>
    </row>
    <row r="1084" spans="34:45" ht="15" customHeight="1" x14ac:dyDescent="0.15">
      <c r="AH1084" s="591" t="s">
        <v>1090</v>
      </c>
      <c r="AI1084" s="592" t="s">
        <v>1136</v>
      </c>
      <c r="AJ1084" s="591">
        <v>411030</v>
      </c>
      <c r="AK1084" s="624"/>
      <c r="AL1084" s="764">
        <v>505023</v>
      </c>
      <c r="AM1084" s="764">
        <v>1</v>
      </c>
      <c r="AN1084" s="764" t="s">
        <v>3617</v>
      </c>
      <c r="AO1084" s="624"/>
      <c r="AP1084" s="441"/>
      <c r="AQ1084" s="589"/>
      <c r="AR1084" s="590"/>
      <c r="AS1084" s="9"/>
    </row>
    <row r="1085" spans="34:45" ht="15" customHeight="1" x14ac:dyDescent="0.15">
      <c r="AH1085" s="591" t="s">
        <v>1090</v>
      </c>
      <c r="AI1085" s="592" t="s">
        <v>1137</v>
      </c>
      <c r="AJ1085" s="591">
        <v>412002</v>
      </c>
      <c r="AK1085" s="624"/>
      <c r="AL1085" s="764">
        <v>505024</v>
      </c>
      <c r="AM1085" s="764" t="s">
        <v>3617</v>
      </c>
      <c r="AN1085" s="764">
        <v>1</v>
      </c>
      <c r="AO1085" s="624"/>
      <c r="AP1085" s="441"/>
      <c r="AQ1085" s="589"/>
      <c r="AR1085" s="590"/>
      <c r="AS1085" s="9"/>
    </row>
    <row r="1086" spans="34:45" ht="15" customHeight="1" x14ac:dyDescent="0.15">
      <c r="AH1086" s="591" t="s">
        <v>1090</v>
      </c>
      <c r="AI1086" s="592" t="s">
        <v>1138</v>
      </c>
      <c r="AJ1086" s="591">
        <v>412003</v>
      </c>
      <c r="AK1086" s="624"/>
      <c r="AL1086" s="764">
        <v>505025</v>
      </c>
      <c r="AM1086" s="764" t="s">
        <v>3617</v>
      </c>
      <c r="AN1086" s="764">
        <v>1</v>
      </c>
      <c r="AO1086" s="624"/>
      <c r="AP1086" s="441"/>
      <c r="AQ1086" s="589"/>
      <c r="AR1086" s="590"/>
      <c r="AS1086" s="9"/>
    </row>
    <row r="1087" spans="34:45" ht="15" customHeight="1" x14ac:dyDescent="0.15">
      <c r="AH1087" s="591" t="s">
        <v>1090</v>
      </c>
      <c r="AI1087" s="592" t="s">
        <v>1139</v>
      </c>
      <c r="AJ1087" s="591">
        <v>412004</v>
      </c>
      <c r="AK1087" s="624"/>
      <c r="AL1087" s="764">
        <v>505026</v>
      </c>
      <c r="AM1087" s="764" t="s">
        <v>3617</v>
      </c>
      <c r="AN1087" s="764">
        <v>1</v>
      </c>
      <c r="AO1087" s="624"/>
      <c r="AP1087" s="441"/>
      <c r="AQ1087" s="589"/>
      <c r="AR1087" s="590"/>
      <c r="AS1087" s="9"/>
    </row>
    <row r="1088" spans="34:45" ht="15" customHeight="1" x14ac:dyDescent="0.15">
      <c r="AH1088" s="591" t="s">
        <v>1090</v>
      </c>
      <c r="AI1088" s="592" t="s">
        <v>1140</v>
      </c>
      <c r="AJ1088" s="591">
        <v>412005</v>
      </c>
      <c r="AK1088" s="624"/>
      <c r="AL1088" s="764">
        <v>505027</v>
      </c>
      <c r="AM1088" s="764" t="s">
        <v>3617</v>
      </c>
      <c r="AN1088" s="764">
        <v>1</v>
      </c>
      <c r="AO1088" s="624"/>
      <c r="AP1088" s="441"/>
      <c r="AQ1088" s="589"/>
      <c r="AR1088" s="590"/>
      <c r="AS1088" s="9"/>
    </row>
    <row r="1089" spans="34:45" ht="15" customHeight="1" x14ac:dyDescent="0.15">
      <c r="AH1089" s="591" t="s">
        <v>1090</v>
      </c>
      <c r="AI1089" s="592" t="s">
        <v>1141</v>
      </c>
      <c r="AJ1089" s="591">
        <v>412006</v>
      </c>
      <c r="AK1089" s="624"/>
      <c r="AL1089" s="764">
        <v>505028</v>
      </c>
      <c r="AM1089" s="764">
        <v>1</v>
      </c>
      <c r="AN1089" s="764" t="s">
        <v>3617</v>
      </c>
      <c r="AO1089" s="624"/>
      <c r="AP1089" s="441"/>
      <c r="AQ1089" s="589"/>
      <c r="AR1089" s="590"/>
      <c r="AS1089" s="9"/>
    </row>
    <row r="1090" spans="34:45" ht="15" customHeight="1" x14ac:dyDescent="0.15">
      <c r="AH1090" s="591" t="s">
        <v>1090</v>
      </c>
      <c r="AI1090" s="592" t="s">
        <v>1142</v>
      </c>
      <c r="AJ1090" s="591">
        <v>412007</v>
      </c>
      <c r="AK1090" s="624"/>
      <c r="AL1090" s="764">
        <v>505029</v>
      </c>
      <c r="AM1090" s="764" t="s">
        <v>3617</v>
      </c>
      <c r="AN1090" s="764">
        <v>1</v>
      </c>
      <c r="AO1090" s="624"/>
      <c r="AP1090" s="441"/>
      <c r="AQ1090" s="589"/>
      <c r="AR1090" s="590"/>
      <c r="AS1090" s="9"/>
    </row>
    <row r="1091" spans="34:45" ht="15" customHeight="1" x14ac:dyDescent="0.15">
      <c r="AH1091" s="591" t="s">
        <v>1090</v>
      </c>
      <c r="AI1091" s="592" t="s">
        <v>1143</v>
      </c>
      <c r="AJ1091" s="591">
        <v>412008</v>
      </c>
      <c r="AK1091" s="624"/>
      <c r="AL1091" s="764">
        <v>505030</v>
      </c>
      <c r="AM1091" s="764" t="s">
        <v>3617</v>
      </c>
      <c r="AN1091" s="764">
        <v>1</v>
      </c>
      <c r="AO1091" s="624"/>
      <c r="AP1091" s="441"/>
      <c r="AQ1091" s="589"/>
      <c r="AR1091" s="590"/>
      <c r="AS1091" s="9"/>
    </row>
    <row r="1092" spans="34:45" ht="15" customHeight="1" x14ac:dyDescent="0.15">
      <c r="AH1092" s="591" t="s">
        <v>1090</v>
      </c>
      <c r="AI1092" s="592" t="s">
        <v>1145</v>
      </c>
      <c r="AJ1092" s="591">
        <v>412009</v>
      </c>
      <c r="AK1092" s="624"/>
      <c r="AL1092" s="764">
        <v>505990</v>
      </c>
      <c r="AM1092" s="764" t="s">
        <v>3617</v>
      </c>
      <c r="AN1092" s="764">
        <v>1</v>
      </c>
      <c r="AO1092" s="624"/>
      <c r="AP1092" s="441"/>
      <c r="AQ1092" s="589"/>
      <c r="AR1092" s="590"/>
      <c r="AS1092" s="9"/>
    </row>
    <row r="1093" spans="34:45" ht="15" customHeight="1" x14ac:dyDescent="0.15">
      <c r="AH1093" s="591" t="s">
        <v>1090</v>
      </c>
      <c r="AI1093" s="592" t="s">
        <v>1146</v>
      </c>
      <c r="AJ1093" s="591">
        <v>412010</v>
      </c>
      <c r="AK1093" s="624"/>
      <c r="AL1093" s="764">
        <v>505991</v>
      </c>
      <c r="AM1093" s="764" t="s">
        <v>3617</v>
      </c>
      <c r="AN1093" s="764">
        <v>1</v>
      </c>
      <c r="AO1093" s="624"/>
      <c r="AP1093" s="441"/>
      <c r="AQ1093" s="589"/>
      <c r="AR1093" s="590"/>
      <c r="AS1093" s="9"/>
    </row>
    <row r="1094" spans="34:45" ht="15" customHeight="1" x14ac:dyDescent="0.15">
      <c r="AH1094" s="591" t="s">
        <v>1090</v>
      </c>
      <c r="AI1094" s="592" t="s">
        <v>1357</v>
      </c>
      <c r="AJ1094" s="591">
        <v>412011</v>
      </c>
      <c r="AK1094" s="624"/>
      <c r="AL1094" s="764">
        <v>505993</v>
      </c>
      <c r="AM1094" s="764" t="s">
        <v>3617</v>
      </c>
      <c r="AN1094" s="764">
        <v>1</v>
      </c>
      <c r="AO1094" s="624"/>
      <c r="AP1094" s="441"/>
      <c r="AQ1094" s="589"/>
      <c r="AR1094" s="590"/>
      <c r="AS1094" s="9"/>
    </row>
    <row r="1095" spans="34:45" ht="15" customHeight="1" x14ac:dyDescent="0.15">
      <c r="AH1095" s="591" t="s">
        <v>1090</v>
      </c>
      <c r="AI1095" s="592" t="s">
        <v>1147</v>
      </c>
      <c r="AJ1095" s="591">
        <v>412012</v>
      </c>
      <c r="AK1095" s="624"/>
      <c r="AL1095" s="764">
        <v>505994</v>
      </c>
      <c r="AM1095" s="764" t="s">
        <v>3617</v>
      </c>
      <c r="AN1095" s="764">
        <v>1</v>
      </c>
      <c r="AO1095" s="624"/>
      <c r="AP1095" s="441"/>
      <c r="AQ1095" s="589"/>
      <c r="AR1095" s="590"/>
      <c r="AS1095" s="9"/>
    </row>
    <row r="1096" spans="34:45" ht="15" customHeight="1" x14ac:dyDescent="0.15">
      <c r="AH1096" s="591" t="s">
        <v>1090</v>
      </c>
      <c r="AI1096" s="592"/>
      <c r="AJ1096" s="591">
        <v>412013</v>
      </c>
      <c r="AK1096" s="624"/>
      <c r="AL1096" s="764">
        <v>505992</v>
      </c>
      <c r="AM1096" s="764" t="s">
        <v>3617</v>
      </c>
      <c r="AN1096" s="764">
        <v>1</v>
      </c>
      <c r="AO1096" s="624"/>
      <c r="AP1096" s="441"/>
      <c r="AQ1096" s="589"/>
      <c r="AR1096" s="590"/>
      <c r="AS1096" s="9"/>
    </row>
    <row r="1097" spans="34:45" ht="15" customHeight="1" x14ac:dyDescent="0.15">
      <c r="AH1097" s="591" t="s">
        <v>1090</v>
      </c>
      <c r="AI1097" s="592" t="s">
        <v>1148</v>
      </c>
      <c r="AJ1097" s="591">
        <v>412014</v>
      </c>
      <c r="AK1097" s="624"/>
      <c r="AL1097" s="764">
        <v>506001</v>
      </c>
      <c r="AM1097" s="764" t="s">
        <v>3617</v>
      </c>
      <c r="AN1097" s="764">
        <v>1</v>
      </c>
      <c r="AO1097" s="624"/>
      <c r="AP1097" s="441"/>
      <c r="AQ1097" s="589"/>
      <c r="AR1097" s="590"/>
      <c r="AS1097" s="9"/>
    </row>
    <row r="1098" spans="34:45" ht="15" customHeight="1" x14ac:dyDescent="0.15">
      <c r="AH1098" s="591" t="s">
        <v>1090</v>
      </c>
      <c r="AI1098" s="592" t="s">
        <v>1149</v>
      </c>
      <c r="AJ1098" s="591">
        <v>412015</v>
      </c>
      <c r="AK1098" s="624"/>
      <c r="AL1098" s="764">
        <v>506002</v>
      </c>
      <c r="AM1098" s="764" t="s">
        <v>3617</v>
      </c>
      <c r="AN1098" s="764">
        <v>1</v>
      </c>
      <c r="AO1098" s="624"/>
      <c r="AP1098" s="441"/>
      <c r="AQ1098" s="589"/>
      <c r="AR1098" s="590"/>
      <c r="AS1098" s="9"/>
    </row>
    <row r="1099" spans="34:45" ht="15" customHeight="1" x14ac:dyDescent="0.15">
      <c r="AH1099" s="591" t="s">
        <v>1090</v>
      </c>
      <c r="AI1099" s="592" t="s">
        <v>1150</v>
      </c>
      <c r="AJ1099" s="591">
        <v>412016</v>
      </c>
      <c r="AK1099" s="624"/>
      <c r="AL1099" s="764">
        <v>506003</v>
      </c>
      <c r="AM1099" s="764">
        <v>1</v>
      </c>
      <c r="AN1099" s="764" t="s">
        <v>3617</v>
      </c>
      <c r="AO1099" s="624"/>
      <c r="AP1099" s="441"/>
      <c r="AQ1099" s="589"/>
      <c r="AR1099" s="590"/>
      <c r="AS1099" s="9"/>
    </row>
    <row r="1100" spans="34:45" ht="15" customHeight="1" x14ac:dyDescent="0.15">
      <c r="AH1100" s="591" t="s">
        <v>1090</v>
      </c>
      <c r="AI1100" s="592" t="s">
        <v>1364</v>
      </c>
      <c r="AJ1100" s="591">
        <v>412017</v>
      </c>
      <c r="AK1100" s="624"/>
      <c r="AL1100" s="764">
        <v>506004</v>
      </c>
      <c r="AM1100" s="764" t="s">
        <v>3617</v>
      </c>
      <c r="AN1100" s="764">
        <v>1</v>
      </c>
      <c r="AO1100" s="624"/>
      <c r="AP1100" s="441"/>
      <c r="AQ1100" s="589"/>
      <c r="AR1100" s="590"/>
      <c r="AS1100" s="9"/>
    </row>
    <row r="1101" spans="34:45" ht="15" customHeight="1" x14ac:dyDescent="0.15">
      <c r="AH1101" s="591" t="s">
        <v>1366</v>
      </c>
      <c r="AI1101" s="592" t="s">
        <v>1151</v>
      </c>
      <c r="AJ1101" s="591">
        <v>501001</v>
      </c>
      <c r="AK1101" s="624"/>
      <c r="AL1101" s="764">
        <v>506005</v>
      </c>
      <c r="AM1101" s="764" t="s">
        <v>3617</v>
      </c>
      <c r="AN1101" s="764">
        <v>1</v>
      </c>
      <c r="AO1101" s="624"/>
      <c r="AP1101" s="441"/>
      <c r="AQ1101" s="589"/>
      <c r="AR1101" s="590"/>
      <c r="AS1101" s="9"/>
    </row>
    <row r="1102" spans="34:45" ht="15" customHeight="1" x14ac:dyDescent="0.15">
      <c r="AH1102" s="591" t="s">
        <v>1366</v>
      </c>
      <c r="AI1102" s="592" t="s">
        <v>1153</v>
      </c>
      <c r="AJ1102" s="591">
        <v>501002</v>
      </c>
      <c r="AK1102" s="624"/>
      <c r="AL1102" s="764">
        <v>506006</v>
      </c>
      <c r="AM1102" s="764">
        <v>1</v>
      </c>
      <c r="AN1102" s="764" t="s">
        <v>3617</v>
      </c>
      <c r="AO1102" s="624"/>
      <c r="AP1102" s="441"/>
      <c r="AQ1102" s="589"/>
      <c r="AR1102" s="590"/>
      <c r="AS1102" s="9"/>
    </row>
    <row r="1103" spans="34:45" ht="15" customHeight="1" x14ac:dyDescent="0.15">
      <c r="AH1103" s="591" t="s">
        <v>1366</v>
      </c>
      <c r="AI1103" s="592" t="s">
        <v>1154</v>
      </c>
      <c r="AJ1103" s="591">
        <v>501003</v>
      </c>
      <c r="AK1103" s="624"/>
      <c r="AL1103" s="764">
        <v>506007</v>
      </c>
      <c r="AM1103" s="764">
        <v>1</v>
      </c>
      <c r="AN1103" s="764" t="s">
        <v>3617</v>
      </c>
      <c r="AO1103" s="624"/>
      <c r="AP1103" s="441"/>
      <c r="AQ1103" s="589"/>
      <c r="AR1103" s="590"/>
      <c r="AS1103" s="9"/>
    </row>
    <row r="1104" spans="34:45" ht="15" customHeight="1" x14ac:dyDescent="0.15">
      <c r="AH1104" s="591" t="s">
        <v>1366</v>
      </c>
      <c r="AI1104" s="592" t="s">
        <v>1155</v>
      </c>
      <c r="AJ1104" s="591">
        <v>501004</v>
      </c>
      <c r="AK1104" s="624"/>
      <c r="AL1104" s="764">
        <v>506008</v>
      </c>
      <c r="AM1104" s="764">
        <v>1</v>
      </c>
      <c r="AN1104" s="764" t="s">
        <v>3617</v>
      </c>
      <c r="AO1104" s="624"/>
      <c r="AP1104" s="441"/>
      <c r="AQ1104" s="589"/>
      <c r="AR1104" s="590"/>
      <c r="AS1104" s="9"/>
    </row>
    <row r="1105" spans="34:45" ht="15" customHeight="1" x14ac:dyDescent="0.15">
      <c r="AH1105" s="591" t="s">
        <v>1366</v>
      </c>
      <c r="AI1105" s="592" t="s">
        <v>1157</v>
      </c>
      <c r="AJ1105" s="591">
        <v>501005</v>
      </c>
      <c r="AK1105" s="624"/>
      <c r="AL1105" s="764">
        <v>506009</v>
      </c>
      <c r="AM1105" s="764" t="s">
        <v>3617</v>
      </c>
      <c r="AN1105" s="764">
        <v>1</v>
      </c>
      <c r="AO1105" s="624"/>
      <c r="AP1105" s="441"/>
      <c r="AQ1105" s="589"/>
      <c r="AR1105" s="590"/>
      <c r="AS1105" s="9"/>
    </row>
    <row r="1106" spans="34:45" ht="15" customHeight="1" x14ac:dyDescent="0.15">
      <c r="AH1106" s="591" t="s">
        <v>1366</v>
      </c>
      <c r="AI1106" s="592" t="s">
        <v>1159</v>
      </c>
      <c r="AJ1106" s="591">
        <v>501006</v>
      </c>
      <c r="AK1106" s="624"/>
      <c r="AL1106" s="764">
        <v>506010</v>
      </c>
      <c r="AM1106" s="764" t="s">
        <v>3617</v>
      </c>
      <c r="AN1106" s="764">
        <v>1</v>
      </c>
      <c r="AO1106" s="624"/>
      <c r="AP1106" s="441"/>
      <c r="AQ1106" s="589"/>
      <c r="AR1106" s="590"/>
      <c r="AS1106" s="9"/>
    </row>
    <row r="1107" spans="34:45" ht="15" customHeight="1" x14ac:dyDescent="0.15">
      <c r="AH1107" s="591" t="s">
        <v>1366</v>
      </c>
      <c r="AI1107" s="592" t="s">
        <v>1161</v>
      </c>
      <c r="AJ1107" s="591">
        <v>501007</v>
      </c>
      <c r="AK1107" s="624"/>
      <c r="AL1107" s="764">
        <v>506011</v>
      </c>
      <c r="AM1107" s="764">
        <v>1</v>
      </c>
      <c r="AN1107" s="764" t="s">
        <v>3617</v>
      </c>
      <c r="AO1107" s="624"/>
      <c r="AP1107" s="441"/>
      <c r="AQ1107" s="589"/>
      <c r="AR1107" s="590"/>
      <c r="AS1107" s="9"/>
    </row>
    <row r="1108" spans="34:45" ht="15" customHeight="1" x14ac:dyDescent="0.15">
      <c r="AH1108" s="591" t="s">
        <v>1366</v>
      </c>
      <c r="AI1108" s="592" t="s">
        <v>1162</v>
      </c>
      <c r="AJ1108" s="591">
        <v>501008</v>
      </c>
      <c r="AK1108" s="624"/>
      <c r="AL1108" s="764">
        <v>506012</v>
      </c>
      <c r="AM1108" s="764" t="s">
        <v>3617</v>
      </c>
      <c r="AN1108" s="764">
        <v>1</v>
      </c>
      <c r="AO1108" s="624"/>
      <c r="AP1108" s="441"/>
      <c r="AQ1108" s="589"/>
      <c r="AR1108" s="590"/>
      <c r="AS1108" s="9"/>
    </row>
    <row r="1109" spans="34:45" ht="15" customHeight="1" x14ac:dyDescent="0.15">
      <c r="AH1109" s="591" t="s">
        <v>1366</v>
      </c>
      <c r="AI1109" s="592" t="s">
        <v>1374</v>
      </c>
      <c r="AJ1109" s="591">
        <v>501009</v>
      </c>
      <c r="AK1109" s="624"/>
      <c r="AL1109" s="764">
        <v>506013</v>
      </c>
      <c r="AM1109" s="764" t="s">
        <v>3617</v>
      </c>
      <c r="AN1109" s="764">
        <v>1</v>
      </c>
      <c r="AO1109" s="624"/>
      <c r="AP1109" s="441"/>
      <c r="AQ1109" s="589"/>
      <c r="AR1109" s="590"/>
      <c r="AS1109" s="9"/>
    </row>
    <row r="1110" spans="34:45" ht="15" customHeight="1" x14ac:dyDescent="0.15">
      <c r="AH1110" s="591" t="s">
        <v>1366</v>
      </c>
      <c r="AI1110" s="592" t="s">
        <v>1163</v>
      </c>
      <c r="AJ1110" s="591">
        <v>501010</v>
      </c>
      <c r="AK1110" s="624"/>
      <c r="AL1110" s="764">
        <v>506014</v>
      </c>
      <c r="AM1110" s="764" t="s">
        <v>3617</v>
      </c>
      <c r="AN1110" s="764">
        <v>1</v>
      </c>
      <c r="AO1110" s="624"/>
      <c r="AP1110" s="441"/>
      <c r="AQ1110" s="589"/>
      <c r="AR1110" s="590"/>
      <c r="AS1110" s="9"/>
    </row>
    <row r="1111" spans="34:45" ht="15" customHeight="1" x14ac:dyDescent="0.15">
      <c r="AH1111" s="591" t="s">
        <v>1377</v>
      </c>
      <c r="AI1111" s="592" t="s">
        <v>1164</v>
      </c>
      <c r="AJ1111" s="591">
        <v>502001</v>
      </c>
      <c r="AK1111" s="624"/>
      <c r="AL1111" s="764">
        <v>506016</v>
      </c>
      <c r="AM1111" s="764">
        <v>1</v>
      </c>
      <c r="AN1111" s="764" t="s">
        <v>3617</v>
      </c>
      <c r="AO1111" s="624"/>
      <c r="AP1111" s="441"/>
      <c r="AQ1111" s="589"/>
      <c r="AR1111" s="590"/>
      <c r="AS1111" s="9"/>
    </row>
    <row r="1112" spans="34:45" ht="15" customHeight="1" x14ac:dyDescent="0.15">
      <c r="AH1112" s="591" t="s">
        <v>1377</v>
      </c>
      <c r="AI1112" s="592" t="s">
        <v>1379</v>
      </c>
      <c r="AJ1112" s="591">
        <v>502002</v>
      </c>
      <c r="AK1112" s="624"/>
      <c r="AL1112" s="764">
        <v>506017</v>
      </c>
      <c r="AM1112" s="764" t="s">
        <v>3617</v>
      </c>
      <c r="AN1112" s="764">
        <v>1</v>
      </c>
      <c r="AO1112" s="624"/>
      <c r="AP1112" s="441"/>
      <c r="AQ1112" s="589"/>
      <c r="AR1112" s="590"/>
      <c r="AS1112" s="9"/>
    </row>
    <row r="1113" spans="34:45" ht="15" customHeight="1" x14ac:dyDescent="0.15">
      <c r="AH1113" s="591" t="s">
        <v>1377</v>
      </c>
      <c r="AI1113" s="592" t="s">
        <v>1165</v>
      </c>
      <c r="AJ1113" s="591">
        <v>502003</v>
      </c>
      <c r="AK1113" s="624"/>
      <c r="AL1113" s="764">
        <v>506018</v>
      </c>
      <c r="AM1113" s="764">
        <v>1</v>
      </c>
      <c r="AN1113" s="764" t="s">
        <v>3617</v>
      </c>
      <c r="AO1113" s="624"/>
      <c r="AP1113" s="441"/>
      <c r="AQ1113" s="589"/>
      <c r="AR1113" s="590"/>
      <c r="AS1113" s="9"/>
    </row>
    <row r="1114" spans="34:45" ht="15" customHeight="1" x14ac:dyDescent="0.15">
      <c r="AH1114" s="591" t="s">
        <v>1377</v>
      </c>
      <c r="AI1114" s="592" t="s">
        <v>1382</v>
      </c>
      <c r="AJ1114" s="591">
        <v>502004</v>
      </c>
      <c r="AK1114" s="624"/>
      <c r="AL1114" s="764">
        <v>506019</v>
      </c>
      <c r="AM1114" s="764" t="s">
        <v>3617</v>
      </c>
      <c r="AN1114" s="764">
        <v>1</v>
      </c>
      <c r="AO1114" s="624"/>
      <c r="AP1114" s="441"/>
      <c r="AQ1114" s="589"/>
      <c r="AR1114" s="590"/>
      <c r="AS1114" s="9"/>
    </row>
    <row r="1115" spans="34:45" ht="15" customHeight="1" x14ac:dyDescent="0.15">
      <c r="AH1115" s="591" t="s">
        <v>1377</v>
      </c>
      <c r="AI1115" s="592" t="s">
        <v>1166</v>
      </c>
      <c r="AJ1115" s="591">
        <v>502005</v>
      </c>
      <c r="AK1115" s="624"/>
      <c r="AL1115" s="764">
        <v>506020</v>
      </c>
      <c r="AM1115" s="764" t="s">
        <v>3617</v>
      </c>
      <c r="AN1115" s="764">
        <v>1</v>
      </c>
      <c r="AO1115" s="624"/>
      <c r="AP1115" s="441"/>
      <c r="AQ1115" s="589"/>
      <c r="AR1115" s="590"/>
      <c r="AS1115" s="9"/>
    </row>
    <row r="1116" spans="34:45" ht="15" customHeight="1" x14ac:dyDescent="0.15">
      <c r="AH1116" s="591" t="s">
        <v>1377</v>
      </c>
      <c r="AI1116" s="592" t="s">
        <v>1167</v>
      </c>
      <c r="AJ1116" s="591">
        <v>502006</v>
      </c>
      <c r="AK1116" s="624"/>
      <c r="AL1116" s="764">
        <v>506021</v>
      </c>
      <c r="AM1116" s="764" t="s">
        <v>3617</v>
      </c>
      <c r="AN1116" s="764">
        <v>1</v>
      </c>
      <c r="AO1116" s="624"/>
      <c r="AP1116" s="441"/>
      <c r="AQ1116" s="589"/>
      <c r="AR1116" s="590"/>
      <c r="AS1116" s="9"/>
    </row>
    <row r="1117" spans="34:45" ht="15" customHeight="1" x14ac:dyDescent="0.15">
      <c r="AH1117" s="591" t="s">
        <v>1377</v>
      </c>
      <c r="AI1117" s="592" t="s">
        <v>1169</v>
      </c>
      <c r="AJ1117" s="591">
        <v>502007</v>
      </c>
      <c r="AK1117" s="624"/>
      <c r="AL1117" s="764">
        <v>506022</v>
      </c>
      <c r="AM1117" s="764" t="s">
        <v>3617</v>
      </c>
      <c r="AN1117" s="764">
        <v>1</v>
      </c>
      <c r="AO1117" s="624"/>
      <c r="AP1117" s="441"/>
      <c r="AQ1117" s="589"/>
      <c r="AR1117" s="590"/>
      <c r="AS1117" s="9"/>
    </row>
    <row r="1118" spans="34:45" ht="15" customHeight="1" x14ac:dyDescent="0.15">
      <c r="AH1118" s="591" t="s">
        <v>1377</v>
      </c>
      <c r="AI1118" s="592" t="s">
        <v>1170</v>
      </c>
      <c r="AJ1118" s="591">
        <v>502008</v>
      </c>
      <c r="AK1118" s="624"/>
      <c r="AL1118" s="764">
        <v>507001</v>
      </c>
      <c r="AM1118" s="764" t="s">
        <v>3617</v>
      </c>
      <c r="AN1118" s="764">
        <v>1</v>
      </c>
      <c r="AO1118" s="624"/>
      <c r="AP1118" s="441"/>
      <c r="AQ1118" s="589"/>
      <c r="AR1118" s="590"/>
      <c r="AS1118" s="9"/>
    </row>
    <row r="1119" spans="34:45" ht="15" customHeight="1" x14ac:dyDescent="0.15">
      <c r="AH1119" s="591" t="s">
        <v>1377</v>
      </c>
      <c r="AI1119" s="592" t="s">
        <v>1385</v>
      </c>
      <c r="AJ1119" s="591">
        <v>502009</v>
      </c>
      <c r="AK1119" s="624"/>
      <c r="AL1119" s="764">
        <v>507002</v>
      </c>
      <c r="AM1119" s="764">
        <v>1</v>
      </c>
      <c r="AN1119" s="764" t="s">
        <v>3617</v>
      </c>
      <c r="AO1119" s="624"/>
      <c r="AP1119" s="441"/>
      <c r="AQ1119" s="589"/>
      <c r="AR1119" s="590"/>
      <c r="AS1119" s="9"/>
    </row>
    <row r="1120" spans="34:45" ht="15" customHeight="1" x14ac:dyDescent="0.15">
      <c r="AH1120" s="591" t="s">
        <v>1377</v>
      </c>
      <c r="AI1120" s="592" t="s">
        <v>1387</v>
      </c>
      <c r="AJ1120" s="591">
        <v>502990</v>
      </c>
      <c r="AK1120" s="624"/>
      <c r="AL1120" s="764">
        <v>507003</v>
      </c>
      <c r="AM1120" s="764" t="s">
        <v>3617</v>
      </c>
      <c r="AN1120" s="764">
        <v>1</v>
      </c>
      <c r="AO1120" s="624"/>
      <c r="AP1120" s="441"/>
      <c r="AQ1120" s="589"/>
      <c r="AR1120" s="590"/>
      <c r="AS1120" s="9"/>
    </row>
    <row r="1121" spans="34:45" ht="15" customHeight="1" x14ac:dyDescent="0.15">
      <c r="AH1121" s="591" t="s">
        <v>1389</v>
      </c>
      <c r="AI1121" s="592" t="s">
        <v>1172</v>
      </c>
      <c r="AJ1121" s="591">
        <v>503001</v>
      </c>
      <c r="AK1121" s="624"/>
      <c r="AL1121" s="764">
        <v>507004</v>
      </c>
      <c r="AM1121" s="764">
        <v>1</v>
      </c>
      <c r="AN1121" s="764" t="s">
        <v>3617</v>
      </c>
      <c r="AO1121" s="624"/>
      <c r="AP1121" s="441"/>
      <c r="AQ1121" s="589"/>
      <c r="AR1121" s="590"/>
      <c r="AS1121" s="9"/>
    </row>
    <row r="1122" spans="34:45" ht="15" customHeight="1" x14ac:dyDescent="0.15">
      <c r="AH1122" s="591" t="s">
        <v>1389</v>
      </c>
      <c r="AI1122" s="592" t="s">
        <v>1174</v>
      </c>
      <c r="AJ1122" s="591">
        <v>503002</v>
      </c>
      <c r="AK1122" s="624"/>
      <c r="AL1122" s="764">
        <v>507005</v>
      </c>
      <c r="AM1122" s="764" t="s">
        <v>3617</v>
      </c>
      <c r="AN1122" s="764">
        <v>1</v>
      </c>
      <c r="AO1122" s="624"/>
      <c r="AP1122" s="441"/>
      <c r="AQ1122" s="589"/>
      <c r="AR1122" s="590"/>
      <c r="AS1122" s="9"/>
    </row>
    <row r="1123" spans="34:45" ht="15" customHeight="1" x14ac:dyDescent="0.15">
      <c r="AH1123" s="591" t="s">
        <v>1389</v>
      </c>
      <c r="AI1123" s="592" t="s">
        <v>377</v>
      </c>
      <c r="AJ1123" s="591">
        <v>503003</v>
      </c>
      <c r="AK1123" s="624"/>
      <c r="AL1123" s="764">
        <v>507006</v>
      </c>
      <c r="AM1123" s="764" t="s">
        <v>3617</v>
      </c>
      <c r="AN1123" s="764">
        <v>1</v>
      </c>
      <c r="AO1123" s="624"/>
      <c r="AP1123" s="441"/>
      <c r="AQ1123" s="589"/>
      <c r="AR1123" s="590"/>
      <c r="AS1123" s="9"/>
    </row>
    <row r="1124" spans="34:45" ht="15" customHeight="1" x14ac:dyDescent="0.15">
      <c r="AH1124" s="591" t="s">
        <v>1389</v>
      </c>
      <c r="AI1124" s="592" t="s">
        <v>1175</v>
      </c>
      <c r="AJ1124" s="591">
        <v>503004</v>
      </c>
      <c r="AK1124" s="624"/>
      <c r="AL1124" s="764">
        <v>507007</v>
      </c>
      <c r="AM1124" s="764" t="s">
        <v>3617</v>
      </c>
      <c r="AN1124" s="764">
        <v>1</v>
      </c>
      <c r="AO1124" s="624"/>
      <c r="AP1124" s="441"/>
      <c r="AQ1124" s="589"/>
      <c r="AR1124" s="590"/>
      <c r="AS1124" s="9"/>
    </row>
    <row r="1125" spans="34:45" ht="15" customHeight="1" x14ac:dyDescent="0.15">
      <c r="AH1125" s="591" t="s">
        <v>1389</v>
      </c>
      <c r="AI1125" s="592" t="s">
        <v>1176</v>
      </c>
      <c r="AJ1125" s="591">
        <v>503005</v>
      </c>
      <c r="AK1125" s="624"/>
      <c r="AL1125" s="764">
        <v>507008</v>
      </c>
      <c r="AM1125" s="764">
        <v>1</v>
      </c>
      <c r="AN1125" s="764" t="s">
        <v>3617</v>
      </c>
      <c r="AO1125" s="624"/>
      <c r="AP1125" s="441"/>
      <c r="AQ1125" s="589"/>
      <c r="AR1125" s="590"/>
      <c r="AS1125" s="9"/>
    </row>
    <row r="1126" spans="34:45" ht="15" customHeight="1" x14ac:dyDescent="0.15">
      <c r="AH1126" s="591" t="s">
        <v>1389</v>
      </c>
      <c r="AI1126" s="592" t="s">
        <v>1177</v>
      </c>
      <c r="AJ1126" s="591">
        <v>503006</v>
      </c>
      <c r="AK1126" s="624"/>
      <c r="AL1126" s="764">
        <v>507009</v>
      </c>
      <c r="AM1126" s="764" t="s">
        <v>3617</v>
      </c>
      <c r="AN1126" s="764">
        <v>1</v>
      </c>
      <c r="AO1126" s="624"/>
      <c r="AP1126" s="441"/>
      <c r="AQ1126" s="589"/>
      <c r="AR1126" s="590"/>
      <c r="AS1126" s="9"/>
    </row>
    <row r="1127" spans="34:45" ht="15" customHeight="1" x14ac:dyDescent="0.15">
      <c r="AH1127" s="591" t="s">
        <v>1389</v>
      </c>
      <c r="AI1127" s="592" t="s">
        <v>1396</v>
      </c>
      <c r="AJ1127" s="591">
        <v>503990</v>
      </c>
      <c r="AK1127" s="624"/>
      <c r="AL1127" s="764">
        <v>507010</v>
      </c>
      <c r="AM1127" s="764" t="s">
        <v>3617</v>
      </c>
      <c r="AN1127" s="764">
        <v>1</v>
      </c>
      <c r="AO1127" s="624"/>
      <c r="AP1127" s="441"/>
      <c r="AQ1127" s="589"/>
      <c r="AR1127" s="590"/>
      <c r="AS1127" s="9"/>
    </row>
    <row r="1128" spans="34:45" ht="15" customHeight="1" x14ac:dyDescent="0.15">
      <c r="AH1128" s="591" t="s">
        <v>1389</v>
      </c>
      <c r="AI1128" s="592"/>
      <c r="AJ1128" s="591">
        <v>503991</v>
      </c>
      <c r="AK1128" s="624"/>
      <c r="AL1128" s="764">
        <v>507011</v>
      </c>
      <c r="AM1128" s="764" t="s">
        <v>3617</v>
      </c>
      <c r="AN1128" s="764">
        <v>1</v>
      </c>
      <c r="AO1128" s="624"/>
      <c r="AP1128" s="441"/>
      <c r="AQ1128" s="589"/>
      <c r="AR1128" s="590"/>
      <c r="AS1128" s="9"/>
    </row>
    <row r="1129" spans="34:45" ht="15" customHeight="1" x14ac:dyDescent="0.15">
      <c r="AH1129" s="591" t="s">
        <v>1389</v>
      </c>
      <c r="AI1129" s="592" t="s">
        <v>1399</v>
      </c>
      <c r="AJ1129" s="591">
        <v>503992</v>
      </c>
      <c r="AK1129" s="624"/>
      <c r="AL1129" s="764">
        <v>507013</v>
      </c>
      <c r="AM1129" s="764">
        <v>1</v>
      </c>
      <c r="AN1129" s="764" t="s">
        <v>3617</v>
      </c>
      <c r="AO1129" s="624"/>
      <c r="AP1129" s="441"/>
      <c r="AQ1129" s="589"/>
      <c r="AR1129" s="590"/>
      <c r="AS1129" s="9"/>
    </row>
    <row r="1130" spans="34:45" ht="15" customHeight="1" x14ac:dyDescent="0.15">
      <c r="AH1130" s="591" t="s">
        <v>1401</v>
      </c>
      <c r="AI1130" s="592" t="s">
        <v>1402</v>
      </c>
      <c r="AJ1130" s="591">
        <v>504001</v>
      </c>
      <c r="AK1130" s="624"/>
      <c r="AL1130" s="764">
        <v>507016</v>
      </c>
      <c r="AM1130" s="764">
        <v>1</v>
      </c>
      <c r="AN1130" s="764" t="s">
        <v>3617</v>
      </c>
      <c r="AO1130" s="624"/>
      <c r="AP1130" s="441"/>
      <c r="AQ1130" s="589"/>
      <c r="AR1130" s="590"/>
      <c r="AS1130" s="9"/>
    </row>
    <row r="1131" spans="34:45" ht="15" customHeight="1" x14ac:dyDescent="0.15">
      <c r="AH1131" s="591" t="s">
        <v>1401</v>
      </c>
      <c r="AI1131" s="592" t="s">
        <v>1178</v>
      </c>
      <c r="AJ1131" s="591">
        <v>504002</v>
      </c>
      <c r="AK1131" s="624"/>
      <c r="AL1131" s="764">
        <v>507017</v>
      </c>
      <c r="AM1131" s="764">
        <v>1</v>
      </c>
      <c r="AN1131" s="764" t="s">
        <v>3617</v>
      </c>
      <c r="AO1131" s="624"/>
      <c r="AP1131" s="441"/>
      <c r="AQ1131" s="589"/>
      <c r="AR1131" s="590"/>
      <c r="AS1131" s="9"/>
    </row>
    <row r="1132" spans="34:45" ht="15" customHeight="1" x14ac:dyDescent="0.15">
      <c r="AH1132" s="591" t="s">
        <v>1401</v>
      </c>
      <c r="AI1132" s="592" t="s">
        <v>1180</v>
      </c>
      <c r="AJ1132" s="591">
        <v>504003</v>
      </c>
      <c r="AK1132" s="624"/>
      <c r="AL1132" s="764">
        <v>507018</v>
      </c>
      <c r="AM1132" s="764" t="s">
        <v>3617</v>
      </c>
      <c r="AN1132" s="764">
        <v>1</v>
      </c>
      <c r="AO1132" s="624"/>
      <c r="AP1132" s="441"/>
      <c r="AQ1132" s="589"/>
      <c r="AR1132" s="590"/>
      <c r="AS1132" s="9"/>
    </row>
    <row r="1133" spans="34:45" ht="15" customHeight="1" x14ac:dyDescent="0.15">
      <c r="AH1133" s="591" t="s">
        <v>1401</v>
      </c>
      <c r="AI1133" s="592" t="s">
        <v>1182</v>
      </c>
      <c r="AJ1133" s="591">
        <v>504004</v>
      </c>
      <c r="AK1133" s="624"/>
      <c r="AL1133" s="764">
        <v>507019</v>
      </c>
      <c r="AM1133" s="764" t="s">
        <v>3617</v>
      </c>
      <c r="AN1133" s="764">
        <v>1</v>
      </c>
      <c r="AO1133" s="624"/>
      <c r="AP1133" s="441"/>
      <c r="AQ1133" s="589"/>
      <c r="AR1133" s="590"/>
      <c r="AS1133" s="9"/>
    </row>
    <row r="1134" spans="34:45" ht="15" customHeight="1" x14ac:dyDescent="0.15">
      <c r="AH1134" s="591" t="s">
        <v>1401</v>
      </c>
      <c r="AI1134" s="592" t="s">
        <v>1406</v>
      </c>
      <c r="AJ1134" s="591">
        <v>504005</v>
      </c>
      <c r="AK1134" s="624"/>
      <c r="AL1134" s="764">
        <v>507020</v>
      </c>
      <c r="AM1134" s="764" t="s">
        <v>3617</v>
      </c>
      <c r="AN1134" s="764">
        <v>1</v>
      </c>
      <c r="AO1134" s="624"/>
      <c r="AP1134" s="441"/>
      <c r="AQ1134" s="589"/>
      <c r="AR1134" s="590"/>
      <c r="AS1134" s="9"/>
    </row>
    <row r="1135" spans="34:45" ht="15" customHeight="1" x14ac:dyDescent="0.15">
      <c r="AH1135" s="591" t="s">
        <v>1401</v>
      </c>
      <c r="AI1135" s="592" t="s">
        <v>1183</v>
      </c>
      <c r="AJ1135" s="591">
        <v>504006</v>
      </c>
      <c r="AK1135" s="624"/>
      <c r="AL1135" s="764">
        <v>507021</v>
      </c>
      <c r="AM1135" s="764">
        <v>1</v>
      </c>
      <c r="AN1135" s="764" t="s">
        <v>3617</v>
      </c>
      <c r="AO1135" s="624"/>
      <c r="AP1135" s="441"/>
      <c r="AQ1135" s="589"/>
      <c r="AR1135" s="590"/>
      <c r="AS1135" s="9"/>
    </row>
    <row r="1136" spans="34:45" ht="15" customHeight="1" x14ac:dyDescent="0.15">
      <c r="AH1136" s="591" t="s">
        <v>1401</v>
      </c>
      <c r="AI1136" s="592" t="s">
        <v>1409</v>
      </c>
      <c r="AJ1136" s="591">
        <v>504007</v>
      </c>
      <c r="AK1136" s="624"/>
      <c r="AL1136" s="764">
        <v>507022</v>
      </c>
      <c r="AM1136" s="764">
        <v>1</v>
      </c>
      <c r="AN1136" s="764" t="s">
        <v>3617</v>
      </c>
      <c r="AO1136" s="624"/>
      <c r="AP1136" s="441"/>
      <c r="AQ1136" s="589"/>
      <c r="AR1136" s="590"/>
      <c r="AS1136" s="9"/>
    </row>
    <row r="1137" spans="34:45" ht="15" customHeight="1" x14ac:dyDescent="0.15">
      <c r="AH1137" s="591" t="s">
        <v>1401</v>
      </c>
      <c r="AI1137" s="592" t="s">
        <v>1184</v>
      </c>
      <c r="AJ1137" s="591">
        <v>504008</v>
      </c>
      <c r="AK1137" s="624"/>
      <c r="AL1137" s="764">
        <v>507023</v>
      </c>
      <c r="AM1137" s="764">
        <v>1</v>
      </c>
      <c r="AN1137" s="764" t="s">
        <v>3617</v>
      </c>
      <c r="AO1137" s="624"/>
      <c r="AP1137" s="441"/>
      <c r="AQ1137" s="589"/>
      <c r="AR1137" s="590"/>
      <c r="AS1137" s="9"/>
    </row>
    <row r="1138" spans="34:45" ht="15" customHeight="1" x14ac:dyDescent="0.15">
      <c r="AH1138" s="591" t="s">
        <v>1401</v>
      </c>
      <c r="AI1138" s="592" t="s">
        <v>1411</v>
      </c>
      <c r="AJ1138" s="591">
        <v>504009</v>
      </c>
      <c r="AK1138" s="624"/>
      <c r="AL1138" s="764">
        <v>507024</v>
      </c>
      <c r="AM1138" s="764">
        <v>1</v>
      </c>
      <c r="AN1138" s="764" t="s">
        <v>3617</v>
      </c>
      <c r="AO1138" s="624"/>
      <c r="AP1138" s="441"/>
      <c r="AQ1138" s="589"/>
      <c r="AR1138" s="590"/>
      <c r="AS1138" s="9"/>
    </row>
    <row r="1139" spans="34:45" ht="15" customHeight="1" x14ac:dyDescent="0.15">
      <c r="AH1139" s="591" t="s">
        <v>1401</v>
      </c>
      <c r="AI1139" s="592" t="s">
        <v>1185</v>
      </c>
      <c r="AJ1139" s="591">
        <v>504010</v>
      </c>
      <c r="AK1139" s="624"/>
      <c r="AL1139" s="764">
        <v>507025</v>
      </c>
      <c r="AM1139" s="764" t="s">
        <v>3617</v>
      </c>
      <c r="AN1139" s="764">
        <v>1</v>
      </c>
      <c r="AO1139" s="624"/>
      <c r="AP1139" s="441"/>
      <c r="AQ1139" s="589"/>
      <c r="AR1139" s="590"/>
      <c r="AS1139" s="9"/>
    </row>
    <row r="1140" spans="34:45" ht="15" customHeight="1" x14ac:dyDescent="0.15">
      <c r="AH1140" s="591" t="s">
        <v>1401</v>
      </c>
      <c r="AI1140" s="592" t="s">
        <v>1186</v>
      </c>
      <c r="AJ1140" s="591">
        <v>504011</v>
      </c>
      <c r="AK1140" s="624"/>
      <c r="AL1140" s="764">
        <v>507026</v>
      </c>
      <c r="AM1140" s="764" t="s">
        <v>3617</v>
      </c>
      <c r="AN1140" s="764">
        <v>1</v>
      </c>
      <c r="AO1140" s="624"/>
      <c r="AP1140" s="441"/>
      <c r="AQ1140" s="589"/>
      <c r="AR1140" s="590"/>
      <c r="AS1140" s="9"/>
    </row>
    <row r="1141" spans="34:45" ht="15" customHeight="1" x14ac:dyDescent="0.15">
      <c r="AH1141" s="591" t="s">
        <v>1415</v>
      </c>
      <c r="AI1141" s="592"/>
      <c r="AJ1141" s="591">
        <v>504991</v>
      </c>
      <c r="AK1141" s="624"/>
      <c r="AL1141" s="764">
        <v>507027</v>
      </c>
      <c r="AM1141" s="764" t="s">
        <v>3617</v>
      </c>
      <c r="AN1141" s="764">
        <v>1</v>
      </c>
      <c r="AO1141" s="624"/>
      <c r="AP1141" s="441"/>
      <c r="AQ1141" s="589"/>
      <c r="AR1141" s="590"/>
      <c r="AS1141" s="9"/>
    </row>
    <row r="1142" spans="34:45" ht="15" customHeight="1" x14ac:dyDescent="0.15">
      <c r="AH1142" s="591" t="s">
        <v>1401</v>
      </c>
      <c r="AI1142" s="592"/>
      <c r="AJ1142" s="591">
        <v>504990</v>
      </c>
      <c r="AK1142" s="624"/>
      <c r="AL1142" s="764">
        <v>507028</v>
      </c>
      <c r="AM1142" s="764" t="s">
        <v>3617</v>
      </c>
      <c r="AN1142" s="764">
        <v>1</v>
      </c>
      <c r="AO1142" s="624"/>
      <c r="AP1142" s="441"/>
      <c r="AQ1142" s="589"/>
      <c r="AR1142" s="590"/>
      <c r="AS1142" s="9"/>
    </row>
    <row r="1143" spans="34:45" ht="15" customHeight="1" x14ac:dyDescent="0.15">
      <c r="AH1143" s="591" t="s">
        <v>1418</v>
      </c>
      <c r="AI1143" s="592" t="s">
        <v>1419</v>
      </c>
      <c r="AJ1143" s="591">
        <v>505001</v>
      </c>
      <c r="AK1143" s="624"/>
      <c r="AL1143" s="764">
        <v>507029</v>
      </c>
      <c r="AM1143" s="764" t="s">
        <v>3617</v>
      </c>
      <c r="AN1143" s="764">
        <v>1</v>
      </c>
      <c r="AO1143" s="624"/>
      <c r="AP1143" s="441"/>
      <c r="AQ1143" s="589"/>
      <c r="AR1143" s="590"/>
      <c r="AS1143" s="9"/>
    </row>
    <row r="1144" spans="34:45" ht="15" customHeight="1" x14ac:dyDescent="0.15">
      <c r="AH1144" s="591" t="s">
        <v>1418</v>
      </c>
      <c r="AI1144" s="592" t="s">
        <v>1187</v>
      </c>
      <c r="AJ1144" s="591">
        <v>505002</v>
      </c>
      <c r="AK1144" s="624"/>
      <c r="AL1144" s="764">
        <v>507030</v>
      </c>
      <c r="AM1144" s="764">
        <v>1</v>
      </c>
      <c r="AN1144" s="764" t="s">
        <v>3617</v>
      </c>
      <c r="AO1144" s="624"/>
      <c r="AP1144" s="441"/>
      <c r="AQ1144" s="589"/>
      <c r="AR1144" s="590"/>
      <c r="AS1144" s="9"/>
    </row>
    <row r="1145" spans="34:45" ht="15" customHeight="1" x14ac:dyDescent="0.15">
      <c r="AH1145" s="591" t="s">
        <v>1418</v>
      </c>
      <c r="AI1145" s="592" t="s">
        <v>1188</v>
      </c>
      <c r="AJ1145" s="591">
        <v>505003</v>
      </c>
      <c r="AK1145" s="624"/>
      <c r="AL1145" s="764">
        <v>507031</v>
      </c>
      <c r="AM1145" s="764" t="s">
        <v>3617</v>
      </c>
      <c r="AN1145" s="764">
        <v>1</v>
      </c>
      <c r="AO1145" s="624"/>
      <c r="AP1145" s="441"/>
      <c r="AQ1145" s="589"/>
      <c r="AR1145" s="590"/>
      <c r="AS1145" s="9"/>
    </row>
    <row r="1146" spans="34:45" ht="15" customHeight="1" x14ac:dyDescent="0.15">
      <c r="AH1146" s="591" t="s">
        <v>1418</v>
      </c>
      <c r="AI1146" s="592" t="s">
        <v>1189</v>
      </c>
      <c r="AJ1146" s="591">
        <v>505004</v>
      </c>
      <c r="AK1146" s="624"/>
      <c r="AL1146" s="764">
        <v>507032</v>
      </c>
      <c r="AM1146" s="764">
        <v>1</v>
      </c>
      <c r="AN1146" s="764" t="s">
        <v>3617</v>
      </c>
      <c r="AO1146" s="624"/>
      <c r="AP1146" s="441"/>
      <c r="AQ1146" s="589"/>
      <c r="AR1146" s="590"/>
      <c r="AS1146" s="9"/>
    </row>
    <row r="1147" spans="34:45" ht="15" customHeight="1" x14ac:dyDescent="0.15">
      <c r="AH1147" s="591" t="s">
        <v>1418</v>
      </c>
      <c r="AI1147" s="592" t="s">
        <v>1424</v>
      </c>
      <c r="AJ1147" s="591">
        <v>505005</v>
      </c>
      <c r="AK1147" s="624"/>
      <c r="AL1147" s="764">
        <v>507033</v>
      </c>
      <c r="AM1147" s="764" t="s">
        <v>3617</v>
      </c>
      <c r="AN1147" s="764">
        <v>1</v>
      </c>
      <c r="AO1147" s="624"/>
      <c r="AP1147" s="441"/>
      <c r="AQ1147" s="589"/>
      <c r="AR1147" s="590"/>
      <c r="AS1147" s="9"/>
    </row>
    <row r="1148" spans="34:45" ht="15" customHeight="1" x14ac:dyDescent="0.15">
      <c r="AH1148" s="591" t="s">
        <v>1418</v>
      </c>
      <c r="AI1148" s="592" t="s">
        <v>1190</v>
      </c>
      <c r="AJ1148" s="591">
        <v>505006</v>
      </c>
      <c r="AK1148" s="624"/>
      <c r="AL1148" s="764">
        <v>507034</v>
      </c>
      <c r="AM1148" s="764" t="s">
        <v>3617</v>
      </c>
      <c r="AN1148" s="764">
        <v>1</v>
      </c>
      <c r="AO1148" s="624"/>
      <c r="AP1148" s="441"/>
      <c r="AQ1148" s="589"/>
      <c r="AR1148" s="590"/>
      <c r="AS1148" s="9"/>
    </row>
    <row r="1149" spans="34:45" ht="15" customHeight="1" x14ac:dyDescent="0.15">
      <c r="AH1149" s="591" t="s">
        <v>1418</v>
      </c>
      <c r="AI1149" s="592" t="s">
        <v>1191</v>
      </c>
      <c r="AJ1149" s="591">
        <v>505008</v>
      </c>
      <c r="AK1149" s="624"/>
      <c r="AL1149" s="764">
        <v>507035</v>
      </c>
      <c r="AM1149" s="764" t="s">
        <v>3617</v>
      </c>
      <c r="AN1149" s="764">
        <v>1</v>
      </c>
      <c r="AO1149" s="624"/>
      <c r="AP1149" s="441"/>
      <c r="AQ1149" s="589"/>
      <c r="AR1149" s="590"/>
      <c r="AS1149" s="9"/>
    </row>
    <row r="1150" spans="34:45" ht="15" customHeight="1" x14ac:dyDescent="0.15">
      <c r="AH1150" s="591" t="s">
        <v>1418</v>
      </c>
      <c r="AI1150" s="592" t="s">
        <v>1192</v>
      </c>
      <c r="AJ1150" s="591">
        <v>505010</v>
      </c>
      <c r="AK1150" s="624"/>
      <c r="AL1150" s="764">
        <v>507036</v>
      </c>
      <c r="AM1150" s="764" t="s">
        <v>3617</v>
      </c>
      <c r="AN1150" s="764">
        <v>1</v>
      </c>
      <c r="AO1150" s="624"/>
      <c r="AP1150" s="441"/>
      <c r="AQ1150" s="589"/>
      <c r="AR1150" s="590"/>
      <c r="AS1150" s="9"/>
    </row>
    <row r="1151" spans="34:45" ht="15" customHeight="1" x14ac:dyDescent="0.15">
      <c r="AH1151" s="591" t="s">
        <v>1418</v>
      </c>
      <c r="AI1151" s="592" t="s">
        <v>1193</v>
      </c>
      <c r="AJ1151" s="591">
        <v>505011</v>
      </c>
      <c r="AK1151" s="624"/>
      <c r="AL1151" s="764">
        <v>507037</v>
      </c>
      <c r="AM1151" s="764" t="s">
        <v>3617</v>
      </c>
      <c r="AN1151" s="764">
        <v>1</v>
      </c>
      <c r="AO1151" s="624"/>
      <c r="AP1151" s="441"/>
      <c r="AQ1151" s="589"/>
      <c r="AR1151" s="590"/>
      <c r="AS1151" s="9"/>
    </row>
    <row r="1152" spans="34:45" ht="15" customHeight="1" x14ac:dyDescent="0.15">
      <c r="AH1152" s="591" t="s">
        <v>1418</v>
      </c>
      <c r="AI1152" s="592" t="s">
        <v>1194</v>
      </c>
      <c r="AJ1152" s="591">
        <v>505013</v>
      </c>
      <c r="AK1152" s="624"/>
      <c r="AL1152" s="764">
        <v>507038</v>
      </c>
      <c r="AM1152" s="764">
        <v>1</v>
      </c>
      <c r="AN1152" s="764" t="s">
        <v>3617</v>
      </c>
      <c r="AO1152" s="624"/>
      <c r="AP1152" s="441"/>
      <c r="AQ1152" s="589"/>
      <c r="AR1152" s="590"/>
      <c r="AS1152" s="9"/>
    </row>
    <row r="1153" spans="34:45" ht="15" customHeight="1" x14ac:dyDescent="0.15">
      <c r="AH1153" s="591" t="s">
        <v>1418</v>
      </c>
      <c r="AI1153" s="592" t="s">
        <v>1429</v>
      </c>
      <c r="AJ1153" s="591">
        <v>505014</v>
      </c>
      <c r="AK1153" s="624"/>
      <c r="AL1153" s="764">
        <v>507039</v>
      </c>
      <c r="AM1153" s="764">
        <v>1</v>
      </c>
      <c r="AN1153" s="764" t="s">
        <v>3617</v>
      </c>
      <c r="AO1153" s="624"/>
      <c r="AP1153" s="441"/>
      <c r="AQ1153" s="589"/>
      <c r="AR1153" s="590"/>
      <c r="AS1153" s="9"/>
    </row>
    <row r="1154" spans="34:45" ht="15" customHeight="1" x14ac:dyDescent="0.15">
      <c r="AH1154" s="591" t="s">
        <v>1418</v>
      </c>
      <c r="AI1154" s="592" t="s">
        <v>1431</v>
      </c>
      <c r="AJ1154" s="591">
        <v>505015</v>
      </c>
      <c r="AK1154" s="624"/>
      <c r="AL1154" s="764">
        <v>507040</v>
      </c>
      <c r="AM1154" s="764" t="s">
        <v>3617</v>
      </c>
      <c r="AN1154" s="764">
        <v>1</v>
      </c>
      <c r="AO1154" s="624"/>
      <c r="AP1154" s="441"/>
      <c r="AQ1154" s="589"/>
      <c r="AR1154" s="590"/>
      <c r="AS1154" s="9"/>
    </row>
    <row r="1155" spans="34:45" ht="15" customHeight="1" x14ac:dyDescent="0.15">
      <c r="AH1155" s="591" t="s">
        <v>1418</v>
      </c>
      <c r="AI1155" s="592" t="s">
        <v>1195</v>
      </c>
      <c r="AJ1155" s="591">
        <v>505016</v>
      </c>
      <c r="AK1155" s="624"/>
      <c r="AL1155" s="764">
        <v>507041</v>
      </c>
      <c r="AM1155" s="764" t="s">
        <v>3617</v>
      </c>
      <c r="AN1155" s="764">
        <v>1</v>
      </c>
      <c r="AO1155" s="624"/>
      <c r="AP1155" s="441"/>
      <c r="AQ1155" s="589"/>
      <c r="AR1155" s="590"/>
      <c r="AS1155" s="9"/>
    </row>
    <row r="1156" spans="34:45" ht="15" customHeight="1" x14ac:dyDescent="0.15">
      <c r="AH1156" s="591" t="s">
        <v>1418</v>
      </c>
      <c r="AI1156" s="592" t="s">
        <v>1434</v>
      </c>
      <c r="AJ1156" s="591">
        <v>505017</v>
      </c>
      <c r="AK1156" s="624"/>
      <c r="AL1156" s="764">
        <v>507042</v>
      </c>
      <c r="AM1156" s="764" t="s">
        <v>3617</v>
      </c>
      <c r="AN1156" s="764">
        <v>1</v>
      </c>
      <c r="AO1156" s="624"/>
      <c r="AP1156" s="441"/>
      <c r="AQ1156" s="589"/>
      <c r="AR1156" s="590"/>
      <c r="AS1156" s="9"/>
    </row>
    <row r="1157" spans="34:45" ht="15" customHeight="1" x14ac:dyDescent="0.15">
      <c r="AH1157" s="591" t="s">
        <v>1418</v>
      </c>
      <c r="AI1157" s="592" t="s">
        <v>1196</v>
      </c>
      <c r="AJ1157" s="591">
        <v>505018</v>
      </c>
      <c r="AK1157" s="624"/>
      <c r="AL1157" s="764">
        <v>507043</v>
      </c>
      <c r="AM1157" s="764" t="s">
        <v>3617</v>
      </c>
      <c r="AN1157" s="764">
        <v>1</v>
      </c>
      <c r="AO1157" s="624"/>
      <c r="AP1157" s="441"/>
      <c r="AQ1157" s="589"/>
      <c r="AR1157" s="590"/>
      <c r="AS1157" s="9"/>
    </row>
    <row r="1158" spans="34:45" ht="15" customHeight="1" x14ac:dyDescent="0.15">
      <c r="AH1158" s="591" t="s">
        <v>1418</v>
      </c>
      <c r="AI1158" s="592" t="s">
        <v>1437</v>
      </c>
      <c r="AJ1158" s="591">
        <v>505019</v>
      </c>
      <c r="AK1158" s="624"/>
      <c r="AL1158" s="764">
        <v>507044</v>
      </c>
      <c r="AM1158" s="764" t="s">
        <v>3617</v>
      </c>
      <c r="AN1158" s="764">
        <v>1</v>
      </c>
      <c r="AO1158" s="624"/>
      <c r="AP1158" s="441"/>
      <c r="AQ1158" s="589"/>
      <c r="AR1158" s="590"/>
      <c r="AS1158" s="9"/>
    </row>
    <row r="1159" spans="34:45" ht="15" customHeight="1" x14ac:dyDescent="0.15">
      <c r="AH1159" s="591" t="s">
        <v>1418</v>
      </c>
      <c r="AI1159" s="592" t="s">
        <v>1438</v>
      </c>
      <c r="AJ1159" s="591">
        <v>505020</v>
      </c>
      <c r="AK1159" s="624"/>
      <c r="AL1159" s="764">
        <v>507991</v>
      </c>
      <c r="AM1159" s="764" t="s">
        <v>3617</v>
      </c>
      <c r="AN1159" s="764">
        <v>1</v>
      </c>
      <c r="AO1159" s="624"/>
      <c r="AP1159" s="441"/>
      <c r="AQ1159" s="589"/>
      <c r="AR1159" s="590"/>
      <c r="AS1159" s="9"/>
    </row>
    <row r="1160" spans="34:45" ht="15" customHeight="1" x14ac:dyDescent="0.15">
      <c r="AH1160" s="591" t="s">
        <v>1418</v>
      </c>
      <c r="AI1160" s="592"/>
      <c r="AJ1160" s="591">
        <v>505022</v>
      </c>
      <c r="AK1160" s="624"/>
      <c r="AL1160" s="764">
        <v>507046</v>
      </c>
      <c r="AM1160" s="764" t="s">
        <v>3617</v>
      </c>
      <c r="AN1160" s="764">
        <v>1</v>
      </c>
      <c r="AO1160" s="624"/>
      <c r="AP1160" s="441"/>
      <c r="AQ1160" s="589"/>
      <c r="AR1160" s="590"/>
      <c r="AS1160" s="9"/>
    </row>
    <row r="1161" spans="34:45" ht="15" customHeight="1" x14ac:dyDescent="0.15">
      <c r="AH1161" s="591" t="s">
        <v>1418</v>
      </c>
      <c r="AI1161" s="592" t="s">
        <v>1441</v>
      </c>
      <c r="AJ1161" s="591">
        <v>505023</v>
      </c>
      <c r="AK1161" s="624"/>
      <c r="AL1161" s="764">
        <v>507047</v>
      </c>
      <c r="AM1161" s="764" t="s">
        <v>3617</v>
      </c>
      <c r="AN1161" s="764">
        <v>1</v>
      </c>
      <c r="AO1161" s="624"/>
      <c r="AP1161" s="441"/>
      <c r="AQ1161" s="589"/>
      <c r="AR1161" s="590"/>
      <c r="AS1161" s="9"/>
    </row>
    <row r="1162" spans="34:45" ht="15" customHeight="1" x14ac:dyDescent="0.15">
      <c r="AH1162" s="591" t="s">
        <v>1418</v>
      </c>
      <c r="AI1162" s="592" t="s">
        <v>1442</v>
      </c>
      <c r="AJ1162" s="591">
        <v>505024</v>
      </c>
      <c r="AK1162" s="624"/>
      <c r="AL1162" s="764">
        <v>507990</v>
      </c>
      <c r="AM1162" s="764" t="s">
        <v>3617</v>
      </c>
      <c r="AN1162" s="764">
        <v>1</v>
      </c>
      <c r="AO1162" s="624"/>
      <c r="AP1162" s="441"/>
      <c r="AQ1162" s="589"/>
      <c r="AR1162" s="590"/>
      <c r="AS1162" s="9"/>
    </row>
    <row r="1163" spans="34:45" ht="15" customHeight="1" x14ac:dyDescent="0.15">
      <c r="AH1163" s="591" t="s">
        <v>1418</v>
      </c>
      <c r="AI1163" s="592" t="s">
        <v>1198</v>
      </c>
      <c r="AJ1163" s="591">
        <v>505025</v>
      </c>
      <c r="AK1163" s="624"/>
      <c r="AL1163" s="764">
        <v>508001</v>
      </c>
      <c r="AM1163" s="764">
        <v>1</v>
      </c>
      <c r="AN1163" s="764" t="s">
        <v>3617</v>
      </c>
      <c r="AO1163" s="624"/>
      <c r="AP1163" s="441"/>
      <c r="AQ1163" s="589"/>
      <c r="AR1163" s="590"/>
      <c r="AS1163" s="9"/>
    </row>
    <row r="1164" spans="34:45" ht="15" customHeight="1" x14ac:dyDescent="0.15">
      <c r="AH1164" s="591" t="s">
        <v>1445</v>
      </c>
      <c r="AI1164" s="592" t="s">
        <v>1446</v>
      </c>
      <c r="AJ1164" s="591">
        <v>505026</v>
      </c>
      <c r="AK1164" s="624"/>
      <c r="AL1164" s="764">
        <v>508002</v>
      </c>
      <c r="AM1164" s="764">
        <v>1</v>
      </c>
      <c r="AN1164" s="764" t="s">
        <v>3617</v>
      </c>
      <c r="AO1164" s="624"/>
      <c r="AP1164" s="441"/>
      <c r="AQ1164" s="589"/>
      <c r="AR1164" s="590"/>
      <c r="AS1164" s="9"/>
    </row>
    <row r="1165" spans="34:45" ht="15" customHeight="1" x14ac:dyDescent="0.15">
      <c r="AH1165" s="591" t="s">
        <v>1445</v>
      </c>
      <c r="AI1165" s="592" t="s">
        <v>1448</v>
      </c>
      <c r="AJ1165" s="591">
        <v>505027</v>
      </c>
      <c r="AK1165" s="624"/>
      <c r="AL1165" s="764">
        <v>508003</v>
      </c>
      <c r="AM1165" s="764" t="s">
        <v>3617</v>
      </c>
      <c r="AN1165" s="764">
        <v>1</v>
      </c>
      <c r="AO1165" s="624"/>
      <c r="AP1165" s="441"/>
      <c r="AQ1165" s="589"/>
      <c r="AR1165" s="590"/>
      <c r="AS1165" s="9"/>
    </row>
    <row r="1166" spans="34:45" ht="15" customHeight="1" x14ac:dyDescent="0.15">
      <c r="AH1166" s="591" t="s">
        <v>1445</v>
      </c>
      <c r="AI1166" s="592" t="s">
        <v>1450</v>
      </c>
      <c r="AJ1166" s="591">
        <v>505028</v>
      </c>
      <c r="AK1166" s="624"/>
      <c r="AL1166" s="764">
        <v>508004</v>
      </c>
      <c r="AM1166" s="764">
        <v>1</v>
      </c>
      <c r="AN1166" s="764" t="s">
        <v>3617</v>
      </c>
      <c r="AO1166" s="624"/>
      <c r="AP1166" s="441"/>
      <c r="AQ1166" s="589"/>
      <c r="AR1166" s="590"/>
      <c r="AS1166" s="9"/>
    </row>
    <row r="1167" spans="34:45" ht="15" customHeight="1" x14ac:dyDescent="0.15">
      <c r="AH1167" s="591" t="s">
        <v>1445</v>
      </c>
      <c r="AI1167" s="592" t="s">
        <v>1452</v>
      </c>
      <c r="AJ1167" s="591">
        <v>505029</v>
      </c>
      <c r="AK1167" s="624"/>
      <c r="AL1167" s="764">
        <v>508005</v>
      </c>
      <c r="AM1167" s="764">
        <v>1</v>
      </c>
      <c r="AN1167" s="764" t="s">
        <v>3617</v>
      </c>
      <c r="AO1167" s="624"/>
      <c r="AP1167" s="441"/>
      <c r="AQ1167" s="589"/>
      <c r="AR1167" s="590"/>
      <c r="AS1167" s="9"/>
    </row>
    <row r="1168" spans="34:45" ht="15" customHeight="1" x14ac:dyDescent="0.15">
      <c r="AH1168" s="591" t="s">
        <v>1445</v>
      </c>
      <c r="AI1168" s="592" t="s">
        <v>1454</v>
      </c>
      <c r="AJ1168" s="591">
        <v>505030</v>
      </c>
      <c r="AK1168" s="624"/>
      <c r="AL1168" s="764">
        <v>508006</v>
      </c>
      <c r="AM1168" s="764" t="s">
        <v>3617</v>
      </c>
      <c r="AN1168" s="764">
        <v>1</v>
      </c>
      <c r="AO1168" s="624"/>
      <c r="AP1168" s="441"/>
      <c r="AQ1168" s="589"/>
      <c r="AR1168" s="590"/>
      <c r="AS1168" s="9"/>
    </row>
    <row r="1169" spans="34:45" ht="15" customHeight="1" x14ac:dyDescent="0.15">
      <c r="AH1169" s="591" t="s">
        <v>1418</v>
      </c>
      <c r="AI1169" s="592"/>
      <c r="AJ1169" s="591">
        <v>505990</v>
      </c>
      <c r="AK1169" s="624"/>
      <c r="AL1169" s="764">
        <v>508007</v>
      </c>
      <c r="AM1169" s="764" t="s">
        <v>3617</v>
      </c>
      <c r="AN1169" s="764">
        <v>1</v>
      </c>
      <c r="AO1169" s="624"/>
      <c r="AP1169" s="441"/>
      <c r="AQ1169" s="589"/>
      <c r="AR1169" s="590"/>
      <c r="AS1169" s="9"/>
    </row>
    <row r="1170" spans="34:45" ht="15" customHeight="1" x14ac:dyDescent="0.15">
      <c r="AH1170" s="591" t="s">
        <v>1418</v>
      </c>
      <c r="AI1170" s="592" t="s">
        <v>1457</v>
      </c>
      <c r="AJ1170" s="591">
        <v>505991</v>
      </c>
      <c r="AK1170" s="624"/>
      <c r="AL1170" s="764">
        <v>508008</v>
      </c>
      <c r="AM1170" s="764">
        <v>1</v>
      </c>
      <c r="AN1170" s="764" t="s">
        <v>3617</v>
      </c>
      <c r="AO1170" s="624"/>
      <c r="AP1170" s="441"/>
      <c r="AQ1170" s="589"/>
      <c r="AR1170" s="590"/>
      <c r="AS1170" s="9"/>
    </row>
    <row r="1171" spans="34:45" ht="15" customHeight="1" x14ac:dyDescent="0.15">
      <c r="AH1171" s="591" t="s">
        <v>1418</v>
      </c>
      <c r="AI1171" s="592"/>
      <c r="AJ1171" s="591">
        <v>505993</v>
      </c>
      <c r="AK1171" s="624"/>
      <c r="AL1171" s="764">
        <v>508009</v>
      </c>
      <c r="AM1171" s="764">
        <v>1</v>
      </c>
      <c r="AN1171" s="764" t="s">
        <v>3617</v>
      </c>
      <c r="AO1171" s="624"/>
      <c r="AP1171" s="441"/>
      <c r="AQ1171" s="589"/>
      <c r="AR1171" s="590"/>
      <c r="AS1171" s="9"/>
    </row>
    <row r="1172" spans="34:45" ht="15" customHeight="1" x14ac:dyDescent="0.15">
      <c r="AH1172" s="591" t="s">
        <v>1418</v>
      </c>
      <c r="AI1172" s="592" t="s">
        <v>1460</v>
      </c>
      <c r="AJ1172" s="591">
        <v>505994</v>
      </c>
      <c r="AK1172" s="624"/>
      <c r="AL1172" s="764">
        <v>508010</v>
      </c>
      <c r="AM1172" s="764">
        <v>1</v>
      </c>
      <c r="AN1172" s="764" t="s">
        <v>3617</v>
      </c>
      <c r="AO1172" s="624"/>
      <c r="AP1172" s="441"/>
      <c r="AQ1172" s="589"/>
      <c r="AR1172" s="590"/>
      <c r="AS1172" s="9"/>
    </row>
    <row r="1173" spans="34:45" ht="15" customHeight="1" x14ac:dyDescent="0.15">
      <c r="AH1173" s="591" t="s">
        <v>1418</v>
      </c>
      <c r="AI1173" s="592"/>
      <c r="AJ1173" s="591">
        <v>505992</v>
      </c>
      <c r="AK1173" s="624"/>
      <c r="AL1173" s="764">
        <v>508011</v>
      </c>
      <c r="AM1173" s="764">
        <v>1</v>
      </c>
      <c r="AN1173" s="764" t="s">
        <v>3617</v>
      </c>
      <c r="AO1173" s="624"/>
      <c r="AP1173" s="441"/>
      <c r="AQ1173" s="589"/>
      <c r="AR1173" s="590"/>
      <c r="AS1173" s="9"/>
    </row>
    <row r="1174" spans="34:45" ht="15" customHeight="1" x14ac:dyDescent="0.15">
      <c r="AH1174" s="591" t="s">
        <v>1463</v>
      </c>
      <c r="AI1174" s="592" t="s">
        <v>1199</v>
      </c>
      <c r="AJ1174" s="591">
        <v>506001</v>
      </c>
      <c r="AK1174" s="624"/>
      <c r="AL1174" s="764">
        <v>508012</v>
      </c>
      <c r="AM1174" s="764">
        <v>1</v>
      </c>
      <c r="AN1174" s="764" t="s">
        <v>3617</v>
      </c>
      <c r="AO1174" s="624"/>
      <c r="AP1174" s="441"/>
      <c r="AQ1174" s="589"/>
      <c r="AR1174" s="590"/>
      <c r="AS1174" s="9"/>
    </row>
    <row r="1175" spans="34:45" ht="15" customHeight="1" x14ac:dyDescent="0.15">
      <c r="AH1175" s="591" t="s">
        <v>1463</v>
      </c>
      <c r="AI1175" s="592" t="s">
        <v>1200</v>
      </c>
      <c r="AJ1175" s="591">
        <v>506002</v>
      </c>
      <c r="AK1175" s="624"/>
      <c r="AL1175" s="764">
        <v>508013</v>
      </c>
      <c r="AM1175" s="764">
        <v>1</v>
      </c>
      <c r="AN1175" s="764" t="s">
        <v>3617</v>
      </c>
      <c r="AO1175" s="624"/>
      <c r="AP1175" s="441"/>
      <c r="AQ1175" s="589"/>
      <c r="AR1175" s="590"/>
      <c r="AS1175" s="9"/>
    </row>
    <row r="1176" spans="34:45" ht="15" customHeight="1" x14ac:dyDescent="0.15">
      <c r="AH1176" s="591" t="s">
        <v>1463</v>
      </c>
      <c r="AI1176" s="592" t="s">
        <v>1202</v>
      </c>
      <c r="AJ1176" s="591">
        <v>506003</v>
      </c>
      <c r="AK1176" s="624"/>
      <c r="AL1176" s="764">
        <v>508014</v>
      </c>
      <c r="AM1176" s="764">
        <v>1</v>
      </c>
      <c r="AN1176" s="764" t="s">
        <v>3617</v>
      </c>
      <c r="AO1176" s="624"/>
      <c r="AP1176" s="441"/>
      <c r="AQ1176" s="589"/>
      <c r="AR1176" s="590"/>
      <c r="AS1176" s="9"/>
    </row>
    <row r="1177" spans="34:45" ht="15" customHeight="1" x14ac:dyDescent="0.15">
      <c r="AH1177" s="591" t="s">
        <v>1463</v>
      </c>
      <c r="AI1177" s="592" t="s">
        <v>1467</v>
      </c>
      <c r="AJ1177" s="591">
        <v>506004</v>
      </c>
      <c r="AK1177" s="624"/>
      <c r="AL1177" s="764">
        <v>508015</v>
      </c>
      <c r="AM1177" s="764">
        <v>1</v>
      </c>
      <c r="AN1177" s="764" t="s">
        <v>3617</v>
      </c>
      <c r="AO1177" s="624"/>
      <c r="AP1177" s="441"/>
      <c r="AQ1177" s="589"/>
      <c r="AR1177" s="590"/>
      <c r="AS1177" s="9"/>
    </row>
    <row r="1178" spans="34:45" ht="15" customHeight="1" x14ac:dyDescent="0.15">
      <c r="AH1178" s="591" t="s">
        <v>1463</v>
      </c>
      <c r="AI1178" s="592" t="s">
        <v>1204</v>
      </c>
      <c r="AJ1178" s="591">
        <v>506005</v>
      </c>
      <c r="AK1178" s="624"/>
      <c r="AL1178" s="764">
        <v>508016</v>
      </c>
      <c r="AM1178" s="764">
        <v>1</v>
      </c>
      <c r="AN1178" s="764" t="s">
        <v>3617</v>
      </c>
      <c r="AO1178" s="624"/>
      <c r="AP1178" s="441"/>
      <c r="AQ1178" s="589"/>
      <c r="AR1178" s="590"/>
      <c r="AS1178" s="9"/>
    </row>
    <row r="1179" spans="34:45" ht="15" customHeight="1" x14ac:dyDescent="0.15">
      <c r="AH1179" s="591" t="s">
        <v>1463</v>
      </c>
      <c r="AI1179" s="592" t="s">
        <v>1206</v>
      </c>
      <c r="AJ1179" s="591">
        <v>506006</v>
      </c>
      <c r="AK1179" s="624"/>
      <c r="AL1179" s="764">
        <v>508017</v>
      </c>
      <c r="AM1179" s="764">
        <v>1</v>
      </c>
      <c r="AN1179" s="764" t="s">
        <v>3617</v>
      </c>
      <c r="AO1179" s="624"/>
      <c r="AP1179" s="441"/>
      <c r="AQ1179" s="589"/>
      <c r="AR1179" s="590"/>
      <c r="AS1179" s="9"/>
    </row>
    <row r="1180" spans="34:45" ht="15" customHeight="1" x14ac:dyDescent="0.15">
      <c r="AH1180" s="591" t="s">
        <v>1463</v>
      </c>
      <c r="AI1180" s="592" t="s">
        <v>1207</v>
      </c>
      <c r="AJ1180" s="591">
        <v>506007</v>
      </c>
      <c r="AK1180" s="624"/>
      <c r="AL1180" s="764">
        <v>508018</v>
      </c>
      <c r="AM1180" s="764">
        <v>1</v>
      </c>
      <c r="AN1180" s="764" t="s">
        <v>3617</v>
      </c>
      <c r="AO1180" s="624"/>
      <c r="AP1180" s="441"/>
      <c r="AQ1180" s="589"/>
      <c r="AR1180" s="590"/>
      <c r="AS1180" s="9"/>
    </row>
    <row r="1181" spans="34:45" ht="15" customHeight="1" x14ac:dyDescent="0.15">
      <c r="AH1181" s="591" t="s">
        <v>1463</v>
      </c>
      <c r="AI1181" s="592" t="s">
        <v>1472</v>
      </c>
      <c r="AJ1181" s="591">
        <v>506008</v>
      </c>
      <c r="AK1181" s="624"/>
      <c r="AL1181" s="764">
        <v>508019</v>
      </c>
      <c r="AM1181" s="764" t="s">
        <v>3617</v>
      </c>
      <c r="AN1181" s="764">
        <v>1</v>
      </c>
      <c r="AO1181" s="624"/>
      <c r="AP1181" s="441"/>
      <c r="AQ1181" s="589"/>
      <c r="AR1181" s="590"/>
      <c r="AS1181" s="9"/>
    </row>
    <row r="1182" spans="34:45" ht="15" customHeight="1" x14ac:dyDescent="0.15">
      <c r="AH1182" s="591" t="s">
        <v>1463</v>
      </c>
      <c r="AI1182" s="592" t="s">
        <v>1208</v>
      </c>
      <c r="AJ1182" s="591">
        <v>506009</v>
      </c>
      <c r="AK1182" s="624"/>
      <c r="AL1182" s="764">
        <v>508020</v>
      </c>
      <c r="AM1182" s="764" t="s">
        <v>3617</v>
      </c>
      <c r="AN1182" s="764">
        <v>1</v>
      </c>
      <c r="AO1182" s="624"/>
      <c r="AP1182" s="441"/>
      <c r="AQ1182" s="589"/>
      <c r="AR1182" s="590"/>
      <c r="AS1182" s="9"/>
    </row>
    <row r="1183" spans="34:45" ht="15" customHeight="1" x14ac:dyDescent="0.15">
      <c r="AH1183" s="591" t="s">
        <v>1463</v>
      </c>
      <c r="AI1183" s="592" t="s">
        <v>1209</v>
      </c>
      <c r="AJ1183" s="591">
        <v>506010</v>
      </c>
      <c r="AK1183" s="624"/>
      <c r="AL1183" s="764">
        <v>508021</v>
      </c>
      <c r="AM1183" s="764">
        <v>1</v>
      </c>
      <c r="AN1183" s="764" t="s">
        <v>3617</v>
      </c>
      <c r="AO1183" s="624"/>
      <c r="AP1183" s="441"/>
      <c r="AQ1183" s="589"/>
      <c r="AR1183" s="590"/>
      <c r="AS1183" s="9"/>
    </row>
    <row r="1184" spans="34:45" ht="15" customHeight="1" x14ac:dyDescent="0.15">
      <c r="AH1184" s="591" t="s">
        <v>1463</v>
      </c>
      <c r="AI1184" s="592" t="s">
        <v>1476</v>
      </c>
      <c r="AJ1184" s="591">
        <v>506011</v>
      </c>
      <c r="AK1184" s="624"/>
      <c r="AL1184" s="764">
        <v>508022</v>
      </c>
      <c r="AM1184" s="764">
        <v>1</v>
      </c>
      <c r="AN1184" s="764" t="s">
        <v>3617</v>
      </c>
      <c r="AO1184" s="624"/>
      <c r="AP1184" s="441"/>
      <c r="AQ1184" s="589"/>
      <c r="AR1184" s="590"/>
      <c r="AS1184" s="9"/>
    </row>
    <row r="1185" spans="34:45" ht="15" customHeight="1" x14ac:dyDescent="0.15">
      <c r="AH1185" s="591" t="s">
        <v>1463</v>
      </c>
      <c r="AI1185" s="592" t="s">
        <v>1477</v>
      </c>
      <c r="AJ1185" s="591">
        <v>506012</v>
      </c>
      <c r="AK1185" s="624"/>
      <c r="AL1185" s="764">
        <v>508023</v>
      </c>
      <c r="AM1185" s="764">
        <v>1</v>
      </c>
      <c r="AN1185" s="764" t="s">
        <v>3617</v>
      </c>
      <c r="AO1185" s="624"/>
      <c r="AP1185" s="441"/>
      <c r="AQ1185" s="589"/>
      <c r="AR1185" s="590"/>
      <c r="AS1185" s="9"/>
    </row>
    <row r="1186" spans="34:45" ht="15" customHeight="1" x14ac:dyDescent="0.15">
      <c r="AH1186" s="591" t="s">
        <v>1463</v>
      </c>
      <c r="AI1186" s="592" t="s">
        <v>1210</v>
      </c>
      <c r="AJ1186" s="591">
        <v>506013</v>
      </c>
      <c r="AK1186" s="624"/>
      <c r="AL1186" s="764">
        <v>508024</v>
      </c>
      <c r="AM1186" s="764">
        <v>1</v>
      </c>
      <c r="AN1186" s="764" t="s">
        <v>3617</v>
      </c>
      <c r="AO1186" s="624"/>
      <c r="AP1186" s="441"/>
      <c r="AQ1186" s="589"/>
      <c r="AR1186" s="590"/>
      <c r="AS1186" s="9"/>
    </row>
    <row r="1187" spans="34:45" ht="15" customHeight="1" x14ac:dyDescent="0.15">
      <c r="AH1187" s="591" t="s">
        <v>1463</v>
      </c>
      <c r="AI1187" s="592" t="s">
        <v>1212</v>
      </c>
      <c r="AJ1187" s="591">
        <v>506014</v>
      </c>
      <c r="AK1187" s="624"/>
      <c r="AL1187" s="764">
        <v>508025</v>
      </c>
      <c r="AM1187" s="764">
        <v>1</v>
      </c>
      <c r="AN1187" s="764" t="s">
        <v>3617</v>
      </c>
      <c r="AO1187" s="624"/>
      <c r="AP1187" s="441"/>
      <c r="AQ1187" s="589"/>
      <c r="AR1187" s="590"/>
      <c r="AS1187" s="9"/>
    </row>
    <row r="1188" spans="34:45" ht="15" customHeight="1" x14ac:dyDescent="0.15">
      <c r="AH1188" s="591" t="s">
        <v>1463</v>
      </c>
      <c r="AI1188" s="592" t="s">
        <v>1481</v>
      </c>
      <c r="AJ1188" s="591">
        <v>506016</v>
      </c>
      <c r="AK1188" s="624"/>
      <c r="AL1188" s="764">
        <v>508026</v>
      </c>
      <c r="AM1188" s="764">
        <v>1</v>
      </c>
      <c r="AN1188" s="764" t="s">
        <v>3617</v>
      </c>
      <c r="AO1188" s="624"/>
      <c r="AP1188" s="441"/>
      <c r="AQ1188" s="589"/>
      <c r="AR1188" s="590"/>
      <c r="AS1188" s="9"/>
    </row>
    <row r="1189" spans="34:45" ht="15" customHeight="1" x14ac:dyDescent="0.15">
      <c r="AH1189" s="591" t="s">
        <v>1463</v>
      </c>
      <c r="AI1189" s="592" t="s">
        <v>1482</v>
      </c>
      <c r="AJ1189" s="591">
        <v>506017</v>
      </c>
      <c r="AK1189" s="624"/>
      <c r="AL1189" s="764">
        <v>508027</v>
      </c>
      <c r="AM1189" s="764">
        <v>1</v>
      </c>
      <c r="AN1189" s="764" t="s">
        <v>3617</v>
      </c>
      <c r="AO1189" s="624"/>
      <c r="AP1189" s="441"/>
      <c r="AQ1189" s="589"/>
      <c r="AR1189" s="590"/>
      <c r="AS1189" s="9"/>
    </row>
    <row r="1190" spans="34:45" ht="15" customHeight="1" x14ac:dyDescent="0.15">
      <c r="AH1190" s="591" t="s">
        <v>1463</v>
      </c>
      <c r="AI1190" s="592" t="s">
        <v>1484</v>
      </c>
      <c r="AJ1190" s="591">
        <v>506018</v>
      </c>
      <c r="AK1190" s="624"/>
      <c r="AL1190" s="764">
        <v>508028</v>
      </c>
      <c r="AM1190" s="764">
        <v>1</v>
      </c>
      <c r="AN1190" s="764" t="s">
        <v>3617</v>
      </c>
      <c r="AO1190" s="624"/>
      <c r="AP1190" s="441"/>
      <c r="AQ1190" s="589"/>
      <c r="AR1190" s="590"/>
      <c r="AS1190" s="9"/>
    </row>
    <row r="1191" spans="34:45" ht="15" customHeight="1" x14ac:dyDescent="0.15">
      <c r="AH1191" s="591" t="s">
        <v>1463</v>
      </c>
      <c r="AI1191" s="592" t="s">
        <v>1486</v>
      </c>
      <c r="AJ1191" s="591">
        <v>506019</v>
      </c>
      <c r="AK1191" s="624"/>
      <c r="AL1191" s="764">
        <v>508029</v>
      </c>
      <c r="AM1191" s="764">
        <v>1</v>
      </c>
      <c r="AN1191" s="764" t="s">
        <v>3617</v>
      </c>
      <c r="AO1191" s="624"/>
      <c r="AP1191" s="441"/>
      <c r="AQ1191" s="589"/>
      <c r="AR1191" s="590"/>
      <c r="AS1191" s="9"/>
    </row>
    <row r="1192" spans="34:45" ht="15" customHeight="1" x14ac:dyDescent="0.15">
      <c r="AH1192" s="591" t="s">
        <v>1488</v>
      </c>
      <c r="AI1192" s="592" t="s">
        <v>1489</v>
      </c>
      <c r="AJ1192" s="591">
        <v>506020</v>
      </c>
      <c r="AK1192" s="624"/>
      <c r="AL1192" s="764">
        <v>508030</v>
      </c>
      <c r="AM1192" s="764">
        <v>1</v>
      </c>
      <c r="AN1192" s="764" t="s">
        <v>3617</v>
      </c>
      <c r="AO1192" s="624"/>
      <c r="AP1192" s="441"/>
      <c r="AQ1192" s="589"/>
      <c r="AR1192" s="590"/>
      <c r="AS1192" s="9"/>
    </row>
    <row r="1193" spans="34:45" ht="15" customHeight="1" x14ac:dyDescent="0.15">
      <c r="AH1193" s="591" t="s">
        <v>1488</v>
      </c>
      <c r="AI1193" s="592" t="s">
        <v>1491</v>
      </c>
      <c r="AJ1193" s="591">
        <v>506021</v>
      </c>
      <c r="AK1193" s="624"/>
      <c r="AL1193" s="764">
        <v>508031</v>
      </c>
      <c r="AM1193" s="764" t="s">
        <v>3617</v>
      </c>
      <c r="AN1193" s="764">
        <v>1</v>
      </c>
      <c r="AO1193" s="624"/>
      <c r="AP1193" s="441"/>
      <c r="AQ1193" s="589"/>
      <c r="AR1193" s="590"/>
      <c r="AS1193" s="9"/>
    </row>
    <row r="1194" spans="34:45" ht="15" customHeight="1" x14ac:dyDescent="0.15">
      <c r="AH1194" s="591" t="s">
        <v>1488</v>
      </c>
      <c r="AI1194" s="592" t="s">
        <v>1493</v>
      </c>
      <c r="AJ1194" s="591">
        <v>506022</v>
      </c>
      <c r="AK1194" s="624"/>
      <c r="AL1194" s="764">
        <v>508032</v>
      </c>
      <c r="AM1194" s="764" t="s">
        <v>3617</v>
      </c>
      <c r="AN1194" s="764">
        <v>1</v>
      </c>
      <c r="AO1194" s="624"/>
      <c r="AP1194" s="441"/>
      <c r="AQ1194" s="589"/>
      <c r="AR1194" s="590"/>
      <c r="AS1194" s="9"/>
    </row>
    <row r="1195" spans="34:45" ht="15" customHeight="1" x14ac:dyDescent="0.15">
      <c r="AH1195" s="591" t="s">
        <v>1495</v>
      </c>
      <c r="AI1195" s="592" t="s">
        <v>1214</v>
      </c>
      <c r="AJ1195" s="591">
        <v>507001</v>
      </c>
      <c r="AK1195" s="624"/>
      <c r="AL1195" s="764">
        <v>508033</v>
      </c>
      <c r="AM1195" s="764">
        <v>1</v>
      </c>
      <c r="AN1195" s="764" t="s">
        <v>3617</v>
      </c>
      <c r="AO1195" s="624"/>
      <c r="AP1195" s="441"/>
      <c r="AQ1195" s="589"/>
      <c r="AR1195" s="590"/>
      <c r="AS1195" s="9"/>
    </row>
    <row r="1196" spans="34:45" ht="15" customHeight="1" x14ac:dyDescent="0.15">
      <c r="AH1196" s="591" t="s">
        <v>1495</v>
      </c>
      <c r="AI1196" s="592" t="s">
        <v>1496</v>
      </c>
      <c r="AJ1196" s="591">
        <v>507002</v>
      </c>
      <c r="AK1196" s="624"/>
      <c r="AL1196" s="764">
        <v>508034</v>
      </c>
      <c r="AM1196" s="764">
        <v>1</v>
      </c>
      <c r="AN1196" s="764" t="s">
        <v>3617</v>
      </c>
      <c r="AO1196" s="624"/>
      <c r="AP1196" s="441"/>
      <c r="AQ1196" s="589"/>
      <c r="AR1196" s="590"/>
      <c r="AS1196" s="9"/>
    </row>
    <row r="1197" spans="34:45" ht="15" customHeight="1" x14ac:dyDescent="0.15">
      <c r="AH1197" s="591" t="s">
        <v>1495</v>
      </c>
      <c r="AI1197" s="592" t="s">
        <v>1498</v>
      </c>
      <c r="AJ1197" s="591">
        <v>507003</v>
      </c>
      <c r="AK1197" s="624"/>
      <c r="AL1197" s="764">
        <v>508035</v>
      </c>
      <c r="AM1197" s="764" t="s">
        <v>3617</v>
      </c>
      <c r="AN1197" s="764">
        <v>1</v>
      </c>
      <c r="AO1197" s="624"/>
      <c r="AP1197" s="441"/>
      <c r="AQ1197" s="589"/>
      <c r="AR1197" s="590"/>
      <c r="AS1197" s="9"/>
    </row>
    <row r="1198" spans="34:45" ht="15" customHeight="1" x14ac:dyDescent="0.15">
      <c r="AH1198" s="591" t="s">
        <v>1495</v>
      </c>
      <c r="AI1198" s="592" t="s">
        <v>1500</v>
      </c>
      <c r="AJ1198" s="591">
        <v>507004</v>
      </c>
      <c r="AK1198" s="624"/>
      <c r="AL1198" s="764">
        <v>508036</v>
      </c>
      <c r="AM1198" s="764">
        <v>1</v>
      </c>
      <c r="AN1198" s="764" t="s">
        <v>3617</v>
      </c>
      <c r="AO1198" s="624"/>
      <c r="AP1198" s="441"/>
      <c r="AQ1198" s="589"/>
      <c r="AR1198" s="590"/>
      <c r="AS1198" s="9"/>
    </row>
    <row r="1199" spans="34:45" ht="15" customHeight="1" x14ac:dyDescent="0.15">
      <c r="AH1199" s="591" t="s">
        <v>1495</v>
      </c>
      <c r="AI1199" s="592" t="s">
        <v>1215</v>
      </c>
      <c r="AJ1199" s="591">
        <v>507005</v>
      </c>
      <c r="AK1199" s="624"/>
      <c r="AL1199" s="764">
        <v>508037</v>
      </c>
      <c r="AM1199" s="764" t="s">
        <v>3617</v>
      </c>
      <c r="AN1199" s="764">
        <v>1</v>
      </c>
      <c r="AO1199" s="624"/>
      <c r="AP1199" s="441"/>
      <c r="AQ1199" s="589"/>
      <c r="AR1199" s="590"/>
      <c r="AS1199" s="9"/>
    </row>
    <row r="1200" spans="34:45" ht="15" customHeight="1" x14ac:dyDescent="0.15">
      <c r="AH1200" s="591" t="s">
        <v>1495</v>
      </c>
      <c r="AI1200" s="592" t="s">
        <v>1216</v>
      </c>
      <c r="AJ1200" s="591">
        <v>507006</v>
      </c>
      <c r="AK1200" s="624"/>
      <c r="AL1200" s="764">
        <v>508038</v>
      </c>
      <c r="AM1200" s="764" t="s">
        <v>3617</v>
      </c>
      <c r="AN1200" s="764">
        <v>1</v>
      </c>
      <c r="AO1200" s="624"/>
      <c r="AP1200" s="441"/>
      <c r="AQ1200" s="589"/>
      <c r="AR1200" s="590"/>
      <c r="AS1200" s="9"/>
    </row>
    <row r="1201" spans="34:45" ht="15" customHeight="1" x14ac:dyDescent="0.15">
      <c r="AH1201" s="591" t="s">
        <v>1495</v>
      </c>
      <c r="AI1201" s="592" t="s">
        <v>1218</v>
      </c>
      <c r="AJ1201" s="591">
        <v>507007</v>
      </c>
      <c r="AK1201" s="624"/>
      <c r="AL1201" s="764">
        <v>508040</v>
      </c>
      <c r="AM1201" s="764">
        <v>1</v>
      </c>
      <c r="AN1201" s="764" t="s">
        <v>3617</v>
      </c>
      <c r="AO1201" s="624"/>
      <c r="AP1201" s="441"/>
      <c r="AQ1201" s="589"/>
      <c r="AR1201" s="590"/>
      <c r="AS1201" s="9"/>
    </row>
    <row r="1202" spans="34:45" ht="15" customHeight="1" x14ac:dyDescent="0.15">
      <c r="AH1202" s="591" t="s">
        <v>1495</v>
      </c>
      <c r="AI1202" s="592" t="s">
        <v>1504</v>
      </c>
      <c r="AJ1202" s="591">
        <v>507008</v>
      </c>
      <c r="AK1202" s="624"/>
      <c r="AL1202" s="764">
        <v>508041</v>
      </c>
      <c r="AM1202" s="764">
        <v>1</v>
      </c>
      <c r="AN1202" s="764" t="s">
        <v>3617</v>
      </c>
      <c r="AO1202" s="624"/>
      <c r="AP1202" s="441"/>
      <c r="AQ1202" s="589"/>
      <c r="AR1202" s="590"/>
      <c r="AS1202" s="9"/>
    </row>
    <row r="1203" spans="34:45" ht="15" customHeight="1" x14ac:dyDescent="0.15">
      <c r="AH1203" s="591" t="s">
        <v>1495</v>
      </c>
      <c r="AI1203" s="592" t="s">
        <v>1219</v>
      </c>
      <c r="AJ1203" s="591">
        <v>507009</v>
      </c>
      <c r="AK1203" s="624"/>
      <c r="AL1203" s="764">
        <v>508042</v>
      </c>
      <c r="AM1203" s="764">
        <v>1</v>
      </c>
      <c r="AN1203" s="764" t="s">
        <v>3617</v>
      </c>
      <c r="AO1203" s="624"/>
      <c r="AP1203" s="441"/>
      <c r="AQ1203" s="589"/>
      <c r="AR1203" s="590"/>
      <c r="AS1203" s="9"/>
    </row>
    <row r="1204" spans="34:45" ht="15" customHeight="1" x14ac:dyDescent="0.15">
      <c r="AH1204" s="591" t="s">
        <v>1495</v>
      </c>
      <c r="AI1204" s="592" t="s">
        <v>1220</v>
      </c>
      <c r="AJ1204" s="591">
        <v>507010</v>
      </c>
      <c r="AK1204" s="624"/>
      <c r="AL1204" s="764">
        <v>508043</v>
      </c>
      <c r="AM1204" s="764">
        <v>1</v>
      </c>
      <c r="AN1204" s="764" t="s">
        <v>3617</v>
      </c>
      <c r="AO1204" s="624"/>
      <c r="AP1204" s="441"/>
      <c r="AQ1204" s="589"/>
      <c r="AR1204" s="590"/>
      <c r="AS1204" s="9"/>
    </row>
    <row r="1205" spans="34:45" ht="15" customHeight="1" x14ac:dyDescent="0.15">
      <c r="AH1205" s="591" t="s">
        <v>1495</v>
      </c>
      <c r="AI1205" s="592" t="s">
        <v>1221</v>
      </c>
      <c r="AJ1205" s="591">
        <v>507011</v>
      </c>
      <c r="AK1205" s="624"/>
      <c r="AL1205" s="764">
        <v>508044</v>
      </c>
      <c r="AM1205" s="764" t="s">
        <v>3617</v>
      </c>
      <c r="AN1205" s="764">
        <v>1</v>
      </c>
      <c r="AO1205" s="624"/>
      <c r="AP1205" s="441"/>
      <c r="AQ1205" s="589"/>
      <c r="AR1205" s="590"/>
      <c r="AS1205" s="9"/>
    </row>
    <row r="1206" spans="34:45" ht="15" customHeight="1" x14ac:dyDescent="0.15">
      <c r="AH1206" s="591" t="s">
        <v>1495</v>
      </c>
      <c r="AI1206" s="592" t="s">
        <v>1508</v>
      </c>
      <c r="AJ1206" s="591">
        <v>507013</v>
      </c>
      <c r="AK1206" s="624"/>
      <c r="AL1206" s="764">
        <v>508045</v>
      </c>
      <c r="AM1206" s="764" t="s">
        <v>3617</v>
      </c>
      <c r="AN1206" s="764">
        <v>1</v>
      </c>
      <c r="AO1206" s="624"/>
      <c r="AP1206" s="441"/>
      <c r="AQ1206" s="589"/>
      <c r="AR1206" s="590"/>
      <c r="AS1206" s="9"/>
    </row>
    <row r="1207" spans="34:45" ht="15" customHeight="1" x14ac:dyDescent="0.15">
      <c r="AH1207" s="591" t="s">
        <v>1495</v>
      </c>
      <c r="AI1207" s="592" t="s">
        <v>1222</v>
      </c>
      <c r="AJ1207" s="591">
        <v>507016</v>
      </c>
      <c r="AK1207" s="624"/>
      <c r="AL1207" s="764">
        <v>508046</v>
      </c>
      <c r="AM1207" s="764" t="s">
        <v>3617</v>
      </c>
      <c r="AN1207" s="764">
        <v>1</v>
      </c>
      <c r="AO1207" s="624"/>
      <c r="AP1207" s="441"/>
      <c r="AQ1207" s="589"/>
      <c r="AR1207" s="590"/>
      <c r="AS1207" s="9"/>
    </row>
    <row r="1208" spans="34:45" ht="15" customHeight="1" x14ac:dyDescent="0.15">
      <c r="AH1208" s="591" t="s">
        <v>1495</v>
      </c>
      <c r="AI1208" s="592" t="s">
        <v>1223</v>
      </c>
      <c r="AJ1208" s="591">
        <v>507017</v>
      </c>
      <c r="AK1208" s="624"/>
      <c r="AL1208" s="764">
        <v>508047</v>
      </c>
      <c r="AM1208" s="764" t="s">
        <v>3617</v>
      </c>
      <c r="AN1208" s="764">
        <v>1</v>
      </c>
      <c r="AO1208" s="624"/>
      <c r="AP1208" s="441"/>
      <c r="AQ1208" s="589"/>
      <c r="AR1208" s="590"/>
      <c r="AS1208" s="9"/>
    </row>
    <row r="1209" spans="34:45" ht="15" customHeight="1" x14ac:dyDescent="0.15">
      <c r="AH1209" s="591" t="s">
        <v>1495</v>
      </c>
      <c r="AI1209" s="592" t="s">
        <v>1224</v>
      </c>
      <c r="AJ1209" s="591">
        <v>507018</v>
      </c>
      <c r="AK1209" s="624"/>
      <c r="AL1209" s="764">
        <v>508048</v>
      </c>
      <c r="AM1209" s="764">
        <v>1</v>
      </c>
      <c r="AN1209" s="764" t="s">
        <v>3617</v>
      </c>
      <c r="AO1209" s="624"/>
      <c r="AP1209" s="441"/>
      <c r="AQ1209" s="589"/>
      <c r="AR1209" s="590"/>
      <c r="AS1209" s="9"/>
    </row>
    <row r="1210" spans="34:45" ht="15" customHeight="1" x14ac:dyDescent="0.15">
      <c r="AH1210" s="591" t="s">
        <v>1495</v>
      </c>
      <c r="AI1210" s="592" t="s">
        <v>1226</v>
      </c>
      <c r="AJ1210" s="591">
        <v>507019</v>
      </c>
      <c r="AK1210" s="624"/>
      <c r="AL1210" s="764">
        <v>508049</v>
      </c>
      <c r="AM1210" s="764">
        <v>1</v>
      </c>
      <c r="AN1210" s="764" t="s">
        <v>3617</v>
      </c>
      <c r="AO1210" s="624"/>
      <c r="AP1210" s="441"/>
      <c r="AQ1210" s="589"/>
      <c r="AR1210" s="590"/>
      <c r="AS1210" s="9"/>
    </row>
    <row r="1211" spans="34:45" ht="15" customHeight="1" x14ac:dyDescent="0.15">
      <c r="AH1211" s="591" t="s">
        <v>1495</v>
      </c>
      <c r="AI1211" s="592" t="s">
        <v>1227</v>
      </c>
      <c r="AJ1211" s="591">
        <v>507020</v>
      </c>
      <c r="AK1211" s="624"/>
      <c r="AL1211" s="764">
        <v>508050</v>
      </c>
      <c r="AM1211" s="764">
        <v>1</v>
      </c>
      <c r="AN1211" s="764" t="s">
        <v>3617</v>
      </c>
      <c r="AO1211" s="624"/>
      <c r="AP1211" s="441"/>
      <c r="AQ1211" s="589"/>
      <c r="AR1211" s="590"/>
      <c r="AS1211" s="9"/>
    </row>
    <row r="1212" spans="34:45" ht="15" customHeight="1" x14ac:dyDescent="0.15">
      <c r="AH1212" s="591" t="s">
        <v>1495</v>
      </c>
      <c r="AI1212" s="592" t="s">
        <v>1514</v>
      </c>
      <c r="AJ1212" s="591">
        <v>507021</v>
      </c>
      <c r="AK1212" s="624"/>
      <c r="AL1212" s="764">
        <v>508051</v>
      </c>
      <c r="AM1212" s="764" t="s">
        <v>3617</v>
      </c>
      <c r="AN1212" s="764">
        <v>1</v>
      </c>
      <c r="AO1212" s="624"/>
      <c r="AP1212" s="441"/>
      <c r="AQ1212" s="589"/>
      <c r="AR1212" s="590"/>
      <c r="AS1212" s="9"/>
    </row>
    <row r="1213" spans="34:45" ht="15" customHeight="1" x14ac:dyDescent="0.15">
      <c r="AH1213" s="591" t="s">
        <v>1495</v>
      </c>
      <c r="AI1213" s="592" t="s">
        <v>1516</v>
      </c>
      <c r="AJ1213" s="591">
        <v>507022</v>
      </c>
      <c r="AK1213" s="624"/>
      <c r="AL1213" s="764">
        <v>508052</v>
      </c>
      <c r="AM1213" s="764" t="s">
        <v>3617</v>
      </c>
      <c r="AN1213" s="764">
        <v>1</v>
      </c>
      <c r="AO1213" s="624"/>
      <c r="AP1213" s="441"/>
      <c r="AQ1213" s="589"/>
      <c r="AR1213" s="590"/>
      <c r="AS1213" s="9"/>
    </row>
    <row r="1214" spans="34:45" ht="15" customHeight="1" x14ac:dyDescent="0.15">
      <c r="AH1214" s="591" t="s">
        <v>1495</v>
      </c>
      <c r="AI1214" s="592" t="s">
        <v>1229</v>
      </c>
      <c r="AJ1214" s="591">
        <v>507023</v>
      </c>
      <c r="AK1214" s="624"/>
      <c r="AL1214" s="764">
        <v>508053</v>
      </c>
      <c r="AM1214" s="764" t="s">
        <v>3617</v>
      </c>
      <c r="AN1214" s="764">
        <v>1</v>
      </c>
      <c r="AO1214" s="624"/>
      <c r="AP1214" s="441"/>
      <c r="AQ1214" s="589"/>
      <c r="AR1214" s="590"/>
      <c r="AS1214" s="9"/>
    </row>
    <row r="1215" spans="34:45" ht="15" customHeight="1" x14ac:dyDescent="0.15">
      <c r="AH1215" s="591" t="s">
        <v>1495</v>
      </c>
      <c r="AI1215" s="592" t="s">
        <v>1230</v>
      </c>
      <c r="AJ1215" s="591">
        <v>507024</v>
      </c>
      <c r="AK1215" s="624"/>
      <c r="AL1215" s="764">
        <v>508054</v>
      </c>
      <c r="AM1215" s="764" t="s">
        <v>3617</v>
      </c>
      <c r="AN1215" s="764">
        <v>1</v>
      </c>
      <c r="AO1215" s="624"/>
      <c r="AP1215" s="441"/>
      <c r="AQ1215" s="589"/>
      <c r="AR1215" s="590"/>
      <c r="AS1215" s="9"/>
    </row>
    <row r="1216" spans="34:45" ht="15" customHeight="1" x14ac:dyDescent="0.15">
      <c r="AH1216" s="591" t="s">
        <v>1495</v>
      </c>
      <c r="AI1216" s="592" t="s">
        <v>1231</v>
      </c>
      <c r="AJ1216" s="591">
        <v>507025</v>
      </c>
      <c r="AK1216" s="624"/>
      <c r="AL1216" s="764">
        <v>508057</v>
      </c>
      <c r="AM1216" s="764" t="s">
        <v>3617</v>
      </c>
      <c r="AN1216" s="764">
        <v>1</v>
      </c>
      <c r="AO1216" s="624"/>
      <c r="AP1216" s="441"/>
      <c r="AQ1216" s="589"/>
      <c r="AR1216" s="590"/>
      <c r="AS1216" s="9"/>
    </row>
    <row r="1217" spans="34:45" ht="15" customHeight="1" x14ac:dyDescent="0.15">
      <c r="AH1217" s="591" t="s">
        <v>1495</v>
      </c>
      <c r="AI1217" s="592" t="s">
        <v>1232</v>
      </c>
      <c r="AJ1217" s="591">
        <v>507026</v>
      </c>
      <c r="AK1217" s="624"/>
      <c r="AL1217" s="764">
        <v>508058</v>
      </c>
      <c r="AM1217" s="764">
        <v>1</v>
      </c>
      <c r="AN1217" s="764" t="s">
        <v>3617</v>
      </c>
      <c r="AO1217" s="624"/>
      <c r="AP1217" s="441"/>
      <c r="AQ1217" s="589"/>
      <c r="AR1217" s="590"/>
      <c r="AS1217" s="9"/>
    </row>
    <row r="1218" spans="34:45" ht="15" customHeight="1" x14ac:dyDescent="0.15">
      <c r="AH1218" s="591" t="s">
        <v>1495</v>
      </c>
      <c r="AI1218" s="592" t="s">
        <v>1233</v>
      </c>
      <c r="AJ1218" s="591">
        <v>507027</v>
      </c>
      <c r="AK1218" s="624"/>
      <c r="AL1218" s="764">
        <v>508991</v>
      </c>
      <c r="AM1218" s="764" t="s">
        <v>3617</v>
      </c>
      <c r="AN1218" s="764">
        <v>1</v>
      </c>
      <c r="AO1218" s="624"/>
      <c r="AP1218" s="441"/>
      <c r="AQ1218" s="589"/>
      <c r="AR1218" s="590"/>
      <c r="AS1218" s="9"/>
    </row>
    <row r="1219" spans="34:45" ht="15" customHeight="1" x14ac:dyDescent="0.15">
      <c r="AH1219" s="591" t="s">
        <v>1495</v>
      </c>
      <c r="AI1219" s="592" t="s">
        <v>1234</v>
      </c>
      <c r="AJ1219" s="591">
        <v>507028</v>
      </c>
      <c r="AK1219" s="624"/>
      <c r="AL1219" s="764"/>
      <c r="AM1219" s="764"/>
      <c r="AN1219" s="764" t="s">
        <v>3617</v>
      </c>
      <c r="AO1219" s="624"/>
      <c r="AP1219" s="441"/>
      <c r="AQ1219" s="589"/>
      <c r="AR1219" s="590"/>
      <c r="AS1219" s="9"/>
    </row>
    <row r="1220" spans="34:45" ht="15" customHeight="1" x14ac:dyDescent="0.15">
      <c r="AH1220" s="591" t="s">
        <v>1495</v>
      </c>
      <c r="AI1220" s="592" t="s">
        <v>1236</v>
      </c>
      <c r="AJ1220" s="591">
        <v>507029</v>
      </c>
      <c r="AK1220" s="624"/>
      <c r="AL1220" s="764">
        <v>509001</v>
      </c>
      <c r="AM1220" s="764">
        <v>1</v>
      </c>
      <c r="AN1220" s="764" t="s">
        <v>3617</v>
      </c>
      <c r="AO1220" s="624"/>
      <c r="AP1220" s="441"/>
      <c r="AQ1220" s="589"/>
      <c r="AR1220" s="590"/>
      <c r="AS1220" s="9"/>
    </row>
    <row r="1221" spans="34:45" ht="15" customHeight="1" x14ac:dyDescent="0.15">
      <c r="AH1221" s="591" t="s">
        <v>1495</v>
      </c>
      <c r="AI1221" s="592" t="s">
        <v>1522</v>
      </c>
      <c r="AJ1221" s="591">
        <v>507030</v>
      </c>
      <c r="AK1221" s="624"/>
      <c r="AL1221" s="764">
        <v>509002</v>
      </c>
      <c r="AM1221" s="764" t="s">
        <v>3617</v>
      </c>
      <c r="AN1221" s="764">
        <v>1</v>
      </c>
      <c r="AO1221" s="624"/>
      <c r="AP1221" s="441"/>
      <c r="AQ1221" s="589"/>
      <c r="AR1221" s="590"/>
      <c r="AS1221" s="9"/>
    </row>
    <row r="1222" spans="34:45" ht="15" customHeight="1" x14ac:dyDescent="0.15">
      <c r="AH1222" s="591" t="s">
        <v>1495</v>
      </c>
      <c r="AI1222" s="592" t="s">
        <v>1237</v>
      </c>
      <c r="AJ1222" s="591">
        <v>507031</v>
      </c>
      <c r="AK1222" s="624"/>
      <c r="AL1222" s="764">
        <v>509003</v>
      </c>
      <c r="AM1222" s="764" t="s">
        <v>3617</v>
      </c>
      <c r="AN1222" s="764">
        <v>1</v>
      </c>
      <c r="AO1222" s="624"/>
      <c r="AP1222" s="441"/>
      <c r="AQ1222" s="589"/>
      <c r="AR1222" s="590"/>
      <c r="AS1222" s="9"/>
    </row>
    <row r="1223" spans="34:45" ht="15" customHeight="1" x14ac:dyDescent="0.15">
      <c r="AH1223" s="591" t="s">
        <v>1495</v>
      </c>
      <c r="AI1223" s="592" t="s">
        <v>1238</v>
      </c>
      <c r="AJ1223" s="591">
        <v>507032</v>
      </c>
      <c r="AK1223" s="624"/>
      <c r="AL1223" s="764">
        <v>509004</v>
      </c>
      <c r="AM1223" s="764" t="s">
        <v>3617</v>
      </c>
      <c r="AN1223" s="764">
        <v>1</v>
      </c>
      <c r="AO1223" s="624"/>
      <c r="AP1223" s="441"/>
      <c r="AQ1223" s="589"/>
      <c r="AR1223" s="590"/>
      <c r="AS1223" s="9"/>
    </row>
    <row r="1224" spans="34:45" ht="15" customHeight="1" x14ac:dyDescent="0.15">
      <c r="AH1224" s="591" t="s">
        <v>1495</v>
      </c>
      <c r="AI1224" s="592" t="s">
        <v>1525</v>
      </c>
      <c r="AJ1224" s="591">
        <v>507033</v>
      </c>
      <c r="AK1224" s="624"/>
      <c r="AL1224" s="764">
        <v>509004</v>
      </c>
      <c r="AM1224" s="764" t="s">
        <v>3617</v>
      </c>
      <c r="AN1224" s="764">
        <v>1</v>
      </c>
      <c r="AO1224" s="624"/>
      <c r="AP1224" s="441"/>
      <c r="AQ1224" s="589"/>
      <c r="AR1224" s="590"/>
      <c r="AS1224" s="9"/>
    </row>
    <row r="1225" spans="34:45" ht="15" customHeight="1" x14ac:dyDescent="0.15">
      <c r="AH1225" s="591" t="s">
        <v>1495</v>
      </c>
      <c r="AI1225" s="592" t="s">
        <v>1240</v>
      </c>
      <c r="AJ1225" s="591">
        <v>507034</v>
      </c>
      <c r="AK1225" s="624"/>
      <c r="AL1225" s="764">
        <v>509005</v>
      </c>
      <c r="AM1225" s="764">
        <v>1</v>
      </c>
      <c r="AN1225" s="764" t="s">
        <v>3617</v>
      </c>
      <c r="AO1225" s="624"/>
      <c r="AP1225" s="441"/>
      <c r="AQ1225" s="589"/>
      <c r="AR1225" s="590"/>
      <c r="AS1225" s="9"/>
    </row>
    <row r="1226" spans="34:45" ht="15" customHeight="1" x14ac:dyDescent="0.15">
      <c r="AH1226" s="591" t="s">
        <v>1495</v>
      </c>
      <c r="AI1226" s="592" t="s">
        <v>1242</v>
      </c>
      <c r="AJ1226" s="591">
        <v>507035</v>
      </c>
      <c r="AK1226" s="624"/>
      <c r="AL1226" s="764">
        <v>509006</v>
      </c>
      <c r="AM1226" s="764" t="s">
        <v>3617</v>
      </c>
      <c r="AN1226" s="764">
        <v>1</v>
      </c>
      <c r="AO1226" s="624"/>
      <c r="AP1226" s="441"/>
      <c r="AQ1226" s="589"/>
      <c r="AR1226" s="590"/>
      <c r="AS1226" s="9"/>
    </row>
    <row r="1227" spans="34:45" ht="15" customHeight="1" x14ac:dyDescent="0.15">
      <c r="AH1227" s="591" t="s">
        <v>1495</v>
      </c>
      <c r="AI1227" s="592" t="s">
        <v>1243</v>
      </c>
      <c r="AJ1227" s="591">
        <v>507036</v>
      </c>
      <c r="AK1227" s="624"/>
      <c r="AL1227" s="764">
        <v>509007</v>
      </c>
      <c r="AM1227" s="764" t="s">
        <v>3617</v>
      </c>
      <c r="AN1227" s="764">
        <v>1</v>
      </c>
      <c r="AO1227" s="624"/>
      <c r="AP1227" s="441"/>
      <c r="AQ1227" s="589"/>
      <c r="AR1227" s="590"/>
      <c r="AS1227" s="9"/>
    </row>
    <row r="1228" spans="34:45" ht="15" customHeight="1" x14ac:dyDescent="0.15">
      <c r="AH1228" s="591" t="s">
        <v>1495</v>
      </c>
      <c r="AI1228" s="592" t="s">
        <v>1528</v>
      </c>
      <c r="AJ1228" s="591">
        <v>507037</v>
      </c>
      <c r="AK1228" s="624"/>
      <c r="AL1228" s="764">
        <v>509009</v>
      </c>
      <c r="AM1228" s="764">
        <v>1</v>
      </c>
      <c r="AN1228" s="764" t="s">
        <v>3617</v>
      </c>
      <c r="AO1228" s="624"/>
      <c r="AP1228" s="441"/>
      <c r="AQ1228" s="589"/>
      <c r="AR1228" s="590"/>
      <c r="AS1228" s="9"/>
    </row>
    <row r="1229" spans="34:45" ht="15" customHeight="1" x14ac:dyDescent="0.15">
      <c r="AH1229" s="591" t="s">
        <v>1495</v>
      </c>
      <c r="AI1229" s="592" t="s">
        <v>1530</v>
      </c>
      <c r="AJ1229" s="591">
        <v>507038</v>
      </c>
      <c r="AK1229" s="624"/>
      <c r="AL1229" s="764">
        <v>509010</v>
      </c>
      <c r="AM1229" s="764" t="s">
        <v>3617</v>
      </c>
      <c r="AN1229" s="764">
        <v>1</v>
      </c>
      <c r="AO1229" s="624"/>
      <c r="AP1229" s="441"/>
      <c r="AQ1229" s="589"/>
      <c r="AR1229" s="590"/>
      <c r="AS1229" s="9"/>
    </row>
    <row r="1230" spans="34:45" ht="15" customHeight="1" x14ac:dyDescent="0.15">
      <c r="AH1230" s="591" t="s">
        <v>1495</v>
      </c>
      <c r="AI1230" s="592" t="s">
        <v>1244</v>
      </c>
      <c r="AJ1230" s="591">
        <v>507039</v>
      </c>
      <c r="AK1230" s="624"/>
      <c r="AL1230" s="764">
        <v>509011</v>
      </c>
      <c r="AM1230" s="764" t="s">
        <v>3617</v>
      </c>
      <c r="AN1230" s="764">
        <v>1</v>
      </c>
      <c r="AO1230" s="624"/>
      <c r="AP1230" s="441"/>
      <c r="AQ1230" s="589"/>
      <c r="AR1230" s="590"/>
      <c r="AS1230" s="9"/>
    </row>
    <row r="1231" spans="34:45" ht="15" customHeight="1" x14ac:dyDescent="0.15">
      <c r="AH1231" s="591" t="s">
        <v>1495</v>
      </c>
      <c r="AI1231" s="592" t="s">
        <v>1245</v>
      </c>
      <c r="AJ1231" s="591">
        <v>507040</v>
      </c>
      <c r="AK1231" s="624"/>
      <c r="AL1231" s="764">
        <v>509012</v>
      </c>
      <c r="AM1231" s="764" t="s">
        <v>3617</v>
      </c>
      <c r="AN1231" s="764">
        <v>1</v>
      </c>
      <c r="AO1231" s="624"/>
      <c r="AP1231" s="441"/>
      <c r="AQ1231" s="589"/>
      <c r="AR1231" s="590"/>
      <c r="AS1231" s="9"/>
    </row>
    <row r="1232" spans="34:45" ht="15" customHeight="1" x14ac:dyDescent="0.15">
      <c r="AH1232" s="591" t="s">
        <v>1495</v>
      </c>
      <c r="AI1232" s="592" t="s">
        <v>1532</v>
      </c>
      <c r="AJ1232" s="591">
        <v>507041</v>
      </c>
      <c r="AK1232" s="624"/>
      <c r="AL1232" s="764">
        <v>509014</v>
      </c>
      <c r="AM1232" s="764" t="s">
        <v>3617</v>
      </c>
      <c r="AN1232" s="764">
        <v>1</v>
      </c>
      <c r="AO1232" s="624"/>
      <c r="AP1232" s="441"/>
      <c r="AQ1232" s="589"/>
      <c r="AR1232" s="590"/>
      <c r="AS1232" s="9"/>
    </row>
    <row r="1233" spans="34:45" ht="15" customHeight="1" x14ac:dyDescent="0.15">
      <c r="AH1233" s="591" t="s">
        <v>1495</v>
      </c>
      <c r="AI1233" s="592" t="s">
        <v>1534</v>
      </c>
      <c r="AJ1233" s="591">
        <v>507042</v>
      </c>
      <c r="AK1233" s="624"/>
      <c r="AL1233" s="764">
        <v>509015</v>
      </c>
      <c r="AM1233" s="764" t="s">
        <v>3617</v>
      </c>
      <c r="AN1233" s="764">
        <v>1</v>
      </c>
      <c r="AO1233" s="624"/>
      <c r="AP1233" s="441"/>
      <c r="AQ1233" s="589"/>
      <c r="AR1233" s="590"/>
      <c r="AS1233" s="9"/>
    </row>
    <row r="1234" spans="34:45" ht="15" customHeight="1" x14ac:dyDescent="0.15">
      <c r="AH1234" s="591" t="s">
        <v>1495</v>
      </c>
      <c r="AI1234" s="592" t="s">
        <v>1536</v>
      </c>
      <c r="AJ1234" s="591">
        <v>507043</v>
      </c>
      <c r="AK1234" s="624"/>
      <c r="AL1234" s="764">
        <v>509016</v>
      </c>
      <c r="AM1234" s="764" t="s">
        <v>3617</v>
      </c>
      <c r="AN1234" s="764">
        <v>1</v>
      </c>
      <c r="AO1234" s="624"/>
      <c r="AP1234" s="441"/>
      <c r="AQ1234" s="589"/>
      <c r="AR1234" s="590"/>
      <c r="AS1234" s="9"/>
    </row>
    <row r="1235" spans="34:45" ht="15" customHeight="1" x14ac:dyDescent="0.15">
      <c r="AH1235" s="591" t="s">
        <v>1495</v>
      </c>
      <c r="AI1235" s="592" t="s">
        <v>1538</v>
      </c>
      <c r="AJ1235" s="591">
        <v>507044</v>
      </c>
      <c r="AK1235" s="624"/>
      <c r="AL1235" s="764">
        <v>509017</v>
      </c>
      <c r="AM1235" s="764" t="s">
        <v>3617</v>
      </c>
      <c r="AN1235" s="764">
        <v>1</v>
      </c>
      <c r="AO1235" s="624"/>
      <c r="AP1235" s="441"/>
      <c r="AQ1235" s="589"/>
      <c r="AR1235" s="590"/>
      <c r="AS1235" s="9"/>
    </row>
    <row r="1236" spans="34:45" ht="15" customHeight="1" x14ac:dyDescent="0.15">
      <c r="AH1236" s="591" t="s">
        <v>1495</v>
      </c>
      <c r="AI1236" s="592" t="s">
        <v>1540</v>
      </c>
      <c r="AJ1236" s="591">
        <v>507991</v>
      </c>
      <c r="AK1236" s="624"/>
      <c r="AL1236" s="764">
        <v>509018</v>
      </c>
      <c r="AM1236" s="764" t="s">
        <v>3617</v>
      </c>
      <c r="AN1236" s="764">
        <v>1</v>
      </c>
      <c r="AO1236" s="624"/>
      <c r="AP1236" s="441"/>
      <c r="AQ1236" s="589"/>
      <c r="AR1236" s="590"/>
      <c r="AS1236" s="9"/>
    </row>
    <row r="1237" spans="34:45" ht="15" customHeight="1" x14ac:dyDescent="0.15">
      <c r="AH1237" s="591" t="s">
        <v>1495</v>
      </c>
      <c r="AI1237" s="592" t="s">
        <v>1246</v>
      </c>
      <c r="AJ1237" s="591">
        <v>507046</v>
      </c>
      <c r="AK1237" s="624"/>
      <c r="AL1237" s="764">
        <v>509018</v>
      </c>
      <c r="AM1237" s="764" t="s">
        <v>3617</v>
      </c>
      <c r="AN1237" s="764">
        <v>1</v>
      </c>
      <c r="AO1237" s="624"/>
      <c r="AP1237" s="441"/>
      <c r="AQ1237" s="589"/>
      <c r="AR1237" s="590"/>
      <c r="AS1237" s="9"/>
    </row>
    <row r="1238" spans="34:45" ht="15" customHeight="1" x14ac:dyDescent="0.15">
      <c r="AH1238" s="591" t="s">
        <v>1495</v>
      </c>
      <c r="AI1238" s="592" t="s">
        <v>1543</v>
      </c>
      <c r="AJ1238" s="591">
        <v>507047</v>
      </c>
      <c r="AK1238" s="624"/>
      <c r="AL1238" s="764">
        <v>509019</v>
      </c>
      <c r="AM1238" s="764" t="s">
        <v>3617</v>
      </c>
      <c r="AN1238" s="764">
        <v>1</v>
      </c>
      <c r="AO1238" s="624"/>
      <c r="AP1238" s="441"/>
      <c r="AQ1238" s="589"/>
      <c r="AR1238" s="590"/>
      <c r="AS1238" s="9"/>
    </row>
    <row r="1239" spans="34:45" ht="15" customHeight="1" x14ac:dyDescent="0.15">
      <c r="AH1239" s="591" t="s">
        <v>1495</v>
      </c>
      <c r="AI1239" s="592" t="s">
        <v>1545</v>
      </c>
      <c r="AJ1239" s="591">
        <v>507990</v>
      </c>
      <c r="AK1239" s="624"/>
      <c r="AL1239" s="764">
        <v>509990</v>
      </c>
      <c r="AM1239" s="764" t="s">
        <v>3617</v>
      </c>
      <c r="AN1239" s="764">
        <v>1</v>
      </c>
      <c r="AO1239" s="624"/>
      <c r="AP1239" s="441"/>
      <c r="AQ1239" s="589"/>
      <c r="AR1239" s="590"/>
      <c r="AS1239" s="9"/>
    </row>
    <row r="1240" spans="34:45" ht="15" customHeight="1" x14ac:dyDescent="0.15">
      <c r="AH1240" s="591" t="s">
        <v>1547</v>
      </c>
      <c r="AI1240" s="592" t="s">
        <v>1247</v>
      </c>
      <c r="AJ1240" s="591">
        <v>508001</v>
      </c>
      <c r="AK1240" s="624"/>
      <c r="AL1240" s="764">
        <v>509991</v>
      </c>
      <c r="AM1240" s="764" t="s">
        <v>3617</v>
      </c>
      <c r="AN1240" s="764">
        <v>1</v>
      </c>
      <c r="AO1240" s="624"/>
      <c r="AP1240" s="441"/>
      <c r="AQ1240" s="589"/>
      <c r="AR1240" s="590"/>
      <c r="AS1240" s="9"/>
    </row>
    <row r="1241" spans="34:45" ht="15" customHeight="1" x14ac:dyDescent="0.15">
      <c r="AH1241" s="591" t="s">
        <v>1547</v>
      </c>
      <c r="AI1241" s="592" t="s">
        <v>1248</v>
      </c>
      <c r="AJ1241" s="591">
        <v>508002</v>
      </c>
      <c r="AK1241" s="624"/>
      <c r="AL1241" s="764">
        <v>601001</v>
      </c>
      <c r="AM1241" s="764" t="s">
        <v>3617</v>
      </c>
      <c r="AN1241" s="764">
        <v>1</v>
      </c>
      <c r="AO1241" s="624"/>
      <c r="AP1241" s="441"/>
      <c r="AQ1241" s="589"/>
      <c r="AR1241" s="590"/>
      <c r="AS1241" s="9"/>
    </row>
    <row r="1242" spans="34:45" ht="15" customHeight="1" x14ac:dyDescent="0.15">
      <c r="AH1242" s="591" t="s">
        <v>1547</v>
      </c>
      <c r="AI1242" s="592" t="s">
        <v>1249</v>
      </c>
      <c r="AJ1242" s="591">
        <v>508003</v>
      </c>
      <c r="AK1242" s="624"/>
      <c r="AL1242" s="764">
        <v>601002</v>
      </c>
      <c r="AM1242" s="764" t="s">
        <v>3617</v>
      </c>
      <c r="AN1242" s="764">
        <v>1</v>
      </c>
      <c r="AO1242" s="624"/>
      <c r="AP1242" s="441"/>
      <c r="AQ1242" s="589"/>
      <c r="AR1242" s="590"/>
      <c r="AS1242" s="9"/>
    </row>
    <row r="1243" spans="34:45" ht="15" customHeight="1" x14ac:dyDescent="0.15">
      <c r="AH1243" s="591" t="s">
        <v>1547</v>
      </c>
      <c r="AI1243" s="592" t="s">
        <v>1551</v>
      </c>
      <c r="AJ1243" s="591">
        <v>508004</v>
      </c>
      <c r="AK1243" s="624"/>
      <c r="AL1243" s="764">
        <v>601003</v>
      </c>
      <c r="AM1243" s="764">
        <v>1</v>
      </c>
      <c r="AN1243" s="764" t="s">
        <v>3617</v>
      </c>
      <c r="AO1243" s="624"/>
      <c r="AP1243" s="441"/>
      <c r="AQ1243" s="589"/>
      <c r="AR1243" s="590"/>
      <c r="AS1243" s="9"/>
    </row>
    <row r="1244" spans="34:45" ht="15" customHeight="1" x14ac:dyDescent="0.15">
      <c r="AH1244" s="591" t="s">
        <v>1547</v>
      </c>
      <c r="AI1244" s="592" t="s">
        <v>1251</v>
      </c>
      <c r="AJ1244" s="591">
        <v>508005</v>
      </c>
      <c r="AK1244" s="624"/>
      <c r="AL1244" s="764">
        <v>601004</v>
      </c>
      <c r="AM1244" s="764" t="s">
        <v>3617</v>
      </c>
      <c r="AN1244" s="764">
        <v>1</v>
      </c>
      <c r="AO1244" s="624"/>
      <c r="AP1244" s="441"/>
      <c r="AQ1244" s="589"/>
      <c r="AR1244" s="590"/>
      <c r="AS1244" s="9"/>
    </row>
    <row r="1245" spans="34:45" ht="15" customHeight="1" x14ac:dyDescent="0.15">
      <c r="AH1245" s="591" t="s">
        <v>1547</v>
      </c>
      <c r="AI1245" s="592" t="s">
        <v>1252</v>
      </c>
      <c r="AJ1245" s="591">
        <v>508006</v>
      </c>
      <c r="AK1245" s="624"/>
      <c r="AL1245" s="764">
        <v>601006</v>
      </c>
      <c r="AM1245" s="764" t="s">
        <v>3617</v>
      </c>
      <c r="AN1245" s="764">
        <v>1</v>
      </c>
      <c r="AO1245" s="624"/>
      <c r="AP1245" s="441"/>
      <c r="AQ1245" s="589"/>
      <c r="AR1245" s="590"/>
      <c r="AS1245" s="9"/>
    </row>
    <row r="1246" spans="34:45" ht="15" customHeight="1" x14ac:dyDescent="0.15">
      <c r="AH1246" s="591" t="s">
        <v>1547</v>
      </c>
      <c r="AI1246" s="592" t="s">
        <v>1253</v>
      </c>
      <c r="AJ1246" s="591">
        <v>508007</v>
      </c>
      <c r="AK1246" s="624"/>
      <c r="AL1246" s="764">
        <v>601007</v>
      </c>
      <c r="AM1246" s="764">
        <v>1</v>
      </c>
      <c r="AN1246" s="764" t="s">
        <v>3617</v>
      </c>
      <c r="AO1246" s="624"/>
      <c r="AP1246" s="441"/>
      <c r="AQ1246" s="589"/>
      <c r="AR1246" s="590"/>
      <c r="AS1246" s="9"/>
    </row>
    <row r="1247" spans="34:45" ht="15" customHeight="1" x14ac:dyDescent="0.15">
      <c r="AH1247" s="591" t="s">
        <v>1547</v>
      </c>
      <c r="AI1247" s="592" t="s">
        <v>1255</v>
      </c>
      <c r="AJ1247" s="591">
        <v>508008</v>
      </c>
      <c r="AK1247" s="624"/>
      <c r="AL1247" s="764">
        <v>601008</v>
      </c>
      <c r="AM1247" s="764" t="s">
        <v>3617</v>
      </c>
      <c r="AN1247" s="764">
        <v>1</v>
      </c>
      <c r="AO1247" s="624"/>
      <c r="AP1247" s="441"/>
      <c r="AQ1247" s="589"/>
      <c r="AR1247" s="590"/>
      <c r="AS1247" s="9"/>
    </row>
    <row r="1248" spans="34:45" ht="15" customHeight="1" x14ac:dyDescent="0.15">
      <c r="AH1248" s="591" t="s">
        <v>1547</v>
      </c>
      <c r="AI1248" s="592" t="s">
        <v>1256</v>
      </c>
      <c r="AJ1248" s="591">
        <v>508009</v>
      </c>
      <c r="AK1248" s="624"/>
      <c r="AL1248" s="764">
        <v>601009</v>
      </c>
      <c r="AM1248" s="764" t="s">
        <v>3617</v>
      </c>
      <c r="AN1248" s="764">
        <v>1</v>
      </c>
      <c r="AO1248" s="624"/>
      <c r="AP1248" s="441"/>
      <c r="AQ1248" s="589"/>
      <c r="AR1248" s="590"/>
      <c r="AS1248" s="9"/>
    </row>
    <row r="1249" spans="34:45" ht="15" customHeight="1" x14ac:dyDescent="0.15">
      <c r="AH1249" s="591" t="s">
        <v>1547</v>
      </c>
      <c r="AI1249" s="592" t="s">
        <v>1258</v>
      </c>
      <c r="AJ1249" s="591">
        <v>508010</v>
      </c>
      <c r="AK1249" s="624"/>
      <c r="AL1249" s="764">
        <v>601010</v>
      </c>
      <c r="AM1249" s="764">
        <v>1</v>
      </c>
      <c r="AN1249" s="764" t="s">
        <v>3617</v>
      </c>
      <c r="AO1249" s="624"/>
      <c r="AP1249" s="441"/>
      <c r="AQ1249" s="589"/>
      <c r="AR1249" s="590"/>
      <c r="AS1249" s="9"/>
    </row>
    <row r="1250" spans="34:45" ht="15" customHeight="1" x14ac:dyDescent="0.15">
      <c r="AH1250" s="591" t="s">
        <v>1547</v>
      </c>
      <c r="AI1250" s="592" t="s">
        <v>1260</v>
      </c>
      <c r="AJ1250" s="591">
        <v>508011</v>
      </c>
      <c r="AK1250" s="624"/>
      <c r="AL1250" s="764">
        <v>601011</v>
      </c>
      <c r="AM1250" s="764" t="s">
        <v>3617</v>
      </c>
      <c r="AN1250" s="764">
        <v>1</v>
      </c>
      <c r="AO1250" s="624"/>
      <c r="AP1250" s="441"/>
      <c r="AQ1250" s="589"/>
      <c r="AR1250" s="590"/>
      <c r="AS1250" s="9"/>
    </row>
    <row r="1251" spans="34:45" ht="15" customHeight="1" x14ac:dyDescent="0.15">
      <c r="AH1251" s="591" t="s">
        <v>1547</v>
      </c>
      <c r="AI1251" s="592" t="s">
        <v>1261</v>
      </c>
      <c r="AJ1251" s="591">
        <v>508012</v>
      </c>
      <c r="AK1251" s="624"/>
      <c r="AL1251" s="764">
        <v>601012</v>
      </c>
      <c r="AM1251" s="764" t="s">
        <v>3617</v>
      </c>
      <c r="AN1251" s="764">
        <v>1</v>
      </c>
      <c r="AO1251" s="624"/>
      <c r="AP1251" s="441"/>
      <c r="AQ1251" s="589"/>
      <c r="AR1251" s="590"/>
      <c r="AS1251" s="9"/>
    </row>
    <row r="1252" spans="34:45" ht="15" customHeight="1" x14ac:dyDescent="0.15">
      <c r="AH1252" s="591" t="s">
        <v>1547</v>
      </c>
      <c r="AI1252" s="592" t="s">
        <v>1262</v>
      </c>
      <c r="AJ1252" s="591">
        <v>508013</v>
      </c>
      <c r="AK1252" s="624"/>
      <c r="AL1252" s="764">
        <v>601991</v>
      </c>
      <c r="AM1252" s="764" t="s">
        <v>3617</v>
      </c>
      <c r="AN1252" s="764">
        <v>1</v>
      </c>
      <c r="AO1252" s="624"/>
      <c r="AP1252" s="441"/>
      <c r="AQ1252" s="589"/>
      <c r="AR1252" s="590"/>
      <c r="AS1252" s="9"/>
    </row>
    <row r="1253" spans="34:45" ht="15" customHeight="1" x14ac:dyDescent="0.15">
      <c r="AH1253" s="591" t="s">
        <v>1547</v>
      </c>
      <c r="AI1253" s="592" t="s">
        <v>1263</v>
      </c>
      <c r="AJ1253" s="591">
        <v>508014</v>
      </c>
      <c r="AK1253" s="624"/>
      <c r="AL1253" s="764">
        <v>602001</v>
      </c>
      <c r="AM1253" s="764">
        <v>1</v>
      </c>
      <c r="AN1253" s="764" t="s">
        <v>3617</v>
      </c>
      <c r="AO1253" s="624"/>
      <c r="AP1253" s="441"/>
      <c r="AQ1253" s="589"/>
      <c r="AR1253" s="590"/>
      <c r="AS1253" s="9"/>
    </row>
    <row r="1254" spans="34:45" ht="15" customHeight="1" x14ac:dyDescent="0.15">
      <c r="AH1254" s="591" t="s">
        <v>1547</v>
      </c>
      <c r="AI1254" s="592" t="s">
        <v>1560</v>
      </c>
      <c r="AJ1254" s="591">
        <v>508015</v>
      </c>
      <c r="AK1254" s="624"/>
      <c r="AL1254" s="764">
        <v>602002</v>
      </c>
      <c r="AM1254" s="764" t="s">
        <v>3617</v>
      </c>
      <c r="AN1254" s="764">
        <v>1</v>
      </c>
      <c r="AO1254" s="624"/>
      <c r="AP1254" s="441"/>
      <c r="AQ1254" s="589"/>
      <c r="AR1254" s="590"/>
      <c r="AS1254" s="9"/>
    </row>
    <row r="1255" spans="34:45" ht="15" customHeight="1" x14ac:dyDescent="0.15">
      <c r="AH1255" s="591" t="s">
        <v>1547</v>
      </c>
      <c r="AI1255" s="592" t="s">
        <v>1264</v>
      </c>
      <c r="AJ1255" s="591">
        <v>508016</v>
      </c>
      <c r="AK1255" s="624"/>
      <c r="AL1255" s="764">
        <v>602003</v>
      </c>
      <c r="AM1255" s="764">
        <v>1</v>
      </c>
      <c r="AN1255" s="764" t="s">
        <v>3617</v>
      </c>
      <c r="AO1255" s="624"/>
      <c r="AP1255" s="441"/>
      <c r="AQ1255" s="589"/>
      <c r="AR1255" s="590"/>
      <c r="AS1255" s="9"/>
    </row>
    <row r="1256" spans="34:45" ht="15" customHeight="1" x14ac:dyDescent="0.15">
      <c r="AH1256" s="591" t="s">
        <v>1547</v>
      </c>
      <c r="AI1256" s="592" t="s">
        <v>1265</v>
      </c>
      <c r="AJ1256" s="591">
        <v>508017</v>
      </c>
      <c r="AK1256" s="624"/>
      <c r="AL1256" s="764">
        <v>602004</v>
      </c>
      <c r="AM1256" s="764">
        <v>1</v>
      </c>
      <c r="AN1256" s="764" t="s">
        <v>3617</v>
      </c>
      <c r="AO1256" s="624"/>
      <c r="AP1256" s="441"/>
      <c r="AQ1256" s="589"/>
      <c r="AR1256" s="590"/>
      <c r="AS1256" s="9"/>
    </row>
    <row r="1257" spans="34:45" ht="15" customHeight="1" x14ac:dyDescent="0.15">
      <c r="AH1257" s="591" t="s">
        <v>1547</v>
      </c>
      <c r="AI1257" s="592" t="s">
        <v>1266</v>
      </c>
      <c r="AJ1257" s="591">
        <v>508018</v>
      </c>
      <c r="AK1257" s="624"/>
      <c r="AL1257" s="764">
        <v>602006</v>
      </c>
      <c r="AM1257" s="764">
        <v>1</v>
      </c>
      <c r="AN1257" s="764" t="s">
        <v>3617</v>
      </c>
      <c r="AO1257" s="624"/>
      <c r="AP1257" s="441"/>
      <c r="AQ1257" s="589"/>
      <c r="AR1257" s="590"/>
      <c r="AS1257" s="9"/>
    </row>
    <row r="1258" spans="34:45" ht="15" customHeight="1" x14ac:dyDescent="0.15">
      <c r="AH1258" s="591" t="s">
        <v>1547</v>
      </c>
      <c r="AI1258" s="592" t="s">
        <v>1268</v>
      </c>
      <c r="AJ1258" s="591">
        <v>508019</v>
      </c>
      <c r="AK1258" s="624"/>
      <c r="AL1258" s="764">
        <v>602007</v>
      </c>
      <c r="AM1258" s="764">
        <v>1</v>
      </c>
      <c r="AN1258" s="764" t="s">
        <v>3617</v>
      </c>
      <c r="AO1258" s="624"/>
      <c r="AP1258" s="441"/>
      <c r="AQ1258" s="589"/>
      <c r="AR1258" s="590"/>
      <c r="AS1258" s="9"/>
    </row>
    <row r="1259" spans="34:45" ht="15" customHeight="1" x14ac:dyDescent="0.15">
      <c r="AH1259" s="591" t="s">
        <v>1547</v>
      </c>
      <c r="AI1259" s="592" t="s">
        <v>1269</v>
      </c>
      <c r="AJ1259" s="591">
        <v>508020</v>
      </c>
      <c r="AK1259" s="624"/>
      <c r="AL1259" s="764">
        <v>602008</v>
      </c>
      <c r="AM1259" s="764">
        <v>1</v>
      </c>
      <c r="AN1259" s="764" t="s">
        <v>3617</v>
      </c>
      <c r="AO1259" s="624"/>
      <c r="AP1259" s="441"/>
      <c r="AQ1259" s="589"/>
      <c r="AR1259" s="590"/>
      <c r="AS1259" s="9"/>
    </row>
    <row r="1260" spans="34:45" ht="15" customHeight="1" x14ac:dyDescent="0.15">
      <c r="AH1260" s="591" t="s">
        <v>1547</v>
      </c>
      <c r="AI1260" s="592" t="s">
        <v>1270</v>
      </c>
      <c r="AJ1260" s="591">
        <v>508021</v>
      </c>
      <c r="AK1260" s="624"/>
      <c r="AL1260" s="764">
        <v>602009</v>
      </c>
      <c r="AM1260" s="764" t="s">
        <v>3617</v>
      </c>
      <c r="AN1260" s="764">
        <v>1</v>
      </c>
      <c r="AO1260" s="624"/>
      <c r="AP1260" s="441"/>
      <c r="AQ1260" s="589"/>
      <c r="AR1260" s="590"/>
      <c r="AS1260" s="9"/>
    </row>
    <row r="1261" spans="34:45" ht="15" customHeight="1" x14ac:dyDescent="0.15">
      <c r="AH1261" s="591" t="s">
        <v>1547</v>
      </c>
      <c r="AI1261" s="592" t="s">
        <v>1271</v>
      </c>
      <c r="AJ1261" s="591">
        <v>508022</v>
      </c>
      <c r="AK1261" s="624"/>
      <c r="AL1261" s="764">
        <v>602010</v>
      </c>
      <c r="AM1261" s="764" t="s">
        <v>3617</v>
      </c>
      <c r="AN1261" s="764">
        <v>1</v>
      </c>
      <c r="AO1261" s="624"/>
      <c r="AP1261" s="441"/>
      <c r="AQ1261" s="589"/>
      <c r="AR1261" s="590"/>
      <c r="AS1261" s="9"/>
    </row>
    <row r="1262" spans="34:45" ht="15" customHeight="1" x14ac:dyDescent="0.15">
      <c r="AH1262" s="591" t="s">
        <v>1547</v>
      </c>
      <c r="AI1262" s="592" t="s">
        <v>1568</v>
      </c>
      <c r="AJ1262" s="591">
        <v>508023</v>
      </c>
      <c r="AK1262" s="624"/>
      <c r="AL1262" s="764">
        <v>602011</v>
      </c>
      <c r="AM1262" s="764">
        <v>1</v>
      </c>
      <c r="AN1262" s="764" t="s">
        <v>3617</v>
      </c>
      <c r="AO1262" s="624"/>
      <c r="AP1262" s="441"/>
      <c r="AQ1262" s="589"/>
      <c r="AR1262" s="590"/>
      <c r="AS1262" s="9"/>
    </row>
    <row r="1263" spans="34:45" ht="15" customHeight="1" x14ac:dyDescent="0.15">
      <c r="AH1263" s="591" t="s">
        <v>1547</v>
      </c>
      <c r="AI1263" s="592" t="s">
        <v>1272</v>
      </c>
      <c r="AJ1263" s="592">
        <v>508024</v>
      </c>
      <c r="AK1263" s="624"/>
      <c r="AL1263" s="764">
        <v>602012</v>
      </c>
      <c r="AM1263" s="764">
        <v>1</v>
      </c>
      <c r="AN1263" s="764" t="s">
        <v>3617</v>
      </c>
      <c r="AO1263" s="624"/>
      <c r="AP1263" s="441"/>
      <c r="AQ1263" s="589"/>
      <c r="AR1263" s="590"/>
      <c r="AS1263" s="9"/>
    </row>
    <row r="1264" spans="34:45" ht="15" customHeight="1" x14ac:dyDescent="0.15">
      <c r="AH1264" s="591" t="s">
        <v>1547</v>
      </c>
      <c r="AI1264" s="592" t="s">
        <v>1273</v>
      </c>
      <c r="AJ1264" s="591">
        <v>508025</v>
      </c>
      <c r="AK1264" s="624"/>
      <c r="AL1264" s="764">
        <v>602013</v>
      </c>
      <c r="AM1264" s="764">
        <v>1</v>
      </c>
      <c r="AN1264" s="764" t="s">
        <v>3617</v>
      </c>
      <c r="AO1264" s="624"/>
      <c r="AP1264" s="441"/>
      <c r="AQ1264" s="589"/>
      <c r="AR1264" s="590"/>
      <c r="AS1264" s="9"/>
    </row>
    <row r="1265" spans="34:45" ht="15" customHeight="1" x14ac:dyDescent="0.15">
      <c r="AH1265" s="591" t="s">
        <v>1547</v>
      </c>
      <c r="AI1265" s="592" t="s">
        <v>1274</v>
      </c>
      <c r="AJ1265" s="591">
        <v>508026</v>
      </c>
      <c r="AK1265" s="624"/>
      <c r="AL1265" s="764">
        <v>602014</v>
      </c>
      <c r="AM1265" s="764">
        <v>1</v>
      </c>
      <c r="AN1265" s="764" t="s">
        <v>3617</v>
      </c>
      <c r="AO1265" s="624"/>
      <c r="AP1265" s="441"/>
      <c r="AQ1265" s="589"/>
      <c r="AR1265" s="590"/>
      <c r="AS1265" s="9"/>
    </row>
    <row r="1266" spans="34:45" ht="15" customHeight="1" x14ac:dyDescent="0.15">
      <c r="AH1266" s="591" t="s">
        <v>1547</v>
      </c>
      <c r="AI1266" s="592" t="s">
        <v>1275</v>
      </c>
      <c r="AJ1266" s="591">
        <v>508027</v>
      </c>
      <c r="AK1266" s="624"/>
      <c r="AL1266" s="764">
        <v>602015</v>
      </c>
      <c r="AM1266" s="764">
        <v>1</v>
      </c>
      <c r="AN1266" s="764" t="s">
        <v>3617</v>
      </c>
      <c r="AO1266" s="624"/>
      <c r="AP1266" s="441"/>
      <c r="AQ1266" s="589"/>
      <c r="AR1266" s="590"/>
      <c r="AS1266" s="9"/>
    </row>
    <row r="1267" spans="34:45" ht="15" customHeight="1" x14ac:dyDescent="0.15">
      <c r="AH1267" s="591" t="s">
        <v>1547</v>
      </c>
      <c r="AI1267" s="592" t="s">
        <v>1276</v>
      </c>
      <c r="AJ1267" s="591">
        <v>508028</v>
      </c>
      <c r="AK1267" s="624"/>
      <c r="AL1267" s="764">
        <v>602016</v>
      </c>
      <c r="AM1267" s="764">
        <v>1</v>
      </c>
      <c r="AN1267" s="764" t="s">
        <v>3617</v>
      </c>
      <c r="AO1267" s="624"/>
      <c r="AP1267" s="441"/>
      <c r="AQ1267" s="589"/>
      <c r="AR1267" s="590"/>
      <c r="AS1267" s="9"/>
    </row>
    <row r="1268" spans="34:45" ht="15" customHeight="1" x14ac:dyDescent="0.15">
      <c r="AH1268" s="591" t="s">
        <v>1547</v>
      </c>
      <c r="AI1268" s="592" t="s">
        <v>1277</v>
      </c>
      <c r="AJ1268" s="591">
        <v>508029</v>
      </c>
      <c r="AK1268" s="624"/>
      <c r="AL1268" s="764">
        <v>602017</v>
      </c>
      <c r="AM1268" s="764">
        <v>1</v>
      </c>
      <c r="AN1268" s="764" t="s">
        <v>3617</v>
      </c>
      <c r="AO1268" s="624"/>
      <c r="AP1268" s="441"/>
      <c r="AQ1268" s="589"/>
      <c r="AR1268" s="590"/>
      <c r="AS1268" s="9"/>
    </row>
    <row r="1269" spans="34:45" ht="15" customHeight="1" x14ac:dyDescent="0.15">
      <c r="AH1269" s="591" t="s">
        <v>1547</v>
      </c>
      <c r="AI1269" s="592" t="s">
        <v>1576</v>
      </c>
      <c r="AJ1269" s="591">
        <v>508030</v>
      </c>
      <c r="AK1269" s="624"/>
      <c r="AL1269" s="764">
        <v>602018</v>
      </c>
      <c r="AM1269" s="764" t="s">
        <v>3617</v>
      </c>
      <c r="AN1269" s="764">
        <v>1</v>
      </c>
      <c r="AO1269" s="624"/>
      <c r="AP1269" s="441"/>
      <c r="AQ1269" s="589"/>
      <c r="AR1269" s="590"/>
      <c r="AS1269" s="9"/>
    </row>
    <row r="1270" spans="34:45" ht="15" customHeight="1" x14ac:dyDescent="0.15">
      <c r="AH1270" s="591" t="s">
        <v>1547</v>
      </c>
      <c r="AI1270" s="592" t="s">
        <v>1279</v>
      </c>
      <c r="AJ1270" s="591">
        <v>508031</v>
      </c>
      <c r="AK1270" s="624"/>
      <c r="AL1270" s="764">
        <v>602019</v>
      </c>
      <c r="AM1270" s="764" t="s">
        <v>3617</v>
      </c>
      <c r="AN1270" s="764">
        <v>1</v>
      </c>
      <c r="AO1270" s="624"/>
      <c r="AP1270" s="441"/>
      <c r="AQ1270" s="589"/>
      <c r="AR1270" s="590"/>
      <c r="AS1270" s="9"/>
    </row>
    <row r="1271" spans="34:45" ht="15" customHeight="1" x14ac:dyDescent="0.15">
      <c r="AH1271" s="591" t="s">
        <v>1547</v>
      </c>
      <c r="AI1271" s="592" t="s">
        <v>1280</v>
      </c>
      <c r="AJ1271" s="591">
        <v>508032</v>
      </c>
      <c r="AK1271" s="624"/>
      <c r="AL1271" s="764">
        <v>602020</v>
      </c>
      <c r="AM1271" s="764">
        <v>1</v>
      </c>
      <c r="AN1271" s="764" t="s">
        <v>3617</v>
      </c>
      <c r="AO1271" s="624"/>
      <c r="AP1271" s="441"/>
      <c r="AQ1271" s="589"/>
      <c r="AR1271" s="590"/>
      <c r="AS1271" s="9"/>
    </row>
    <row r="1272" spans="34:45" ht="15" customHeight="1" x14ac:dyDescent="0.15">
      <c r="AH1272" s="591" t="s">
        <v>1547</v>
      </c>
      <c r="AI1272" s="592" t="s">
        <v>1282</v>
      </c>
      <c r="AJ1272" s="591">
        <v>508033</v>
      </c>
      <c r="AK1272" s="624"/>
      <c r="AL1272" s="764">
        <v>602021</v>
      </c>
      <c r="AM1272" s="764">
        <v>1</v>
      </c>
      <c r="AN1272" s="764" t="s">
        <v>3617</v>
      </c>
      <c r="AO1272" s="624"/>
      <c r="AP1272" s="441"/>
      <c r="AQ1272" s="589"/>
      <c r="AR1272" s="590"/>
      <c r="AS1272" s="9"/>
    </row>
    <row r="1273" spans="34:45" ht="15" customHeight="1" x14ac:dyDescent="0.15">
      <c r="AH1273" s="591" t="s">
        <v>1547</v>
      </c>
      <c r="AI1273" s="592" t="s">
        <v>1581</v>
      </c>
      <c r="AJ1273" s="591">
        <v>508034</v>
      </c>
      <c r="AK1273" s="624"/>
      <c r="AL1273" s="764">
        <v>602022</v>
      </c>
      <c r="AM1273" s="764">
        <v>1</v>
      </c>
      <c r="AN1273" s="764" t="s">
        <v>3617</v>
      </c>
      <c r="AO1273" s="624"/>
      <c r="AP1273" s="441"/>
      <c r="AQ1273" s="589"/>
      <c r="AR1273" s="590"/>
      <c r="AS1273" s="9"/>
    </row>
    <row r="1274" spans="34:45" ht="15" customHeight="1" x14ac:dyDescent="0.15">
      <c r="AH1274" s="591" t="s">
        <v>1547</v>
      </c>
      <c r="AI1274" s="592" t="s">
        <v>1283</v>
      </c>
      <c r="AJ1274" s="591">
        <v>508035</v>
      </c>
      <c r="AK1274" s="624"/>
      <c r="AL1274" s="764">
        <v>602023</v>
      </c>
      <c r="AM1274" s="764">
        <v>1</v>
      </c>
      <c r="AN1274" s="764" t="s">
        <v>3617</v>
      </c>
      <c r="AO1274" s="624"/>
      <c r="AP1274" s="441"/>
      <c r="AQ1274" s="589"/>
      <c r="AR1274" s="590"/>
      <c r="AS1274" s="9"/>
    </row>
    <row r="1275" spans="34:45" ht="15" customHeight="1" x14ac:dyDescent="0.15">
      <c r="AH1275" s="591" t="s">
        <v>1547</v>
      </c>
      <c r="AI1275" s="592" t="s">
        <v>1584</v>
      </c>
      <c r="AJ1275" s="591">
        <v>508036</v>
      </c>
      <c r="AK1275" s="624"/>
      <c r="AL1275" s="764">
        <v>602024</v>
      </c>
      <c r="AM1275" s="764">
        <v>1</v>
      </c>
      <c r="AN1275" s="764" t="s">
        <v>3617</v>
      </c>
      <c r="AO1275" s="624"/>
      <c r="AP1275" s="441"/>
      <c r="AQ1275" s="589"/>
      <c r="AR1275" s="590"/>
      <c r="AS1275" s="9"/>
    </row>
    <row r="1276" spans="34:45" ht="15" customHeight="1" x14ac:dyDescent="0.15">
      <c r="AH1276" s="591" t="s">
        <v>1547</v>
      </c>
      <c r="AI1276" s="592" t="s">
        <v>1285</v>
      </c>
      <c r="AJ1276" s="591">
        <v>508037</v>
      </c>
      <c r="AK1276" s="624"/>
      <c r="AL1276" s="764">
        <v>602025</v>
      </c>
      <c r="AM1276" s="764" t="s">
        <v>3617</v>
      </c>
      <c r="AN1276" s="764">
        <v>1</v>
      </c>
      <c r="AO1276" s="624"/>
      <c r="AP1276" s="441"/>
      <c r="AQ1276" s="589"/>
      <c r="AR1276" s="590"/>
      <c r="AS1276" s="9"/>
    </row>
    <row r="1277" spans="34:45" ht="15" customHeight="1" x14ac:dyDescent="0.15">
      <c r="AH1277" s="591" t="s">
        <v>1547</v>
      </c>
      <c r="AI1277" s="592" t="s">
        <v>1587</v>
      </c>
      <c r="AJ1277" s="591">
        <v>508038</v>
      </c>
      <c r="AK1277" s="624"/>
      <c r="AL1277" s="764">
        <v>602026</v>
      </c>
      <c r="AM1277" s="764" t="s">
        <v>3617</v>
      </c>
      <c r="AN1277" s="764">
        <v>1</v>
      </c>
      <c r="AO1277" s="624"/>
      <c r="AP1277" s="441"/>
      <c r="AQ1277" s="589"/>
      <c r="AR1277" s="590"/>
      <c r="AS1277" s="9"/>
    </row>
    <row r="1278" spans="34:45" ht="15" customHeight="1" x14ac:dyDescent="0.15">
      <c r="AH1278" s="591" t="s">
        <v>1547</v>
      </c>
      <c r="AI1278" s="592" t="s">
        <v>1286</v>
      </c>
      <c r="AJ1278" s="591">
        <v>508040</v>
      </c>
      <c r="AK1278" s="624"/>
      <c r="AL1278" s="764">
        <v>602027</v>
      </c>
      <c r="AM1278" s="764" t="s">
        <v>3617</v>
      </c>
      <c r="AN1278" s="764">
        <v>1</v>
      </c>
      <c r="AO1278" s="624"/>
      <c r="AP1278" s="441"/>
      <c r="AQ1278" s="589"/>
      <c r="AR1278" s="590"/>
      <c r="AS1278" s="9"/>
    </row>
    <row r="1279" spans="34:45" ht="15" customHeight="1" x14ac:dyDescent="0.15">
      <c r="AH1279" s="591" t="s">
        <v>1547</v>
      </c>
      <c r="AI1279" s="592" t="s">
        <v>1287</v>
      </c>
      <c r="AJ1279" s="591">
        <v>508041</v>
      </c>
      <c r="AK1279" s="624"/>
      <c r="AL1279" s="764">
        <v>602028</v>
      </c>
      <c r="AM1279" s="764">
        <v>1</v>
      </c>
      <c r="AN1279" s="764" t="s">
        <v>3617</v>
      </c>
      <c r="AO1279" s="624"/>
      <c r="AP1279" s="441"/>
      <c r="AQ1279" s="589"/>
      <c r="AR1279" s="590"/>
      <c r="AS1279" s="9"/>
    </row>
    <row r="1280" spans="34:45" ht="15" customHeight="1" x14ac:dyDescent="0.15">
      <c r="AH1280" s="591" t="s">
        <v>1547</v>
      </c>
      <c r="AI1280" s="592" t="s">
        <v>1591</v>
      </c>
      <c r="AJ1280" s="591">
        <v>508042</v>
      </c>
      <c r="AK1280" s="624"/>
      <c r="AL1280" s="764">
        <v>602029</v>
      </c>
      <c r="AM1280" s="764">
        <v>1</v>
      </c>
      <c r="AN1280" s="764" t="s">
        <v>3617</v>
      </c>
      <c r="AO1280" s="624"/>
      <c r="AP1280" s="441"/>
      <c r="AQ1280" s="589"/>
      <c r="AR1280" s="590"/>
      <c r="AS1280" s="9"/>
    </row>
    <row r="1281" spans="34:45" ht="15" customHeight="1" x14ac:dyDescent="0.15">
      <c r="AH1281" s="591" t="s">
        <v>1547</v>
      </c>
      <c r="AI1281" s="593" t="s">
        <v>1593</v>
      </c>
      <c r="AJ1281" s="591">
        <v>508043</v>
      </c>
      <c r="AK1281" s="624"/>
      <c r="AL1281" s="764">
        <v>602030</v>
      </c>
      <c r="AM1281" s="764" t="s">
        <v>3617</v>
      </c>
      <c r="AN1281" s="764">
        <v>1</v>
      </c>
      <c r="AO1281" s="624"/>
      <c r="AP1281" s="441"/>
      <c r="AQ1281" s="589"/>
      <c r="AR1281" s="590"/>
      <c r="AS1281" s="9"/>
    </row>
    <row r="1282" spans="34:45" ht="15" customHeight="1" x14ac:dyDescent="0.15">
      <c r="AH1282" s="591" t="s">
        <v>1547</v>
      </c>
      <c r="AI1282" s="592" t="s">
        <v>995</v>
      </c>
      <c r="AJ1282" s="591">
        <v>508044</v>
      </c>
      <c r="AK1282" s="624"/>
      <c r="AL1282" s="764">
        <v>602031</v>
      </c>
      <c r="AM1282" s="764" t="s">
        <v>3617</v>
      </c>
      <c r="AN1282" s="764">
        <v>1</v>
      </c>
      <c r="AO1282" s="624"/>
      <c r="AP1282" s="441"/>
      <c r="AQ1282" s="589"/>
      <c r="AR1282" s="590"/>
      <c r="AS1282" s="9"/>
    </row>
    <row r="1283" spans="34:45" ht="15" customHeight="1" x14ac:dyDescent="0.15">
      <c r="AH1283" s="591" t="s">
        <v>1547</v>
      </c>
      <c r="AI1283" s="592" t="s">
        <v>1289</v>
      </c>
      <c r="AJ1283" s="591">
        <v>508045</v>
      </c>
      <c r="AK1283" s="624"/>
      <c r="AL1283" s="764">
        <v>602032</v>
      </c>
      <c r="AM1283" s="764" t="s">
        <v>3617</v>
      </c>
      <c r="AN1283" s="764">
        <v>1</v>
      </c>
      <c r="AO1283" s="624"/>
      <c r="AP1283" s="441"/>
      <c r="AQ1283" s="589"/>
      <c r="AR1283" s="590"/>
      <c r="AS1283" s="9"/>
    </row>
    <row r="1284" spans="34:45" ht="15" customHeight="1" x14ac:dyDescent="0.15">
      <c r="AH1284" s="591" t="s">
        <v>1547</v>
      </c>
      <c r="AI1284" s="592" t="s">
        <v>1291</v>
      </c>
      <c r="AJ1284" s="591">
        <v>508046</v>
      </c>
      <c r="AK1284" s="624"/>
      <c r="AL1284" s="764">
        <v>602035</v>
      </c>
      <c r="AM1284" s="764">
        <v>1</v>
      </c>
      <c r="AN1284" s="764" t="s">
        <v>3617</v>
      </c>
      <c r="AO1284" s="624"/>
      <c r="AP1284" s="441"/>
      <c r="AQ1284" s="589"/>
      <c r="AR1284" s="590"/>
      <c r="AS1284" s="9"/>
    </row>
    <row r="1285" spans="34:45" ht="15" customHeight="1" x14ac:dyDescent="0.15">
      <c r="AH1285" s="591" t="s">
        <v>1547</v>
      </c>
      <c r="AI1285" s="592" t="s">
        <v>1292</v>
      </c>
      <c r="AJ1285" s="591">
        <v>508047</v>
      </c>
      <c r="AK1285" s="624"/>
      <c r="AL1285" s="764">
        <v>602036</v>
      </c>
      <c r="AM1285" s="764" t="s">
        <v>3617</v>
      </c>
      <c r="AN1285" s="764">
        <v>1</v>
      </c>
      <c r="AO1285" s="624"/>
      <c r="AP1285" s="441"/>
      <c r="AQ1285" s="589"/>
      <c r="AR1285" s="590"/>
      <c r="AS1285" s="9"/>
    </row>
    <row r="1286" spans="34:45" ht="15" customHeight="1" x14ac:dyDescent="0.15">
      <c r="AH1286" s="591" t="s">
        <v>1547</v>
      </c>
      <c r="AI1286" s="592" t="s">
        <v>1599</v>
      </c>
      <c r="AJ1286" s="591">
        <v>508048</v>
      </c>
      <c r="AK1286" s="624"/>
      <c r="AL1286" s="764">
        <v>602037</v>
      </c>
      <c r="AM1286" s="764">
        <v>1</v>
      </c>
      <c r="AN1286" s="764" t="s">
        <v>3617</v>
      </c>
      <c r="AO1286" s="624"/>
      <c r="AP1286" s="441"/>
      <c r="AQ1286" s="589"/>
      <c r="AR1286" s="590"/>
      <c r="AS1286" s="9"/>
    </row>
    <row r="1287" spans="34:45" ht="15" customHeight="1" x14ac:dyDescent="0.15">
      <c r="AH1287" s="591" t="s">
        <v>1547</v>
      </c>
      <c r="AI1287" s="592" t="s">
        <v>1293</v>
      </c>
      <c r="AJ1287" s="591">
        <v>508049</v>
      </c>
      <c r="AK1287" s="624"/>
      <c r="AL1287" s="764">
        <v>602038</v>
      </c>
      <c r="AM1287" s="764" t="s">
        <v>3617</v>
      </c>
      <c r="AN1287" s="764">
        <v>1</v>
      </c>
      <c r="AO1287" s="624"/>
      <c r="AP1287" s="441"/>
      <c r="AQ1287" s="589"/>
      <c r="AR1287" s="590"/>
      <c r="AS1287" s="9"/>
    </row>
    <row r="1288" spans="34:45" ht="15" customHeight="1" x14ac:dyDescent="0.15">
      <c r="AH1288" s="591" t="s">
        <v>1547</v>
      </c>
      <c r="AI1288" s="592" t="s">
        <v>1602</v>
      </c>
      <c r="AJ1288" s="591">
        <v>508050</v>
      </c>
      <c r="AK1288" s="624"/>
      <c r="AL1288" s="764">
        <v>602039</v>
      </c>
      <c r="AM1288" s="764" t="s">
        <v>3617</v>
      </c>
      <c r="AN1288" s="764">
        <v>1</v>
      </c>
      <c r="AO1288" s="624"/>
      <c r="AP1288" s="441"/>
      <c r="AQ1288" s="589"/>
      <c r="AR1288" s="590"/>
      <c r="AS1288" s="9"/>
    </row>
    <row r="1289" spans="34:45" ht="15" customHeight="1" x14ac:dyDescent="0.15">
      <c r="AH1289" s="591" t="s">
        <v>1547</v>
      </c>
      <c r="AI1289" s="592" t="s">
        <v>1294</v>
      </c>
      <c r="AJ1289" s="591">
        <v>508051</v>
      </c>
      <c r="AK1289" s="624"/>
      <c r="AL1289" s="764">
        <v>602040</v>
      </c>
      <c r="AM1289" s="764" t="s">
        <v>3617</v>
      </c>
      <c r="AN1289" s="764">
        <v>1</v>
      </c>
      <c r="AO1289" s="624"/>
      <c r="AP1289" s="441"/>
      <c r="AQ1289" s="589"/>
      <c r="AR1289" s="590"/>
      <c r="AS1289" s="9"/>
    </row>
    <row r="1290" spans="34:45" ht="15" customHeight="1" x14ac:dyDescent="0.15">
      <c r="AH1290" s="591" t="s">
        <v>1547</v>
      </c>
      <c r="AI1290" s="592" t="s">
        <v>1605</v>
      </c>
      <c r="AJ1290" s="591">
        <v>508052</v>
      </c>
      <c r="AK1290" s="624"/>
      <c r="AL1290" s="764">
        <v>602041</v>
      </c>
      <c r="AM1290" s="764" t="s">
        <v>3617</v>
      </c>
      <c r="AN1290" s="764">
        <v>1</v>
      </c>
      <c r="AO1290" s="624"/>
      <c r="AP1290" s="441"/>
      <c r="AQ1290" s="589"/>
      <c r="AR1290" s="590"/>
      <c r="AS1290" s="9"/>
    </row>
    <row r="1291" spans="34:45" ht="15" customHeight="1" x14ac:dyDescent="0.15">
      <c r="AH1291" s="591" t="s">
        <v>1547</v>
      </c>
      <c r="AI1291" s="592" t="s">
        <v>1607</v>
      </c>
      <c r="AJ1291" s="591">
        <v>508053</v>
      </c>
      <c r="AK1291" s="624"/>
      <c r="AL1291" s="764">
        <v>602042</v>
      </c>
      <c r="AM1291" s="764" t="s">
        <v>3617</v>
      </c>
      <c r="AN1291" s="764">
        <v>1</v>
      </c>
      <c r="AO1291" s="624"/>
      <c r="AP1291" s="441"/>
      <c r="AQ1291" s="589"/>
      <c r="AR1291" s="590"/>
      <c r="AS1291" s="9"/>
    </row>
    <row r="1292" spans="34:45" ht="15" customHeight="1" x14ac:dyDescent="0.15">
      <c r="AH1292" s="591" t="s">
        <v>1547</v>
      </c>
      <c r="AI1292" s="592" t="s">
        <v>1142</v>
      </c>
      <c r="AJ1292" s="591">
        <v>508054</v>
      </c>
      <c r="AK1292" s="624"/>
      <c r="AL1292" s="764">
        <v>602043</v>
      </c>
      <c r="AM1292" s="764" t="s">
        <v>3617</v>
      </c>
      <c r="AN1292" s="764">
        <v>1</v>
      </c>
      <c r="AO1292" s="624"/>
      <c r="AP1292" s="441"/>
      <c r="AQ1292" s="589"/>
      <c r="AR1292" s="590"/>
      <c r="AS1292" s="9"/>
    </row>
    <row r="1293" spans="34:45" ht="15" customHeight="1" x14ac:dyDescent="0.15">
      <c r="AH1293" s="591" t="s">
        <v>1547</v>
      </c>
      <c r="AI1293" s="592" t="s">
        <v>1295</v>
      </c>
      <c r="AJ1293" s="591">
        <v>508057</v>
      </c>
      <c r="AK1293" s="624"/>
      <c r="AL1293" s="764">
        <v>602990</v>
      </c>
      <c r="AM1293" s="764" t="s">
        <v>3617</v>
      </c>
      <c r="AN1293" s="764">
        <v>1</v>
      </c>
      <c r="AO1293" s="624"/>
      <c r="AP1293" s="441"/>
      <c r="AQ1293" s="589"/>
      <c r="AR1293" s="590"/>
      <c r="AS1293" s="9"/>
    </row>
    <row r="1294" spans="34:45" ht="15" customHeight="1" x14ac:dyDescent="0.15">
      <c r="AH1294" s="591" t="s">
        <v>1547</v>
      </c>
      <c r="AI1294" s="592"/>
      <c r="AJ1294" s="591">
        <v>508058</v>
      </c>
      <c r="AK1294" s="624"/>
      <c r="AL1294" s="764">
        <v>602991</v>
      </c>
      <c r="AM1294" s="764">
        <v>1</v>
      </c>
      <c r="AN1294" s="764" t="s">
        <v>3617</v>
      </c>
      <c r="AO1294" s="624"/>
      <c r="AP1294" s="441"/>
      <c r="AQ1294" s="589"/>
      <c r="AR1294" s="590"/>
      <c r="AS1294" s="9"/>
    </row>
    <row r="1295" spans="34:45" ht="15" customHeight="1" x14ac:dyDescent="0.15">
      <c r="AH1295" s="591" t="s">
        <v>1547</v>
      </c>
      <c r="AI1295" s="592" t="s">
        <v>1296</v>
      </c>
      <c r="AJ1295" s="591">
        <v>508991</v>
      </c>
      <c r="AK1295" s="624"/>
      <c r="AL1295" s="764">
        <v>603001</v>
      </c>
      <c r="AM1295" s="764">
        <v>1</v>
      </c>
      <c r="AN1295" s="764" t="s">
        <v>3617</v>
      </c>
      <c r="AO1295" s="624"/>
      <c r="AP1295" s="441"/>
      <c r="AQ1295" s="589"/>
      <c r="AR1295" s="590"/>
      <c r="AS1295" s="9"/>
    </row>
    <row r="1296" spans="34:45" ht="15" customHeight="1" x14ac:dyDescent="0.15">
      <c r="AH1296" s="591" t="s">
        <v>1547</v>
      </c>
      <c r="AI1296" s="592"/>
      <c r="AJ1296" s="591"/>
      <c r="AK1296" s="624"/>
      <c r="AL1296" s="764">
        <v>603002</v>
      </c>
      <c r="AM1296" s="764">
        <v>1</v>
      </c>
      <c r="AN1296" s="764" t="s">
        <v>3617</v>
      </c>
      <c r="AO1296" s="624"/>
      <c r="AP1296" s="441"/>
      <c r="AQ1296" s="589"/>
      <c r="AR1296" s="590"/>
      <c r="AS1296" s="9"/>
    </row>
    <row r="1297" spans="34:45" ht="15" customHeight="1" x14ac:dyDescent="0.15">
      <c r="AH1297" s="591" t="s">
        <v>1613</v>
      </c>
      <c r="AI1297" s="592" t="s">
        <v>1297</v>
      </c>
      <c r="AJ1297" s="591">
        <v>509001</v>
      </c>
      <c r="AK1297" s="624"/>
      <c r="AL1297" s="764">
        <v>603003</v>
      </c>
      <c r="AM1297" s="764" t="s">
        <v>3617</v>
      </c>
      <c r="AN1297" s="764">
        <v>1</v>
      </c>
      <c r="AO1297" s="624"/>
      <c r="AP1297" s="441"/>
      <c r="AQ1297" s="589"/>
      <c r="AR1297" s="590"/>
      <c r="AS1297" s="9"/>
    </row>
    <row r="1298" spans="34:45" ht="15" customHeight="1" x14ac:dyDescent="0.15">
      <c r="AH1298" s="591" t="s">
        <v>1613</v>
      </c>
      <c r="AI1298" s="592" t="s">
        <v>1298</v>
      </c>
      <c r="AJ1298" s="591">
        <v>509002</v>
      </c>
      <c r="AK1298" s="624"/>
      <c r="AL1298" s="764">
        <v>603004</v>
      </c>
      <c r="AM1298" s="764">
        <v>1</v>
      </c>
      <c r="AN1298" s="764" t="s">
        <v>3617</v>
      </c>
      <c r="AO1298" s="624"/>
      <c r="AP1298" s="441"/>
      <c r="AQ1298" s="589"/>
      <c r="AR1298" s="590"/>
      <c r="AS1298" s="9"/>
    </row>
    <row r="1299" spans="34:45" ht="15" customHeight="1" x14ac:dyDescent="0.15">
      <c r="AH1299" s="591" t="s">
        <v>1613</v>
      </c>
      <c r="AI1299" s="592" t="s">
        <v>1616</v>
      </c>
      <c r="AJ1299" s="591">
        <v>509003</v>
      </c>
      <c r="AK1299" s="624"/>
      <c r="AL1299" s="764">
        <v>603005</v>
      </c>
      <c r="AM1299" s="764" t="s">
        <v>3617</v>
      </c>
      <c r="AN1299" s="764">
        <v>1</v>
      </c>
      <c r="AO1299" s="624"/>
      <c r="AP1299" s="441"/>
      <c r="AQ1299" s="589"/>
      <c r="AR1299" s="590"/>
      <c r="AS1299" s="9"/>
    </row>
    <row r="1300" spans="34:45" ht="15" customHeight="1" x14ac:dyDescent="0.15">
      <c r="AH1300" s="591" t="s">
        <v>1613</v>
      </c>
      <c r="AI1300" s="592" t="s">
        <v>1299</v>
      </c>
      <c r="AJ1300" s="591">
        <v>509004</v>
      </c>
      <c r="AK1300" s="624"/>
      <c r="AL1300" s="764">
        <v>603006</v>
      </c>
      <c r="AM1300" s="764" t="s">
        <v>3617</v>
      </c>
      <c r="AN1300" s="764">
        <v>1</v>
      </c>
      <c r="AO1300" s="624"/>
      <c r="AP1300" s="441"/>
      <c r="AQ1300" s="589"/>
      <c r="AR1300" s="590"/>
      <c r="AS1300" s="9"/>
    </row>
    <row r="1301" spans="34:45" ht="15" customHeight="1" x14ac:dyDescent="0.15">
      <c r="AH1301" s="591" t="s">
        <v>1613</v>
      </c>
      <c r="AI1301" s="592" t="s">
        <v>1619</v>
      </c>
      <c r="AJ1301" s="591">
        <v>509004</v>
      </c>
      <c r="AK1301" s="624"/>
      <c r="AL1301" s="764">
        <v>603007</v>
      </c>
      <c r="AM1301" s="764">
        <v>1</v>
      </c>
      <c r="AN1301" s="764" t="s">
        <v>3617</v>
      </c>
      <c r="AO1301" s="624"/>
      <c r="AP1301" s="441"/>
      <c r="AQ1301" s="589"/>
      <c r="AR1301" s="590"/>
      <c r="AS1301" s="9"/>
    </row>
    <row r="1302" spans="34:45" ht="15" customHeight="1" x14ac:dyDescent="0.15">
      <c r="AH1302" s="591" t="s">
        <v>1613</v>
      </c>
      <c r="AI1302" s="592" t="s">
        <v>1300</v>
      </c>
      <c r="AJ1302" s="591">
        <v>509005</v>
      </c>
      <c r="AK1302" s="624"/>
      <c r="AL1302" s="764">
        <v>603008</v>
      </c>
      <c r="AM1302" s="764" t="s">
        <v>3617</v>
      </c>
      <c r="AN1302" s="764">
        <v>1</v>
      </c>
      <c r="AO1302" s="624"/>
      <c r="AP1302" s="441"/>
      <c r="AQ1302" s="589"/>
      <c r="AR1302" s="590"/>
      <c r="AS1302" s="9"/>
    </row>
    <row r="1303" spans="34:45" ht="15" customHeight="1" x14ac:dyDescent="0.15">
      <c r="AH1303" s="591" t="s">
        <v>1613</v>
      </c>
      <c r="AI1303" s="592" t="s">
        <v>1301</v>
      </c>
      <c r="AJ1303" s="591">
        <v>509006</v>
      </c>
      <c r="AK1303" s="624"/>
      <c r="AL1303" s="764">
        <v>603009</v>
      </c>
      <c r="AM1303" s="764">
        <v>1</v>
      </c>
      <c r="AN1303" s="764" t="s">
        <v>3617</v>
      </c>
      <c r="AO1303" s="624"/>
      <c r="AP1303" s="441"/>
      <c r="AQ1303" s="589"/>
      <c r="AR1303" s="590"/>
      <c r="AS1303" s="9"/>
    </row>
    <row r="1304" spans="34:45" ht="15" customHeight="1" x14ac:dyDescent="0.15">
      <c r="AH1304" s="591" t="s">
        <v>1613</v>
      </c>
      <c r="AI1304" s="592" t="s">
        <v>1303</v>
      </c>
      <c r="AJ1304" s="591">
        <v>509007</v>
      </c>
      <c r="AK1304" s="624"/>
      <c r="AL1304" s="764">
        <v>603010</v>
      </c>
      <c r="AM1304" s="764" t="s">
        <v>3617</v>
      </c>
      <c r="AN1304" s="764">
        <v>1</v>
      </c>
      <c r="AO1304" s="624"/>
      <c r="AP1304" s="441"/>
      <c r="AQ1304" s="589"/>
      <c r="AR1304" s="590"/>
      <c r="AS1304" s="9"/>
    </row>
    <row r="1305" spans="34:45" ht="15" customHeight="1" x14ac:dyDescent="0.15">
      <c r="AH1305" s="591" t="s">
        <v>1613</v>
      </c>
      <c r="AI1305" s="592" t="s">
        <v>1305</v>
      </c>
      <c r="AJ1305" s="591">
        <v>509009</v>
      </c>
      <c r="AK1305" s="624"/>
      <c r="AL1305" s="764">
        <v>603011</v>
      </c>
      <c r="AM1305" s="764" t="s">
        <v>3617</v>
      </c>
      <c r="AN1305" s="764">
        <v>1</v>
      </c>
      <c r="AO1305" s="624"/>
      <c r="AP1305" s="441"/>
      <c r="AQ1305" s="589"/>
      <c r="AR1305" s="590"/>
      <c r="AS1305" s="9"/>
    </row>
    <row r="1306" spans="34:45" ht="15" customHeight="1" x14ac:dyDescent="0.15">
      <c r="AH1306" s="591" t="s">
        <v>1613</v>
      </c>
      <c r="AI1306" s="592" t="s">
        <v>1306</v>
      </c>
      <c r="AJ1306" s="591">
        <v>509010</v>
      </c>
      <c r="AK1306" s="624"/>
      <c r="AL1306" s="764">
        <v>603012</v>
      </c>
      <c r="AM1306" s="764" t="s">
        <v>3617</v>
      </c>
      <c r="AN1306" s="764">
        <v>1</v>
      </c>
      <c r="AO1306" s="624"/>
      <c r="AP1306" s="441"/>
      <c r="AQ1306" s="589"/>
      <c r="AR1306" s="590"/>
      <c r="AS1306" s="9"/>
    </row>
    <row r="1307" spans="34:45" ht="15" customHeight="1" x14ac:dyDescent="0.15">
      <c r="AH1307" s="591" t="s">
        <v>1613</v>
      </c>
      <c r="AI1307" s="592" t="s">
        <v>378</v>
      </c>
      <c r="AJ1307" s="591">
        <v>509011</v>
      </c>
      <c r="AK1307" s="624"/>
      <c r="AL1307" s="764">
        <v>603013</v>
      </c>
      <c r="AM1307" s="764">
        <v>1</v>
      </c>
      <c r="AN1307" s="764" t="s">
        <v>3617</v>
      </c>
      <c r="AO1307" s="624"/>
      <c r="AP1307" s="441"/>
      <c r="AQ1307" s="589"/>
      <c r="AR1307" s="590"/>
      <c r="AS1307" s="9"/>
    </row>
    <row r="1308" spans="34:45" ht="15" customHeight="1" x14ac:dyDescent="0.15">
      <c r="AH1308" s="591" t="s">
        <v>1613</v>
      </c>
      <c r="AI1308" s="592" t="s">
        <v>1627</v>
      </c>
      <c r="AJ1308" s="591">
        <v>509012</v>
      </c>
      <c r="AK1308" s="624"/>
      <c r="AL1308" s="764">
        <v>603014</v>
      </c>
      <c r="AM1308" s="764" t="s">
        <v>3617</v>
      </c>
      <c r="AN1308" s="764">
        <v>1</v>
      </c>
      <c r="AO1308" s="624"/>
      <c r="AP1308" s="441"/>
      <c r="AQ1308" s="589"/>
      <c r="AR1308" s="590"/>
      <c r="AS1308" s="9"/>
    </row>
    <row r="1309" spans="34:45" ht="15" customHeight="1" x14ac:dyDescent="0.15">
      <c r="AH1309" s="591" t="s">
        <v>1613</v>
      </c>
      <c r="AI1309" s="592" t="s">
        <v>1629</v>
      </c>
      <c r="AJ1309" s="591">
        <v>509014</v>
      </c>
      <c r="AK1309" s="624"/>
      <c r="AL1309" s="764">
        <v>603015</v>
      </c>
      <c r="AM1309" s="764">
        <v>1</v>
      </c>
      <c r="AN1309" s="764" t="s">
        <v>3617</v>
      </c>
      <c r="AO1309" s="624"/>
      <c r="AP1309" s="441"/>
      <c r="AQ1309" s="589"/>
      <c r="AR1309" s="590"/>
      <c r="AS1309" s="9"/>
    </row>
    <row r="1310" spans="34:45" ht="15" customHeight="1" x14ac:dyDescent="0.15">
      <c r="AH1310" s="591" t="s">
        <v>1613</v>
      </c>
      <c r="AI1310" s="592" t="s">
        <v>1307</v>
      </c>
      <c r="AJ1310" s="591">
        <v>509015</v>
      </c>
      <c r="AK1310" s="624"/>
      <c r="AL1310" s="764">
        <v>603016</v>
      </c>
      <c r="AM1310" s="764" t="s">
        <v>3617</v>
      </c>
      <c r="AN1310" s="764">
        <v>1</v>
      </c>
      <c r="AO1310" s="624"/>
      <c r="AP1310" s="441"/>
      <c r="AQ1310" s="589"/>
      <c r="AR1310" s="590"/>
      <c r="AS1310" s="9"/>
    </row>
    <row r="1311" spans="34:45" ht="15" customHeight="1" x14ac:dyDescent="0.15">
      <c r="AH1311" s="591" t="s">
        <v>1613</v>
      </c>
      <c r="AI1311" s="592" t="s">
        <v>1631</v>
      </c>
      <c r="AJ1311" s="591">
        <v>509016</v>
      </c>
      <c r="AK1311" s="624"/>
      <c r="AL1311" s="764">
        <v>603017</v>
      </c>
      <c r="AM1311" s="764">
        <v>1</v>
      </c>
      <c r="AN1311" s="764" t="s">
        <v>3617</v>
      </c>
      <c r="AO1311" s="624"/>
      <c r="AP1311" s="441"/>
      <c r="AQ1311" s="589"/>
      <c r="AR1311" s="590"/>
      <c r="AS1311" s="9"/>
    </row>
    <row r="1312" spans="34:45" ht="15" customHeight="1" x14ac:dyDescent="0.15">
      <c r="AH1312" s="591" t="s">
        <v>1613</v>
      </c>
      <c r="AI1312" s="592" t="s">
        <v>1633</v>
      </c>
      <c r="AJ1312" s="591">
        <v>509017</v>
      </c>
      <c r="AK1312" s="624"/>
      <c r="AL1312" s="764">
        <v>603018</v>
      </c>
      <c r="AM1312" s="764">
        <v>1</v>
      </c>
      <c r="AN1312" s="764" t="s">
        <v>3617</v>
      </c>
      <c r="AO1312" s="624"/>
      <c r="AP1312" s="441"/>
      <c r="AQ1312" s="589"/>
      <c r="AR1312" s="590"/>
      <c r="AS1312" s="9"/>
    </row>
    <row r="1313" spans="34:45" ht="15" customHeight="1" x14ac:dyDescent="0.15">
      <c r="AH1313" s="591" t="s">
        <v>1613</v>
      </c>
      <c r="AI1313" s="592" t="s">
        <v>1635</v>
      </c>
      <c r="AJ1313" s="591">
        <v>509018</v>
      </c>
      <c r="AK1313" s="624"/>
      <c r="AL1313" s="764">
        <v>603019</v>
      </c>
      <c r="AM1313" s="764" t="s">
        <v>3617</v>
      </c>
      <c r="AN1313" s="764">
        <v>1</v>
      </c>
      <c r="AO1313" s="624"/>
      <c r="AP1313" s="441"/>
      <c r="AQ1313" s="589"/>
      <c r="AR1313" s="590"/>
      <c r="AS1313" s="9"/>
    </row>
    <row r="1314" spans="34:45" ht="15" customHeight="1" x14ac:dyDescent="0.15">
      <c r="AH1314" s="591" t="s">
        <v>1613</v>
      </c>
      <c r="AI1314" s="592" t="s">
        <v>1637</v>
      </c>
      <c r="AJ1314" s="591">
        <v>509018</v>
      </c>
      <c r="AK1314" s="624"/>
      <c r="AL1314" s="764">
        <v>603020</v>
      </c>
      <c r="AM1314" s="764" t="s">
        <v>3617</v>
      </c>
      <c r="AN1314" s="764">
        <v>1</v>
      </c>
      <c r="AO1314" s="624"/>
      <c r="AP1314" s="441"/>
      <c r="AQ1314" s="589"/>
      <c r="AR1314" s="590"/>
      <c r="AS1314" s="9"/>
    </row>
    <row r="1315" spans="34:45" ht="15" customHeight="1" x14ac:dyDescent="0.15">
      <c r="AH1315" s="591" t="s">
        <v>1613</v>
      </c>
      <c r="AI1315" s="592" t="s">
        <v>1638</v>
      </c>
      <c r="AJ1315" s="591">
        <v>509019</v>
      </c>
      <c r="AK1315" s="624"/>
      <c r="AL1315" s="764">
        <v>603021</v>
      </c>
      <c r="AM1315" s="764">
        <v>1</v>
      </c>
      <c r="AN1315" s="764" t="s">
        <v>3617</v>
      </c>
      <c r="AO1315" s="624"/>
      <c r="AP1315" s="441"/>
      <c r="AQ1315" s="589"/>
      <c r="AR1315" s="590"/>
      <c r="AS1315" s="9"/>
    </row>
    <row r="1316" spans="34:45" ht="15" customHeight="1" x14ac:dyDescent="0.15">
      <c r="AH1316" s="591" t="s">
        <v>1613</v>
      </c>
      <c r="AI1316" s="592" t="s">
        <v>1640</v>
      </c>
      <c r="AJ1316" s="591">
        <v>509990</v>
      </c>
      <c r="AK1316" s="624"/>
      <c r="AL1316" s="764">
        <v>603022</v>
      </c>
      <c r="AM1316" s="764" t="s">
        <v>3617</v>
      </c>
      <c r="AN1316" s="764">
        <v>1</v>
      </c>
      <c r="AO1316" s="624"/>
      <c r="AP1316" s="441"/>
      <c r="AQ1316" s="589"/>
      <c r="AR1316" s="590"/>
      <c r="AS1316" s="9"/>
    </row>
    <row r="1317" spans="34:45" ht="15" customHeight="1" x14ac:dyDescent="0.15">
      <c r="AH1317" s="591" t="s">
        <v>1613</v>
      </c>
      <c r="AI1317" s="592" t="s">
        <v>374</v>
      </c>
      <c r="AJ1317" s="591">
        <v>509991</v>
      </c>
      <c r="AK1317" s="624"/>
      <c r="AL1317" s="764">
        <v>603023</v>
      </c>
      <c r="AM1317" s="764" t="s">
        <v>3617</v>
      </c>
      <c r="AN1317" s="764">
        <v>1</v>
      </c>
      <c r="AO1317" s="624"/>
      <c r="AP1317" s="441"/>
      <c r="AQ1317" s="589"/>
      <c r="AR1317" s="590"/>
      <c r="AS1317" s="9"/>
    </row>
    <row r="1318" spans="34:45" ht="15" customHeight="1" x14ac:dyDescent="0.15">
      <c r="AH1318" s="591" t="s">
        <v>509</v>
      </c>
      <c r="AI1318" s="592" t="s">
        <v>1308</v>
      </c>
      <c r="AJ1318" s="591">
        <v>601001</v>
      </c>
      <c r="AK1318" s="624"/>
      <c r="AL1318" s="764">
        <v>603024</v>
      </c>
      <c r="AM1318" s="764">
        <v>1</v>
      </c>
      <c r="AN1318" s="764" t="s">
        <v>3617</v>
      </c>
      <c r="AO1318" s="624"/>
      <c r="AP1318" s="441"/>
      <c r="AQ1318" s="589"/>
      <c r="AR1318" s="590"/>
      <c r="AS1318" s="9"/>
    </row>
    <row r="1319" spans="34:45" ht="15" customHeight="1" x14ac:dyDescent="0.15">
      <c r="AH1319" s="591" t="s">
        <v>509</v>
      </c>
      <c r="AI1319" s="592" t="s">
        <v>1310</v>
      </c>
      <c r="AJ1319" s="591">
        <v>601002</v>
      </c>
      <c r="AK1319" s="624"/>
      <c r="AL1319" s="764">
        <v>603025</v>
      </c>
      <c r="AM1319" s="764" t="s">
        <v>3617</v>
      </c>
      <c r="AN1319" s="764">
        <v>1</v>
      </c>
      <c r="AO1319" s="624"/>
      <c r="AP1319" s="441"/>
      <c r="AQ1319" s="589"/>
      <c r="AR1319" s="590"/>
      <c r="AS1319" s="9"/>
    </row>
    <row r="1320" spans="34:45" ht="15" customHeight="1" x14ac:dyDescent="0.15">
      <c r="AH1320" s="591" t="s">
        <v>509</v>
      </c>
      <c r="AI1320" s="592" t="s">
        <v>1312</v>
      </c>
      <c r="AJ1320" s="591">
        <v>601003</v>
      </c>
      <c r="AK1320" s="624"/>
      <c r="AL1320" s="764">
        <v>603026</v>
      </c>
      <c r="AM1320" s="764" t="s">
        <v>3617</v>
      </c>
      <c r="AN1320" s="764">
        <v>1</v>
      </c>
      <c r="AO1320" s="624"/>
      <c r="AP1320" s="441"/>
      <c r="AQ1320" s="589"/>
      <c r="AR1320" s="590"/>
      <c r="AS1320" s="9"/>
    </row>
    <row r="1321" spans="34:45" ht="15" customHeight="1" x14ac:dyDescent="0.15">
      <c r="AH1321" s="591" t="s">
        <v>509</v>
      </c>
      <c r="AI1321" s="592" t="s">
        <v>1314</v>
      </c>
      <c r="AJ1321" s="591">
        <v>601004</v>
      </c>
      <c r="AK1321" s="624"/>
      <c r="AL1321" s="764">
        <v>603027</v>
      </c>
      <c r="AM1321" s="764">
        <v>1</v>
      </c>
      <c r="AN1321" s="764" t="s">
        <v>3617</v>
      </c>
      <c r="AO1321" s="624"/>
      <c r="AP1321" s="441"/>
      <c r="AQ1321" s="589"/>
      <c r="AR1321" s="590"/>
      <c r="AS1321" s="9"/>
    </row>
    <row r="1322" spans="34:45" ht="15" customHeight="1" x14ac:dyDescent="0.15">
      <c r="AH1322" s="591" t="s">
        <v>509</v>
      </c>
      <c r="AI1322" s="592" t="s">
        <v>260</v>
      </c>
      <c r="AJ1322" s="591">
        <v>601006</v>
      </c>
      <c r="AK1322" s="624"/>
      <c r="AL1322" s="764">
        <v>603028</v>
      </c>
      <c r="AM1322" s="764">
        <v>1</v>
      </c>
      <c r="AN1322" s="764" t="s">
        <v>3617</v>
      </c>
      <c r="AO1322" s="624"/>
      <c r="AP1322" s="441"/>
      <c r="AQ1322" s="589"/>
      <c r="AR1322" s="590"/>
      <c r="AS1322" s="9"/>
    </row>
    <row r="1323" spans="34:45" ht="15" customHeight="1" x14ac:dyDescent="0.15">
      <c r="AH1323" s="591" t="s">
        <v>509</v>
      </c>
      <c r="AI1323" s="592" t="s">
        <v>1315</v>
      </c>
      <c r="AJ1323" s="591">
        <v>601007</v>
      </c>
      <c r="AK1323" s="624"/>
      <c r="AL1323" s="764">
        <v>603029</v>
      </c>
      <c r="AM1323" s="764" t="s">
        <v>3617</v>
      </c>
      <c r="AN1323" s="764">
        <v>1</v>
      </c>
      <c r="AO1323" s="624"/>
      <c r="AP1323" s="441"/>
      <c r="AQ1323" s="589"/>
      <c r="AR1323" s="590"/>
      <c r="AS1323" s="9"/>
    </row>
    <row r="1324" spans="34:45" ht="15" customHeight="1" x14ac:dyDescent="0.15">
      <c r="AH1324" s="591" t="s">
        <v>509</v>
      </c>
      <c r="AI1324" s="592" t="s">
        <v>1316</v>
      </c>
      <c r="AJ1324" s="591">
        <v>601008</v>
      </c>
      <c r="AK1324" s="624"/>
      <c r="AL1324" s="764">
        <v>603030</v>
      </c>
      <c r="AM1324" s="764">
        <v>1</v>
      </c>
      <c r="AN1324" s="764" t="s">
        <v>3617</v>
      </c>
      <c r="AO1324" s="624"/>
      <c r="AP1324" s="441"/>
      <c r="AQ1324" s="589"/>
      <c r="AR1324" s="590"/>
      <c r="AS1324" s="9"/>
    </row>
    <row r="1325" spans="34:45" ht="15" customHeight="1" x14ac:dyDescent="0.15">
      <c r="AH1325" s="591" t="s">
        <v>509</v>
      </c>
      <c r="AI1325" s="592" t="s">
        <v>1317</v>
      </c>
      <c r="AJ1325" s="591">
        <v>601009</v>
      </c>
      <c r="AK1325" s="624"/>
      <c r="AL1325" s="764">
        <v>603031</v>
      </c>
      <c r="AM1325" s="764">
        <v>1</v>
      </c>
      <c r="AN1325" s="764" t="s">
        <v>3617</v>
      </c>
      <c r="AO1325" s="624"/>
      <c r="AP1325" s="441"/>
      <c r="AQ1325" s="589"/>
      <c r="AR1325" s="590"/>
      <c r="AS1325" s="9"/>
    </row>
    <row r="1326" spans="34:45" ht="15" customHeight="1" x14ac:dyDescent="0.15">
      <c r="AH1326" s="591" t="s">
        <v>509</v>
      </c>
      <c r="AI1326" s="592" t="s">
        <v>1647</v>
      </c>
      <c r="AJ1326" s="591">
        <v>601010</v>
      </c>
      <c r="AK1326" s="624"/>
      <c r="AL1326" s="764">
        <v>603032</v>
      </c>
      <c r="AM1326" s="764" t="s">
        <v>3617</v>
      </c>
      <c r="AN1326" s="764">
        <v>1</v>
      </c>
      <c r="AO1326" s="624"/>
      <c r="AP1326" s="441"/>
      <c r="AQ1326" s="589"/>
      <c r="AR1326" s="590"/>
      <c r="AS1326" s="9"/>
    </row>
    <row r="1327" spans="34:45" ht="15" customHeight="1" x14ac:dyDescent="0.15">
      <c r="AH1327" s="591" t="s">
        <v>509</v>
      </c>
      <c r="AI1327" s="592" t="s">
        <v>1649</v>
      </c>
      <c r="AJ1327" s="591">
        <v>601011</v>
      </c>
      <c r="AK1327" s="624"/>
      <c r="AL1327" s="764">
        <v>603033</v>
      </c>
      <c r="AM1327" s="764">
        <v>1</v>
      </c>
      <c r="AN1327" s="764" t="s">
        <v>3617</v>
      </c>
      <c r="AO1327" s="624"/>
      <c r="AP1327" s="441"/>
      <c r="AQ1327" s="589"/>
      <c r="AR1327" s="590"/>
      <c r="AS1327" s="9"/>
    </row>
    <row r="1328" spans="34:45" ht="15" customHeight="1" x14ac:dyDescent="0.15">
      <c r="AH1328" s="591" t="s">
        <v>509</v>
      </c>
      <c r="AI1328" s="592" t="s">
        <v>1651</v>
      </c>
      <c r="AJ1328" s="591">
        <v>601012</v>
      </c>
      <c r="AK1328" s="624"/>
      <c r="AL1328" s="764">
        <v>603034</v>
      </c>
      <c r="AM1328" s="764" t="s">
        <v>3617</v>
      </c>
      <c r="AN1328" s="764">
        <v>1</v>
      </c>
      <c r="AO1328" s="624"/>
      <c r="AP1328" s="441"/>
      <c r="AQ1328" s="589"/>
      <c r="AR1328" s="590"/>
      <c r="AS1328" s="9"/>
    </row>
    <row r="1329" spans="34:45" ht="15" customHeight="1" x14ac:dyDescent="0.15">
      <c r="AH1329" s="591" t="s">
        <v>509</v>
      </c>
      <c r="AI1329" s="592" t="s">
        <v>1653</v>
      </c>
      <c r="AJ1329" s="591">
        <v>601991</v>
      </c>
      <c r="AK1329" s="624"/>
      <c r="AL1329" s="764">
        <v>603035</v>
      </c>
      <c r="AM1329" s="764">
        <v>1</v>
      </c>
      <c r="AN1329" s="764" t="s">
        <v>3617</v>
      </c>
      <c r="AO1329" s="624"/>
      <c r="AP1329" s="441"/>
      <c r="AQ1329" s="589"/>
      <c r="AR1329" s="590"/>
      <c r="AS1329" s="9"/>
    </row>
    <row r="1330" spans="34:45" ht="15" customHeight="1" x14ac:dyDescent="0.15">
      <c r="AH1330" s="591" t="s">
        <v>1655</v>
      </c>
      <c r="AI1330" s="592" t="s">
        <v>1319</v>
      </c>
      <c r="AJ1330" s="591">
        <v>602001</v>
      </c>
      <c r="AK1330" s="624"/>
      <c r="AL1330" s="764">
        <v>603036</v>
      </c>
      <c r="AM1330" s="764">
        <v>1</v>
      </c>
      <c r="AN1330" s="764" t="s">
        <v>3617</v>
      </c>
      <c r="AO1330" s="624"/>
      <c r="AP1330" s="441"/>
      <c r="AQ1330" s="589"/>
      <c r="AR1330" s="590"/>
      <c r="AS1330" s="9"/>
    </row>
    <row r="1331" spans="34:45" ht="15" customHeight="1" x14ac:dyDescent="0.15">
      <c r="AH1331" s="591" t="s">
        <v>1655</v>
      </c>
      <c r="AI1331" s="592" t="s">
        <v>1656</v>
      </c>
      <c r="AJ1331" s="591">
        <v>602002</v>
      </c>
      <c r="AK1331" s="624"/>
      <c r="AL1331" s="764">
        <v>603037</v>
      </c>
      <c r="AM1331" s="764" t="s">
        <v>3617</v>
      </c>
      <c r="AN1331" s="764">
        <v>1</v>
      </c>
      <c r="AO1331" s="624"/>
      <c r="AP1331" s="441"/>
      <c r="AQ1331" s="589"/>
      <c r="AR1331" s="590"/>
      <c r="AS1331" s="9"/>
    </row>
    <row r="1332" spans="34:45" ht="15" customHeight="1" x14ac:dyDescent="0.15">
      <c r="AH1332" s="591" t="s">
        <v>1655</v>
      </c>
      <c r="AI1332" s="592" t="s">
        <v>1320</v>
      </c>
      <c r="AJ1332" s="591">
        <v>602003</v>
      </c>
      <c r="AK1332" s="624"/>
      <c r="AL1332" s="764">
        <v>603038</v>
      </c>
      <c r="AM1332" s="764">
        <v>1</v>
      </c>
      <c r="AN1332" s="764" t="s">
        <v>3617</v>
      </c>
      <c r="AO1332" s="624"/>
      <c r="AP1332" s="441"/>
      <c r="AQ1332" s="589"/>
      <c r="AR1332" s="590"/>
      <c r="AS1332" s="9"/>
    </row>
    <row r="1333" spans="34:45" ht="15" customHeight="1" x14ac:dyDescent="0.15">
      <c r="AH1333" s="591" t="s">
        <v>1655</v>
      </c>
      <c r="AI1333" s="592" t="s">
        <v>1321</v>
      </c>
      <c r="AJ1333" s="591">
        <v>602004</v>
      </c>
      <c r="AK1333" s="624"/>
      <c r="AL1333" s="764">
        <v>603039</v>
      </c>
      <c r="AM1333" s="764" t="s">
        <v>3617</v>
      </c>
      <c r="AN1333" s="764">
        <v>1</v>
      </c>
      <c r="AO1333" s="624"/>
      <c r="AP1333" s="441"/>
      <c r="AQ1333" s="589"/>
      <c r="AR1333" s="590"/>
      <c r="AS1333" s="9"/>
    </row>
    <row r="1334" spans="34:45" ht="15" customHeight="1" x14ac:dyDescent="0.15">
      <c r="AH1334" s="591" t="s">
        <v>1655</v>
      </c>
      <c r="AI1334" s="592" t="s">
        <v>1322</v>
      </c>
      <c r="AJ1334" s="591">
        <v>602006</v>
      </c>
      <c r="AK1334" s="624"/>
      <c r="AL1334" s="764">
        <v>603040</v>
      </c>
      <c r="AM1334" s="764">
        <v>1</v>
      </c>
      <c r="AN1334" s="764" t="s">
        <v>3617</v>
      </c>
      <c r="AO1334" s="624"/>
      <c r="AP1334" s="441"/>
      <c r="AQ1334" s="589"/>
      <c r="AR1334" s="590"/>
      <c r="AS1334" s="9"/>
    </row>
    <row r="1335" spans="34:45" ht="15" customHeight="1" x14ac:dyDescent="0.15">
      <c r="AH1335" s="591" t="s">
        <v>1655</v>
      </c>
      <c r="AI1335" s="592" t="s">
        <v>1323</v>
      </c>
      <c r="AJ1335" s="591">
        <v>602007</v>
      </c>
      <c r="AK1335" s="624"/>
      <c r="AL1335" s="764">
        <v>603041</v>
      </c>
      <c r="AM1335" s="764">
        <v>1</v>
      </c>
      <c r="AN1335" s="764" t="s">
        <v>3617</v>
      </c>
      <c r="AO1335" s="624"/>
      <c r="AP1335" s="441"/>
      <c r="AQ1335" s="589"/>
      <c r="AR1335" s="590"/>
      <c r="AS1335" s="9"/>
    </row>
    <row r="1336" spans="34:45" ht="15" customHeight="1" x14ac:dyDescent="0.15">
      <c r="AH1336" s="591" t="s">
        <v>1655</v>
      </c>
      <c r="AI1336" s="592" t="s">
        <v>1324</v>
      </c>
      <c r="AJ1336" s="591">
        <v>602008</v>
      </c>
      <c r="AK1336" s="624"/>
      <c r="AL1336" s="764">
        <v>603042</v>
      </c>
      <c r="AM1336" s="764">
        <v>1</v>
      </c>
      <c r="AN1336" s="764" t="s">
        <v>3617</v>
      </c>
      <c r="AO1336" s="624"/>
      <c r="AP1336" s="441"/>
      <c r="AQ1336" s="589"/>
      <c r="AR1336" s="590"/>
      <c r="AS1336" s="9"/>
    </row>
    <row r="1337" spans="34:45" ht="15" customHeight="1" x14ac:dyDescent="0.15">
      <c r="AH1337" s="591" t="s">
        <v>1655</v>
      </c>
      <c r="AI1337" s="592" t="s">
        <v>1326</v>
      </c>
      <c r="AJ1337" s="591">
        <v>602009</v>
      </c>
      <c r="AK1337" s="624"/>
      <c r="AL1337" s="764">
        <v>603043</v>
      </c>
      <c r="AM1337" s="764">
        <v>1</v>
      </c>
      <c r="AN1337" s="764" t="s">
        <v>3617</v>
      </c>
      <c r="AO1337" s="624"/>
      <c r="AP1337" s="441"/>
      <c r="AQ1337" s="589"/>
      <c r="AR1337" s="590"/>
      <c r="AS1337" s="9"/>
    </row>
    <row r="1338" spans="34:45" ht="15" customHeight="1" x14ac:dyDescent="0.15">
      <c r="AH1338" s="591" t="s">
        <v>1655</v>
      </c>
      <c r="AI1338" s="592" t="s">
        <v>1327</v>
      </c>
      <c r="AJ1338" s="591">
        <v>602010</v>
      </c>
      <c r="AK1338" s="624"/>
      <c r="AL1338" s="764">
        <v>603044</v>
      </c>
      <c r="AM1338" s="764" t="s">
        <v>3617</v>
      </c>
      <c r="AN1338" s="764">
        <v>1</v>
      </c>
      <c r="AO1338" s="624"/>
      <c r="AP1338" s="441"/>
      <c r="AQ1338" s="589"/>
      <c r="AR1338" s="590"/>
      <c r="AS1338" s="9"/>
    </row>
    <row r="1339" spans="34:45" ht="15" customHeight="1" x14ac:dyDescent="0.15">
      <c r="AH1339" s="591" t="s">
        <v>1655</v>
      </c>
      <c r="AI1339" s="592" t="s">
        <v>1328</v>
      </c>
      <c r="AJ1339" s="591">
        <v>602011</v>
      </c>
      <c r="AK1339" s="624"/>
      <c r="AL1339" s="764">
        <v>603045</v>
      </c>
      <c r="AM1339" s="764">
        <v>1</v>
      </c>
      <c r="AN1339" s="764" t="s">
        <v>3617</v>
      </c>
      <c r="AO1339" s="624"/>
      <c r="AP1339" s="441"/>
      <c r="AQ1339" s="589"/>
      <c r="AR1339" s="590"/>
      <c r="AS1339" s="9"/>
    </row>
    <row r="1340" spans="34:45" ht="15" customHeight="1" x14ac:dyDescent="0.15">
      <c r="AH1340" s="591" t="s">
        <v>1655</v>
      </c>
      <c r="AI1340" s="592" t="s">
        <v>1329</v>
      </c>
      <c r="AJ1340" s="591">
        <v>602012</v>
      </c>
      <c r="AK1340" s="624"/>
      <c r="AL1340" s="764">
        <v>603046</v>
      </c>
      <c r="AM1340" s="764" t="s">
        <v>3617</v>
      </c>
      <c r="AN1340" s="764">
        <v>1</v>
      </c>
      <c r="AO1340" s="624"/>
      <c r="AP1340" s="441"/>
      <c r="AQ1340" s="589"/>
      <c r="AR1340" s="590"/>
      <c r="AS1340" s="9"/>
    </row>
    <row r="1341" spans="34:45" ht="15" customHeight="1" x14ac:dyDescent="0.15">
      <c r="AH1341" s="591" t="s">
        <v>1655</v>
      </c>
      <c r="AI1341" s="592" t="s">
        <v>1665</v>
      </c>
      <c r="AJ1341" s="591">
        <v>602013</v>
      </c>
      <c r="AK1341" s="624"/>
      <c r="AL1341" s="764">
        <v>603047</v>
      </c>
      <c r="AM1341" s="764">
        <v>1</v>
      </c>
      <c r="AN1341" s="764" t="s">
        <v>3617</v>
      </c>
      <c r="AO1341" s="624"/>
      <c r="AP1341" s="441"/>
      <c r="AQ1341" s="589"/>
      <c r="AR1341" s="590"/>
      <c r="AS1341" s="9"/>
    </row>
    <row r="1342" spans="34:45" ht="15" customHeight="1" x14ac:dyDescent="0.15">
      <c r="AH1342" s="591" t="s">
        <v>1655</v>
      </c>
      <c r="AI1342" s="592" t="s">
        <v>1331</v>
      </c>
      <c r="AJ1342" s="591">
        <v>602014</v>
      </c>
      <c r="AK1342" s="624"/>
      <c r="AL1342" s="764">
        <v>603048</v>
      </c>
      <c r="AM1342" s="764">
        <v>1</v>
      </c>
      <c r="AN1342" s="764" t="s">
        <v>3617</v>
      </c>
      <c r="AO1342" s="624"/>
      <c r="AP1342" s="441"/>
      <c r="AQ1342" s="589"/>
      <c r="AR1342" s="590"/>
      <c r="AS1342" s="9"/>
    </row>
    <row r="1343" spans="34:45" ht="15" customHeight="1" x14ac:dyDescent="0.15">
      <c r="AH1343" s="591" t="s">
        <v>1655</v>
      </c>
      <c r="AI1343" s="592" t="s">
        <v>1333</v>
      </c>
      <c r="AJ1343" s="591">
        <v>602015</v>
      </c>
      <c r="AK1343" s="624"/>
      <c r="AL1343" s="764">
        <v>603049</v>
      </c>
      <c r="AM1343" s="764" t="s">
        <v>3617</v>
      </c>
      <c r="AN1343" s="764">
        <v>1</v>
      </c>
      <c r="AO1343" s="624"/>
      <c r="AP1343" s="441"/>
      <c r="AQ1343" s="589"/>
      <c r="AR1343" s="590"/>
      <c r="AS1343" s="9"/>
    </row>
    <row r="1344" spans="34:45" ht="15" customHeight="1" x14ac:dyDescent="0.15">
      <c r="AH1344" s="591" t="s">
        <v>1655</v>
      </c>
      <c r="AI1344" s="592" t="s">
        <v>1334</v>
      </c>
      <c r="AJ1344" s="591">
        <v>602016</v>
      </c>
      <c r="AK1344" s="624"/>
      <c r="AL1344" s="764">
        <v>603050</v>
      </c>
      <c r="AM1344" s="764" t="s">
        <v>3617</v>
      </c>
      <c r="AN1344" s="764">
        <v>1</v>
      </c>
      <c r="AO1344" s="624"/>
      <c r="AP1344" s="441"/>
      <c r="AQ1344" s="589"/>
      <c r="AR1344" s="590"/>
      <c r="AS1344" s="9"/>
    </row>
    <row r="1345" spans="34:45" ht="15" customHeight="1" x14ac:dyDescent="0.15">
      <c r="AH1345" s="591" t="s">
        <v>1655</v>
      </c>
      <c r="AI1345" s="592" t="s">
        <v>1335</v>
      </c>
      <c r="AJ1345" s="591">
        <v>602017</v>
      </c>
      <c r="AK1345" s="624"/>
      <c r="AL1345" s="764">
        <v>603051</v>
      </c>
      <c r="AM1345" s="764">
        <v>1</v>
      </c>
      <c r="AN1345" s="764" t="s">
        <v>3617</v>
      </c>
      <c r="AO1345" s="624"/>
      <c r="AP1345" s="441"/>
      <c r="AQ1345" s="589"/>
      <c r="AR1345" s="590"/>
      <c r="AS1345" s="9"/>
    </row>
    <row r="1346" spans="34:45" ht="15" customHeight="1" x14ac:dyDescent="0.15">
      <c r="AH1346" s="591" t="s">
        <v>1655</v>
      </c>
      <c r="AI1346" s="592" t="s">
        <v>1670</v>
      </c>
      <c r="AJ1346" s="591">
        <v>602018</v>
      </c>
      <c r="AK1346" s="624"/>
      <c r="AL1346" s="764">
        <v>603052</v>
      </c>
      <c r="AM1346" s="764">
        <v>1</v>
      </c>
      <c r="AN1346" s="764" t="s">
        <v>3617</v>
      </c>
      <c r="AO1346" s="624"/>
      <c r="AP1346" s="441"/>
      <c r="AQ1346" s="589"/>
      <c r="AR1346" s="590"/>
      <c r="AS1346" s="9"/>
    </row>
    <row r="1347" spans="34:45" ht="15" customHeight="1" x14ac:dyDescent="0.15">
      <c r="AH1347" s="591" t="s">
        <v>1655</v>
      </c>
      <c r="AI1347" s="593" t="s">
        <v>1338</v>
      </c>
      <c r="AJ1347" s="591">
        <v>602019</v>
      </c>
      <c r="AK1347" s="624"/>
      <c r="AL1347" s="764">
        <v>603053</v>
      </c>
      <c r="AM1347" s="764">
        <v>1</v>
      </c>
      <c r="AN1347" s="764" t="s">
        <v>3617</v>
      </c>
      <c r="AO1347" s="624"/>
      <c r="AP1347" s="441"/>
      <c r="AQ1347" s="589"/>
      <c r="AR1347" s="590"/>
      <c r="AS1347" s="9"/>
    </row>
    <row r="1348" spans="34:45" ht="15" customHeight="1" x14ac:dyDescent="0.15">
      <c r="AH1348" s="591" t="s">
        <v>1655</v>
      </c>
      <c r="AI1348" s="592" t="s">
        <v>1673</v>
      </c>
      <c r="AJ1348" s="591">
        <v>602020</v>
      </c>
      <c r="AK1348" s="624"/>
      <c r="AL1348" s="764">
        <v>603054</v>
      </c>
      <c r="AM1348" s="764">
        <v>1</v>
      </c>
      <c r="AN1348" s="764" t="s">
        <v>3617</v>
      </c>
      <c r="AO1348" s="624"/>
      <c r="AP1348" s="441"/>
      <c r="AQ1348" s="589"/>
      <c r="AR1348" s="590"/>
      <c r="AS1348" s="9"/>
    </row>
    <row r="1349" spans="34:45" ht="15" customHeight="1" x14ac:dyDescent="0.15">
      <c r="AH1349" s="591" t="s">
        <v>1655</v>
      </c>
      <c r="AI1349" s="592" t="s">
        <v>1339</v>
      </c>
      <c r="AJ1349" s="591">
        <v>602021</v>
      </c>
      <c r="AK1349" s="624"/>
      <c r="AL1349" s="764">
        <v>603055</v>
      </c>
      <c r="AM1349" s="764">
        <v>1</v>
      </c>
      <c r="AN1349" s="764" t="s">
        <v>3617</v>
      </c>
      <c r="AO1349" s="624"/>
      <c r="AP1349" s="441"/>
      <c r="AQ1349" s="589"/>
      <c r="AR1349" s="590"/>
      <c r="AS1349" s="9"/>
    </row>
    <row r="1350" spans="34:45" ht="15" customHeight="1" x14ac:dyDescent="0.15">
      <c r="AH1350" s="591" t="s">
        <v>1655</v>
      </c>
      <c r="AI1350" s="592" t="s">
        <v>1340</v>
      </c>
      <c r="AJ1350" s="591">
        <v>602022</v>
      </c>
      <c r="AK1350" s="624"/>
      <c r="AL1350" s="764">
        <v>603056</v>
      </c>
      <c r="AM1350" s="764" t="s">
        <v>3617</v>
      </c>
      <c r="AN1350" s="764">
        <v>1</v>
      </c>
      <c r="AO1350" s="624"/>
      <c r="AP1350" s="441"/>
      <c r="AQ1350" s="589"/>
      <c r="AR1350" s="590"/>
      <c r="AS1350" s="9"/>
    </row>
    <row r="1351" spans="34:45" ht="15" customHeight="1" x14ac:dyDescent="0.15">
      <c r="AH1351" s="591" t="s">
        <v>1655</v>
      </c>
      <c r="AI1351" s="592" t="s">
        <v>1342</v>
      </c>
      <c r="AJ1351" s="591">
        <v>602023</v>
      </c>
      <c r="AK1351" s="624"/>
      <c r="AL1351" s="764">
        <v>603057</v>
      </c>
      <c r="AM1351" s="764">
        <v>1</v>
      </c>
      <c r="AN1351" s="764" t="s">
        <v>3617</v>
      </c>
      <c r="AO1351" s="624"/>
      <c r="AP1351" s="441"/>
      <c r="AQ1351" s="589"/>
      <c r="AR1351" s="590"/>
      <c r="AS1351" s="9"/>
    </row>
    <row r="1352" spans="34:45" ht="15" customHeight="1" x14ac:dyDescent="0.15">
      <c r="AH1352" s="591" t="s">
        <v>1655</v>
      </c>
      <c r="AI1352" s="592" t="s">
        <v>1344</v>
      </c>
      <c r="AJ1352" s="591">
        <v>602024</v>
      </c>
      <c r="AK1352" s="624"/>
      <c r="AL1352" s="764">
        <v>603058</v>
      </c>
      <c r="AM1352" s="764" t="s">
        <v>3617</v>
      </c>
      <c r="AN1352" s="764">
        <v>1</v>
      </c>
      <c r="AO1352" s="624"/>
      <c r="AP1352" s="441"/>
      <c r="AQ1352" s="589"/>
      <c r="AR1352" s="590"/>
      <c r="AS1352" s="9"/>
    </row>
    <row r="1353" spans="34:45" ht="15" customHeight="1" x14ac:dyDescent="0.15">
      <c r="AH1353" s="591" t="s">
        <v>1655</v>
      </c>
      <c r="AI1353" s="592" t="s">
        <v>1346</v>
      </c>
      <c r="AJ1353" s="591">
        <v>602025</v>
      </c>
      <c r="AK1353" s="624"/>
      <c r="AL1353" s="764">
        <v>603059</v>
      </c>
      <c r="AM1353" s="764" t="s">
        <v>3617</v>
      </c>
      <c r="AN1353" s="764">
        <v>1</v>
      </c>
      <c r="AO1353" s="624"/>
      <c r="AP1353" s="441"/>
      <c r="AQ1353" s="589"/>
      <c r="AR1353" s="590"/>
      <c r="AS1353" s="9"/>
    </row>
    <row r="1354" spans="34:45" ht="15" customHeight="1" x14ac:dyDescent="0.15">
      <c r="AH1354" s="591" t="s">
        <v>1655</v>
      </c>
      <c r="AI1354" s="592" t="s">
        <v>1348</v>
      </c>
      <c r="AJ1354" s="591">
        <v>602026</v>
      </c>
      <c r="AK1354" s="624"/>
      <c r="AL1354" s="764">
        <v>603060</v>
      </c>
      <c r="AM1354" s="764">
        <v>1</v>
      </c>
      <c r="AN1354" s="764" t="s">
        <v>3617</v>
      </c>
      <c r="AO1354" s="624"/>
      <c r="AP1354" s="441"/>
      <c r="AQ1354" s="589"/>
      <c r="AR1354" s="590"/>
      <c r="AS1354" s="9"/>
    </row>
    <row r="1355" spans="34:45" ht="15" customHeight="1" x14ac:dyDescent="0.15">
      <c r="AH1355" s="591" t="s">
        <v>1655</v>
      </c>
      <c r="AI1355" s="592" t="s">
        <v>1349</v>
      </c>
      <c r="AJ1355" s="591">
        <v>602027</v>
      </c>
      <c r="AK1355" s="624"/>
      <c r="AL1355" s="764">
        <v>603061</v>
      </c>
      <c r="AM1355" s="764" t="s">
        <v>3617</v>
      </c>
      <c r="AN1355" s="764">
        <v>1</v>
      </c>
      <c r="AO1355" s="624"/>
      <c r="AP1355" s="441"/>
      <c r="AQ1355" s="589"/>
      <c r="AR1355" s="590"/>
      <c r="AS1355" s="9"/>
    </row>
    <row r="1356" spans="34:45" ht="15" customHeight="1" x14ac:dyDescent="0.15">
      <c r="AH1356" s="591" t="s">
        <v>1655</v>
      </c>
      <c r="AI1356" s="592" t="s">
        <v>1680</v>
      </c>
      <c r="AJ1356" s="591">
        <v>602028</v>
      </c>
      <c r="AK1356" s="624"/>
      <c r="AL1356" s="764">
        <v>603062</v>
      </c>
      <c r="AM1356" s="764" t="s">
        <v>3617</v>
      </c>
      <c r="AN1356" s="764">
        <v>1</v>
      </c>
      <c r="AO1356" s="624"/>
      <c r="AP1356" s="441"/>
      <c r="AQ1356" s="589"/>
      <c r="AR1356" s="590"/>
      <c r="AS1356" s="9"/>
    </row>
    <row r="1357" spans="34:45" ht="15" customHeight="1" x14ac:dyDescent="0.15">
      <c r="AH1357" s="591" t="s">
        <v>1655</v>
      </c>
      <c r="AI1357" s="592" t="s">
        <v>280</v>
      </c>
      <c r="AJ1357" s="591">
        <v>602029</v>
      </c>
      <c r="AK1357" s="624"/>
      <c r="AL1357" s="764">
        <v>603063</v>
      </c>
      <c r="AM1357" s="764" t="s">
        <v>3617</v>
      </c>
      <c r="AN1357" s="764">
        <v>1</v>
      </c>
      <c r="AO1357" s="624"/>
      <c r="AP1357" s="441"/>
      <c r="AQ1357" s="589"/>
      <c r="AR1357" s="590"/>
      <c r="AS1357" s="9"/>
    </row>
    <row r="1358" spans="34:45" ht="15" customHeight="1" x14ac:dyDescent="0.15">
      <c r="AH1358" s="591" t="s">
        <v>1655</v>
      </c>
      <c r="AI1358" s="592" t="s">
        <v>1682</v>
      </c>
      <c r="AJ1358" s="591">
        <v>602030</v>
      </c>
      <c r="AK1358" s="624"/>
      <c r="AL1358" s="764">
        <v>603064</v>
      </c>
      <c r="AM1358" s="764">
        <v>1</v>
      </c>
      <c r="AN1358" s="764" t="s">
        <v>3617</v>
      </c>
      <c r="AO1358" s="624"/>
      <c r="AP1358" s="441"/>
      <c r="AQ1358" s="589"/>
      <c r="AR1358" s="590"/>
      <c r="AS1358" s="9"/>
    </row>
    <row r="1359" spans="34:45" ht="15" customHeight="1" x14ac:dyDescent="0.15">
      <c r="AH1359" s="591" t="s">
        <v>1655</v>
      </c>
      <c r="AI1359" s="592" t="s">
        <v>281</v>
      </c>
      <c r="AJ1359" s="591">
        <v>602031</v>
      </c>
      <c r="AK1359" s="624"/>
      <c r="AL1359" s="764">
        <v>603065</v>
      </c>
      <c r="AM1359" s="764" t="s">
        <v>3617</v>
      </c>
      <c r="AN1359" s="764">
        <v>1</v>
      </c>
      <c r="AO1359" s="624"/>
      <c r="AP1359" s="441"/>
      <c r="AQ1359" s="589"/>
      <c r="AR1359" s="590"/>
      <c r="AS1359" s="9"/>
    </row>
    <row r="1360" spans="34:45" ht="15" customHeight="1" x14ac:dyDescent="0.15">
      <c r="AH1360" s="591" t="s">
        <v>1655</v>
      </c>
      <c r="AI1360" s="592" t="s">
        <v>1350</v>
      </c>
      <c r="AJ1360" s="591">
        <v>602032</v>
      </c>
      <c r="AK1360" s="624"/>
      <c r="AL1360" s="764">
        <v>603066</v>
      </c>
      <c r="AM1360" s="764" t="s">
        <v>3617</v>
      </c>
      <c r="AN1360" s="764">
        <v>1</v>
      </c>
      <c r="AO1360" s="624"/>
      <c r="AP1360" s="441"/>
      <c r="AQ1360" s="589"/>
      <c r="AR1360" s="590"/>
      <c r="AS1360" s="9"/>
    </row>
    <row r="1361" spans="34:45" ht="15" customHeight="1" x14ac:dyDescent="0.15">
      <c r="AH1361" s="591" t="s">
        <v>1655</v>
      </c>
      <c r="AI1361" s="592" t="s">
        <v>1686</v>
      </c>
      <c r="AJ1361" s="591">
        <v>602035</v>
      </c>
      <c r="AK1361" s="624"/>
      <c r="AL1361" s="764">
        <v>603067</v>
      </c>
      <c r="AM1361" s="764">
        <v>1</v>
      </c>
      <c r="AN1361" s="764" t="s">
        <v>3617</v>
      </c>
      <c r="AO1361" s="624"/>
      <c r="AP1361" s="441"/>
      <c r="AQ1361" s="589"/>
      <c r="AR1361" s="590"/>
      <c r="AS1361" s="9"/>
    </row>
    <row r="1362" spans="34:45" ht="15" customHeight="1" x14ac:dyDescent="0.15">
      <c r="AH1362" s="591" t="s">
        <v>1655</v>
      </c>
      <c r="AI1362" s="592" t="s">
        <v>1688</v>
      </c>
      <c r="AJ1362" s="591">
        <v>602036</v>
      </c>
      <c r="AK1362" s="624"/>
      <c r="AL1362" s="764">
        <v>603068</v>
      </c>
      <c r="AM1362" s="764">
        <v>1</v>
      </c>
      <c r="AN1362" s="764" t="s">
        <v>3617</v>
      </c>
      <c r="AO1362" s="624"/>
      <c r="AP1362" s="441"/>
      <c r="AQ1362" s="589"/>
      <c r="AR1362" s="590"/>
      <c r="AS1362" s="9"/>
    </row>
    <row r="1363" spans="34:45" ht="15" customHeight="1" x14ac:dyDescent="0.15">
      <c r="AH1363" s="591" t="s">
        <v>1655</v>
      </c>
      <c r="AI1363" s="592" t="s">
        <v>1689</v>
      </c>
      <c r="AJ1363" s="591">
        <v>602037</v>
      </c>
      <c r="AK1363" s="624"/>
      <c r="AL1363" s="764">
        <v>603069</v>
      </c>
      <c r="AM1363" s="764">
        <v>1</v>
      </c>
      <c r="AN1363" s="764" t="s">
        <v>3617</v>
      </c>
      <c r="AO1363" s="624"/>
      <c r="AP1363" s="441"/>
      <c r="AQ1363" s="589"/>
      <c r="AR1363" s="590"/>
      <c r="AS1363" s="9"/>
    </row>
    <row r="1364" spans="34:45" ht="15" customHeight="1" x14ac:dyDescent="0.15">
      <c r="AH1364" s="591" t="s">
        <v>1655</v>
      </c>
      <c r="AI1364" s="592" t="s">
        <v>1351</v>
      </c>
      <c r="AJ1364" s="591">
        <v>602038</v>
      </c>
      <c r="AK1364" s="624"/>
      <c r="AL1364" s="764">
        <v>603070</v>
      </c>
      <c r="AM1364" s="764">
        <v>1</v>
      </c>
      <c r="AN1364" s="764" t="s">
        <v>3617</v>
      </c>
      <c r="AO1364" s="624"/>
      <c r="AP1364" s="441"/>
      <c r="AQ1364" s="589"/>
      <c r="AR1364" s="590"/>
      <c r="AS1364" s="9"/>
    </row>
    <row r="1365" spans="34:45" ht="15" customHeight="1" x14ac:dyDescent="0.15">
      <c r="AH1365" s="591" t="s">
        <v>1655</v>
      </c>
      <c r="AI1365" s="592" t="s">
        <v>1692</v>
      </c>
      <c r="AJ1365" s="591">
        <v>602039</v>
      </c>
      <c r="AK1365" s="624"/>
      <c r="AL1365" s="764">
        <v>603071</v>
      </c>
      <c r="AM1365" s="764">
        <v>1</v>
      </c>
      <c r="AN1365" s="764" t="s">
        <v>3617</v>
      </c>
      <c r="AO1365" s="624"/>
      <c r="AP1365" s="441"/>
      <c r="AQ1365" s="589"/>
      <c r="AR1365" s="590"/>
      <c r="AS1365" s="9"/>
    </row>
    <row r="1366" spans="34:45" ht="15" customHeight="1" x14ac:dyDescent="0.15">
      <c r="AH1366" s="591" t="s">
        <v>1655</v>
      </c>
      <c r="AI1366" s="592" t="s">
        <v>1352</v>
      </c>
      <c r="AJ1366" s="591">
        <v>602040</v>
      </c>
      <c r="AK1366" s="624"/>
      <c r="AL1366" s="764">
        <v>603072</v>
      </c>
      <c r="AM1366" s="764" t="s">
        <v>3617</v>
      </c>
      <c r="AN1366" s="764">
        <v>1</v>
      </c>
      <c r="AO1366" s="624"/>
      <c r="AP1366" s="441"/>
      <c r="AQ1366" s="589"/>
      <c r="AR1366" s="590"/>
      <c r="AS1366" s="9"/>
    </row>
    <row r="1367" spans="34:45" ht="15" customHeight="1" x14ac:dyDescent="0.15">
      <c r="AH1367" s="591" t="s">
        <v>1655</v>
      </c>
      <c r="AI1367" s="592" t="s">
        <v>1353</v>
      </c>
      <c r="AJ1367" s="591">
        <v>602041</v>
      </c>
      <c r="AK1367" s="624"/>
      <c r="AL1367" s="764">
        <v>603073</v>
      </c>
      <c r="AM1367" s="764">
        <v>1</v>
      </c>
      <c r="AN1367" s="764" t="s">
        <v>3617</v>
      </c>
      <c r="AO1367" s="624"/>
      <c r="AP1367" s="441"/>
      <c r="AQ1367" s="589"/>
      <c r="AR1367" s="590"/>
      <c r="AS1367" s="9"/>
    </row>
    <row r="1368" spans="34:45" ht="15" customHeight="1" x14ac:dyDescent="0.15">
      <c r="AH1368" s="591" t="s">
        <v>1655</v>
      </c>
      <c r="AI1368" s="592" t="s">
        <v>1354</v>
      </c>
      <c r="AJ1368" s="591">
        <v>602042</v>
      </c>
      <c r="AK1368" s="624"/>
      <c r="AL1368" s="764">
        <v>603074</v>
      </c>
      <c r="AM1368" s="764">
        <v>1</v>
      </c>
      <c r="AN1368" s="764" t="s">
        <v>3617</v>
      </c>
      <c r="AO1368" s="624"/>
      <c r="AP1368" s="441"/>
      <c r="AQ1368" s="589"/>
      <c r="AR1368" s="590"/>
      <c r="AS1368" s="9"/>
    </row>
    <row r="1369" spans="34:45" ht="15" customHeight="1" x14ac:dyDescent="0.15">
      <c r="AH1369" s="591" t="s">
        <v>1655</v>
      </c>
      <c r="AI1369" s="592" t="s">
        <v>1355</v>
      </c>
      <c r="AJ1369" s="591">
        <v>602043</v>
      </c>
      <c r="AK1369" s="624"/>
      <c r="AL1369" s="764">
        <v>603075</v>
      </c>
      <c r="AM1369" s="764" t="s">
        <v>3617</v>
      </c>
      <c r="AN1369" s="764">
        <v>1</v>
      </c>
      <c r="AO1369" s="624"/>
      <c r="AP1369" s="441"/>
      <c r="AQ1369" s="589"/>
      <c r="AR1369" s="590"/>
      <c r="AS1369" s="9"/>
    </row>
    <row r="1370" spans="34:45" ht="15" customHeight="1" x14ac:dyDescent="0.15">
      <c r="AH1370" s="591" t="s">
        <v>1695</v>
      </c>
      <c r="AI1370" s="592" t="s">
        <v>1696</v>
      </c>
      <c r="AJ1370" s="591">
        <v>602990</v>
      </c>
      <c r="AK1370" s="624"/>
      <c r="AL1370" s="764">
        <v>603076</v>
      </c>
      <c r="AM1370" s="764" t="s">
        <v>3617</v>
      </c>
      <c r="AN1370" s="764">
        <v>1</v>
      </c>
      <c r="AO1370" s="624"/>
      <c r="AP1370" s="441"/>
      <c r="AQ1370" s="589"/>
      <c r="AR1370" s="590"/>
      <c r="AS1370" s="9"/>
    </row>
    <row r="1371" spans="34:45" ht="15" customHeight="1" x14ac:dyDescent="0.15">
      <c r="AH1371" s="591" t="s">
        <v>1695</v>
      </c>
      <c r="AI1371" s="592" t="s">
        <v>1698</v>
      </c>
      <c r="AJ1371" s="591">
        <v>602991</v>
      </c>
      <c r="AK1371" s="624"/>
      <c r="AL1371" s="764">
        <v>603077</v>
      </c>
      <c r="AM1371" s="764" t="s">
        <v>3617</v>
      </c>
      <c r="AN1371" s="764">
        <v>1</v>
      </c>
      <c r="AO1371" s="624"/>
      <c r="AP1371" s="441"/>
      <c r="AQ1371" s="589"/>
      <c r="AR1371" s="590"/>
      <c r="AS1371" s="9"/>
    </row>
    <row r="1372" spans="34:45" ht="15" customHeight="1" x14ac:dyDescent="0.15">
      <c r="AH1372" s="591" t="s">
        <v>1700</v>
      </c>
      <c r="AI1372" s="592" t="s">
        <v>1701</v>
      </c>
      <c r="AJ1372" s="591">
        <v>603001</v>
      </c>
      <c r="AK1372" s="624"/>
      <c r="AL1372" s="764">
        <v>603078</v>
      </c>
      <c r="AM1372" s="764" t="s">
        <v>3617</v>
      </c>
      <c r="AN1372" s="764">
        <v>1</v>
      </c>
      <c r="AO1372" s="624"/>
      <c r="AP1372" s="441"/>
      <c r="AQ1372" s="589"/>
      <c r="AR1372" s="590"/>
      <c r="AS1372" s="9"/>
    </row>
    <row r="1373" spans="34:45" ht="15" customHeight="1" x14ac:dyDescent="0.15">
      <c r="AH1373" s="591" t="s">
        <v>1700</v>
      </c>
      <c r="AI1373" s="592" t="s">
        <v>1356</v>
      </c>
      <c r="AJ1373" s="591">
        <v>603002</v>
      </c>
      <c r="AK1373" s="624"/>
      <c r="AL1373" s="764">
        <v>603079</v>
      </c>
      <c r="AM1373" s="764" t="s">
        <v>3617</v>
      </c>
      <c r="AN1373" s="764">
        <v>1</v>
      </c>
      <c r="AO1373" s="624"/>
      <c r="AP1373" s="441"/>
      <c r="AQ1373" s="589"/>
      <c r="AR1373" s="590"/>
      <c r="AS1373" s="9"/>
    </row>
    <row r="1374" spans="34:45" ht="15" customHeight="1" x14ac:dyDescent="0.15">
      <c r="AH1374" s="591" t="s">
        <v>1700</v>
      </c>
      <c r="AI1374" s="592" t="s">
        <v>1358</v>
      </c>
      <c r="AJ1374" s="591">
        <v>603003</v>
      </c>
      <c r="AK1374" s="624"/>
      <c r="AL1374" s="764">
        <v>603080</v>
      </c>
      <c r="AM1374" s="764">
        <v>1</v>
      </c>
      <c r="AN1374" s="764" t="s">
        <v>3617</v>
      </c>
      <c r="AO1374" s="624"/>
      <c r="AP1374" s="441"/>
      <c r="AQ1374" s="589"/>
      <c r="AR1374" s="590"/>
      <c r="AS1374" s="9"/>
    </row>
    <row r="1375" spans="34:45" ht="15" customHeight="1" x14ac:dyDescent="0.15">
      <c r="AH1375" s="591" t="s">
        <v>1700</v>
      </c>
      <c r="AI1375" s="592" t="s">
        <v>1359</v>
      </c>
      <c r="AJ1375" s="591">
        <v>603004</v>
      </c>
      <c r="AK1375" s="624"/>
      <c r="AL1375" s="764">
        <v>603081</v>
      </c>
      <c r="AM1375" s="764">
        <v>1</v>
      </c>
      <c r="AN1375" s="764" t="s">
        <v>3617</v>
      </c>
      <c r="AO1375" s="624"/>
      <c r="AP1375" s="441"/>
      <c r="AQ1375" s="589"/>
      <c r="AR1375" s="590"/>
      <c r="AS1375" s="9"/>
    </row>
    <row r="1376" spans="34:45" ht="15" customHeight="1" x14ac:dyDescent="0.15">
      <c r="AH1376" s="591" t="s">
        <v>1700</v>
      </c>
      <c r="AI1376" s="592" t="s">
        <v>1360</v>
      </c>
      <c r="AJ1376" s="591">
        <v>603005</v>
      </c>
      <c r="AK1376" s="624"/>
      <c r="AL1376" s="764">
        <v>603082</v>
      </c>
      <c r="AM1376" s="764">
        <v>1</v>
      </c>
      <c r="AN1376" s="764" t="s">
        <v>3617</v>
      </c>
      <c r="AO1376" s="624"/>
      <c r="AP1376" s="441"/>
      <c r="AQ1376" s="589"/>
      <c r="AR1376" s="590"/>
      <c r="AS1376" s="9"/>
    </row>
    <row r="1377" spans="34:45" ht="15" customHeight="1" x14ac:dyDescent="0.15">
      <c r="AH1377" s="591" t="s">
        <v>1700</v>
      </c>
      <c r="AI1377" s="592" t="s">
        <v>1361</v>
      </c>
      <c r="AJ1377" s="591">
        <v>603006</v>
      </c>
      <c r="AK1377" s="624"/>
      <c r="AL1377" s="764">
        <v>603083</v>
      </c>
      <c r="AM1377" s="764">
        <v>1</v>
      </c>
      <c r="AN1377" s="764" t="s">
        <v>3617</v>
      </c>
      <c r="AO1377" s="624"/>
      <c r="AP1377" s="441"/>
      <c r="AQ1377" s="589"/>
      <c r="AR1377" s="590"/>
      <c r="AS1377" s="9"/>
    </row>
    <row r="1378" spans="34:45" ht="15" customHeight="1" x14ac:dyDescent="0.15">
      <c r="AH1378" s="591" t="s">
        <v>1700</v>
      </c>
      <c r="AI1378" s="592" t="s">
        <v>1362</v>
      </c>
      <c r="AJ1378" s="591">
        <v>603007</v>
      </c>
      <c r="AK1378" s="624"/>
      <c r="AL1378" s="764">
        <v>603084</v>
      </c>
      <c r="AM1378" s="764">
        <v>1</v>
      </c>
      <c r="AN1378" s="764" t="s">
        <v>3617</v>
      </c>
      <c r="AO1378" s="624"/>
      <c r="AP1378" s="441"/>
      <c r="AQ1378" s="589"/>
      <c r="AR1378" s="590"/>
      <c r="AS1378" s="9"/>
    </row>
    <row r="1379" spans="34:45" ht="15" customHeight="1" x14ac:dyDescent="0.15">
      <c r="AH1379" s="591" t="s">
        <v>1700</v>
      </c>
      <c r="AI1379" s="592" t="s">
        <v>1363</v>
      </c>
      <c r="AJ1379" s="591">
        <v>603008</v>
      </c>
      <c r="AK1379" s="624"/>
      <c r="AL1379" s="764">
        <v>603085</v>
      </c>
      <c r="AM1379" s="764">
        <v>1</v>
      </c>
      <c r="AN1379" s="764" t="s">
        <v>3617</v>
      </c>
      <c r="AO1379" s="624"/>
      <c r="AP1379" s="441"/>
      <c r="AQ1379" s="589"/>
      <c r="AR1379" s="590"/>
      <c r="AS1379" s="9"/>
    </row>
    <row r="1380" spans="34:45" ht="15" customHeight="1" x14ac:dyDescent="0.15">
      <c r="AH1380" s="591" t="s">
        <v>1700</v>
      </c>
      <c r="AI1380" s="592" t="s">
        <v>1365</v>
      </c>
      <c r="AJ1380" s="591">
        <v>603009</v>
      </c>
      <c r="AK1380" s="624"/>
      <c r="AL1380" s="764">
        <v>603087</v>
      </c>
      <c r="AM1380" s="764">
        <v>1</v>
      </c>
      <c r="AN1380" s="764" t="s">
        <v>3617</v>
      </c>
      <c r="AO1380" s="624"/>
      <c r="AP1380" s="441"/>
      <c r="AQ1380" s="589"/>
      <c r="AR1380" s="590"/>
      <c r="AS1380" s="9"/>
    </row>
    <row r="1381" spans="34:45" ht="15" customHeight="1" x14ac:dyDescent="0.15">
      <c r="AH1381" s="591" t="s">
        <v>1700</v>
      </c>
      <c r="AI1381" s="592" t="s">
        <v>1367</v>
      </c>
      <c r="AJ1381" s="594">
        <v>603010</v>
      </c>
      <c r="AK1381" s="624"/>
      <c r="AL1381" s="764">
        <v>603088</v>
      </c>
      <c r="AM1381" s="764" t="s">
        <v>3617</v>
      </c>
      <c r="AN1381" s="764">
        <v>1</v>
      </c>
      <c r="AO1381" s="624"/>
      <c r="AP1381" s="441"/>
      <c r="AQ1381" s="589"/>
      <c r="AR1381" s="590"/>
      <c r="AS1381" s="9"/>
    </row>
    <row r="1382" spans="34:45" ht="15" customHeight="1" x14ac:dyDescent="0.15">
      <c r="AH1382" s="591" t="s">
        <v>1700</v>
      </c>
      <c r="AI1382" s="592" t="s">
        <v>1124</v>
      </c>
      <c r="AJ1382" s="591">
        <v>603011</v>
      </c>
      <c r="AK1382" s="624"/>
      <c r="AL1382" s="764">
        <v>603089</v>
      </c>
      <c r="AM1382" s="764">
        <v>1</v>
      </c>
      <c r="AN1382" s="764" t="s">
        <v>3617</v>
      </c>
      <c r="AO1382" s="624"/>
      <c r="AP1382" s="441"/>
      <c r="AQ1382" s="589"/>
      <c r="AR1382" s="590"/>
      <c r="AS1382" s="9"/>
    </row>
    <row r="1383" spans="34:45" ht="15" customHeight="1" x14ac:dyDescent="0.15">
      <c r="AH1383" s="591" t="s">
        <v>1700</v>
      </c>
      <c r="AI1383" s="592" t="s">
        <v>1368</v>
      </c>
      <c r="AJ1383" s="591">
        <v>603012</v>
      </c>
      <c r="AK1383" s="624"/>
      <c r="AL1383" s="764">
        <v>603090</v>
      </c>
      <c r="AM1383" s="764" t="s">
        <v>3617</v>
      </c>
      <c r="AN1383" s="764">
        <v>1</v>
      </c>
      <c r="AO1383" s="624"/>
      <c r="AP1383" s="441"/>
      <c r="AQ1383" s="589"/>
      <c r="AR1383" s="590"/>
      <c r="AS1383" s="9"/>
    </row>
    <row r="1384" spans="34:45" ht="15" customHeight="1" x14ac:dyDescent="0.15">
      <c r="AH1384" s="591" t="s">
        <v>1700</v>
      </c>
      <c r="AI1384" s="592" t="s">
        <v>1369</v>
      </c>
      <c r="AJ1384" s="591">
        <v>603013</v>
      </c>
      <c r="AK1384" s="624"/>
      <c r="AL1384" s="764">
        <v>603091</v>
      </c>
      <c r="AM1384" s="764" t="s">
        <v>3617</v>
      </c>
      <c r="AN1384" s="764">
        <v>1</v>
      </c>
      <c r="AO1384" s="624"/>
      <c r="AP1384" s="441"/>
      <c r="AQ1384" s="589"/>
      <c r="AR1384" s="590"/>
      <c r="AS1384" s="9"/>
    </row>
    <row r="1385" spans="34:45" ht="15" customHeight="1" x14ac:dyDescent="0.15">
      <c r="AH1385" s="591" t="s">
        <v>1700</v>
      </c>
      <c r="AI1385" s="592" t="s">
        <v>1370</v>
      </c>
      <c r="AJ1385" s="591">
        <v>603014</v>
      </c>
      <c r="AK1385" s="624"/>
      <c r="AL1385" s="764">
        <v>603092</v>
      </c>
      <c r="AM1385" s="764">
        <v>1</v>
      </c>
      <c r="AN1385" s="764" t="s">
        <v>3617</v>
      </c>
      <c r="AO1385" s="624"/>
      <c r="AP1385" s="441"/>
      <c r="AQ1385" s="589"/>
      <c r="AR1385" s="590"/>
      <c r="AS1385" s="9"/>
    </row>
    <row r="1386" spans="34:45" ht="15" customHeight="1" x14ac:dyDescent="0.15">
      <c r="AH1386" s="591" t="s">
        <v>1700</v>
      </c>
      <c r="AI1386" s="592" t="s">
        <v>1714</v>
      </c>
      <c r="AJ1386" s="591">
        <v>603015</v>
      </c>
      <c r="AK1386" s="624"/>
      <c r="AL1386" s="764">
        <v>603093</v>
      </c>
      <c r="AM1386" s="764" t="s">
        <v>3617</v>
      </c>
      <c r="AN1386" s="764">
        <v>1</v>
      </c>
      <c r="AO1386" s="624"/>
      <c r="AP1386" s="441"/>
      <c r="AQ1386" s="589"/>
      <c r="AR1386" s="590"/>
      <c r="AS1386" s="9"/>
    </row>
    <row r="1387" spans="34:45" ht="15" customHeight="1" x14ac:dyDescent="0.15">
      <c r="AH1387" s="591" t="s">
        <v>1700</v>
      </c>
      <c r="AI1387" s="592" t="s">
        <v>1371</v>
      </c>
      <c r="AJ1387" s="591">
        <v>603016</v>
      </c>
      <c r="AK1387" s="624"/>
      <c r="AL1387" s="764">
        <v>603094</v>
      </c>
      <c r="AM1387" s="764">
        <v>1</v>
      </c>
      <c r="AN1387" s="764" t="s">
        <v>3617</v>
      </c>
      <c r="AO1387" s="624"/>
      <c r="AP1387" s="441"/>
      <c r="AQ1387" s="589"/>
      <c r="AR1387" s="590"/>
      <c r="AS1387" s="9"/>
    </row>
    <row r="1388" spans="34:45" ht="15" customHeight="1" x14ac:dyDescent="0.15">
      <c r="AH1388" s="591" t="s">
        <v>1700</v>
      </c>
      <c r="AI1388" s="592" t="s">
        <v>1372</v>
      </c>
      <c r="AJ1388" s="591">
        <v>603017</v>
      </c>
      <c r="AK1388" s="624"/>
      <c r="AL1388" s="764">
        <v>603095</v>
      </c>
      <c r="AM1388" s="764" t="s">
        <v>3617</v>
      </c>
      <c r="AN1388" s="764">
        <v>1</v>
      </c>
      <c r="AO1388" s="624"/>
      <c r="AP1388" s="441"/>
      <c r="AQ1388" s="589"/>
      <c r="AR1388" s="590"/>
      <c r="AS1388" s="9"/>
    </row>
    <row r="1389" spans="34:45" ht="15" customHeight="1" x14ac:dyDescent="0.15">
      <c r="AH1389" s="591" t="s">
        <v>1700</v>
      </c>
      <c r="AI1389" s="592" t="s">
        <v>1717</v>
      </c>
      <c r="AJ1389" s="591">
        <v>603018</v>
      </c>
      <c r="AK1389" s="624"/>
      <c r="AL1389" s="764">
        <v>603096</v>
      </c>
      <c r="AM1389" s="764" t="s">
        <v>3617</v>
      </c>
      <c r="AN1389" s="764">
        <v>1</v>
      </c>
      <c r="AO1389" s="624"/>
      <c r="AP1389" s="441"/>
      <c r="AQ1389" s="589"/>
      <c r="AR1389" s="590"/>
      <c r="AS1389" s="9"/>
    </row>
    <row r="1390" spans="34:45" ht="15" customHeight="1" x14ac:dyDescent="0.15">
      <c r="AH1390" s="591" t="s">
        <v>1700</v>
      </c>
      <c r="AI1390" s="592" t="s">
        <v>1373</v>
      </c>
      <c r="AJ1390" s="591">
        <v>603019</v>
      </c>
      <c r="AK1390" s="624"/>
      <c r="AL1390" s="764">
        <v>603097</v>
      </c>
      <c r="AM1390" s="764" t="s">
        <v>3617</v>
      </c>
      <c r="AN1390" s="764">
        <v>1</v>
      </c>
      <c r="AO1390" s="624"/>
      <c r="AP1390" s="441"/>
      <c r="AQ1390" s="589"/>
      <c r="AR1390" s="590"/>
      <c r="AS1390" s="9"/>
    </row>
    <row r="1391" spans="34:45" ht="15" customHeight="1" x14ac:dyDescent="0.15">
      <c r="AH1391" s="591" t="s">
        <v>1700</v>
      </c>
      <c r="AI1391" s="592" t="s">
        <v>1375</v>
      </c>
      <c r="AJ1391" s="591">
        <v>603020</v>
      </c>
      <c r="AK1391" s="624"/>
      <c r="AL1391" s="764">
        <v>603098</v>
      </c>
      <c r="AM1391" s="764">
        <v>1</v>
      </c>
      <c r="AN1391" s="764" t="s">
        <v>3617</v>
      </c>
      <c r="AO1391" s="624"/>
      <c r="AP1391" s="441"/>
      <c r="AQ1391" s="589"/>
      <c r="AR1391" s="590"/>
      <c r="AS1391" s="9"/>
    </row>
    <row r="1392" spans="34:45" ht="15" customHeight="1" x14ac:dyDescent="0.15">
      <c r="AH1392" s="591" t="s">
        <v>1700</v>
      </c>
      <c r="AI1392" s="592" t="s">
        <v>1376</v>
      </c>
      <c r="AJ1392" s="591">
        <v>603021</v>
      </c>
      <c r="AK1392" s="624"/>
      <c r="AL1392" s="764">
        <v>603099</v>
      </c>
      <c r="AM1392" s="764" t="s">
        <v>3617</v>
      </c>
      <c r="AN1392" s="764">
        <v>1</v>
      </c>
      <c r="AO1392" s="624"/>
      <c r="AP1392" s="441"/>
      <c r="AQ1392" s="589"/>
      <c r="AR1392" s="590"/>
      <c r="AS1392" s="9"/>
    </row>
    <row r="1393" spans="34:45" ht="15" customHeight="1" x14ac:dyDescent="0.15">
      <c r="AH1393" s="591" t="s">
        <v>1700</v>
      </c>
      <c r="AI1393" s="592" t="s">
        <v>1378</v>
      </c>
      <c r="AJ1393" s="591">
        <v>603022</v>
      </c>
      <c r="AK1393" s="624"/>
      <c r="AL1393" s="764">
        <v>603100</v>
      </c>
      <c r="AM1393" s="764" t="s">
        <v>3617</v>
      </c>
      <c r="AN1393" s="764">
        <v>1</v>
      </c>
      <c r="AO1393" s="624"/>
      <c r="AP1393" s="441"/>
      <c r="AQ1393" s="589"/>
      <c r="AR1393" s="590"/>
      <c r="AS1393" s="9"/>
    </row>
    <row r="1394" spans="34:45" ht="15" customHeight="1" x14ac:dyDescent="0.15">
      <c r="AH1394" s="591" t="s">
        <v>1700</v>
      </c>
      <c r="AI1394" s="592" t="s">
        <v>1380</v>
      </c>
      <c r="AJ1394" s="591">
        <v>603023</v>
      </c>
      <c r="AK1394" s="624"/>
      <c r="AL1394" s="764">
        <v>603102</v>
      </c>
      <c r="AM1394" s="764">
        <v>1</v>
      </c>
      <c r="AN1394" s="764" t="s">
        <v>3617</v>
      </c>
      <c r="AO1394" s="624"/>
      <c r="AP1394" s="441"/>
      <c r="AQ1394" s="589"/>
      <c r="AR1394" s="590"/>
      <c r="AS1394" s="9"/>
    </row>
    <row r="1395" spans="34:45" ht="15" customHeight="1" x14ac:dyDescent="0.15">
      <c r="AH1395" s="591" t="s">
        <v>1700</v>
      </c>
      <c r="AI1395" s="592" t="s">
        <v>1381</v>
      </c>
      <c r="AJ1395" s="591">
        <v>603024</v>
      </c>
      <c r="AK1395" s="624"/>
      <c r="AL1395" s="764">
        <v>603103</v>
      </c>
      <c r="AM1395" s="764">
        <v>1</v>
      </c>
      <c r="AN1395" s="764" t="s">
        <v>3617</v>
      </c>
      <c r="AO1395" s="624"/>
      <c r="AP1395" s="441"/>
      <c r="AQ1395" s="589"/>
      <c r="AR1395" s="590"/>
      <c r="AS1395" s="9"/>
    </row>
    <row r="1396" spans="34:45" ht="15" customHeight="1" x14ac:dyDescent="0.15">
      <c r="AH1396" s="591" t="s">
        <v>1700</v>
      </c>
      <c r="AI1396" s="592" t="s">
        <v>1383</v>
      </c>
      <c r="AJ1396" s="591">
        <v>603025</v>
      </c>
      <c r="AK1396" s="624"/>
      <c r="AL1396" s="764">
        <v>603104</v>
      </c>
      <c r="AM1396" s="764">
        <v>1</v>
      </c>
      <c r="AN1396" s="764" t="s">
        <v>3617</v>
      </c>
      <c r="AO1396" s="624"/>
      <c r="AP1396" s="441"/>
      <c r="AQ1396" s="589"/>
      <c r="AR1396" s="590"/>
      <c r="AS1396" s="9"/>
    </row>
    <row r="1397" spans="34:45" ht="15" customHeight="1" x14ac:dyDescent="0.15">
      <c r="AH1397" s="591" t="s">
        <v>1700</v>
      </c>
      <c r="AI1397" s="592" t="s">
        <v>1725</v>
      </c>
      <c r="AJ1397" s="591">
        <v>603026</v>
      </c>
      <c r="AK1397" s="624"/>
      <c r="AL1397" s="764">
        <v>603105</v>
      </c>
      <c r="AM1397" s="764" t="s">
        <v>3617</v>
      </c>
      <c r="AN1397" s="764">
        <v>1</v>
      </c>
      <c r="AO1397" s="624"/>
      <c r="AP1397" s="441"/>
      <c r="AQ1397" s="589"/>
      <c r="AR1397" s="590"/>
      <c r="AS1397" s="9"/>
    </row>
    <row r="1398" spans="34:45" ht="15" customHeight="1" x14ac:dyDescent="0.15">
      <c r="AH1398" s="591" t="s">
        <v>1700</v>
      </c>
      <c r="AI1398" s="592" t="s">
        <v>1319</v>
      </c>
      <c r="AJ1398" s="591">
        <v>603027</v>
      </c>
      <c r="AK1398" s="624"/>
      <c r="AL1398" s="764">
        <v>603106</v>
      </c>
      <c r="AM1398" s="764">
        <v>1</v>
      </c>
      <c r="AN1398" s="764" t="s">
        <v>3617</v>
      </c>
      <c r="AO1398" s="624"/>
      <c r="AP1398" s="441"/>
      <c r="AQ1398" s="589"/>
      <c r="AR1398" s="590"/>
      <c r="AS1398" s="9"/>
    </row>
    <row r="1399" spans="34:45" ht="15" customHeight="1" x14ac:dyDescent="0.15">
      <c r="AH1399" s="591" t="s">
        <v>1700</v>
      </c>
      <c r="AI1399" s="592" t="s">
        <v>1727</v>
      </c>
      <c r="AJ1399" s="591">
        <v>603028</v>
      </c>
      <c r="AK1399" s="624"/>
      <c r="AL1399" s="764">
        <v>603107</v>
      </c>
      <c r="AM1399" s="764" t="s">
        <v>3617</v>
      </c>
      <c r="AN1399" s="764">
        <v>1</v>
      </c>
      <c r="AO1399" s="624"/>
      <c r="AP1399" s="441"/>
      <c r="AQ1399" s="589"/>
      <c r="AR1399" s="590"/>
      <c r="AS1399" s="9"/>
    </row>
    <row r="1400" spans="34:45" ht="15" customHeight="1" x14ac:dyDescent="0.15">
      <c r="AH1400" s="591" t="s">
        <v>1700</v>
      </c>
      <c r="AI1400" s="592" t="s">
        <v>1729</v>
      </c>
      <c r="AJ1400" s="591">
        <v>603029</v>
      </c>
      <c r="AK1400" s="624"/>
      <c r="AL1400" s="764">
        <v>603108</v>
      </c>
      <c r="AM1400" s="764" t="s">
        <v>3617</v>
      </c>
      <c r="AN1400" s="764">
        <v>1</v>
      </c>
      <c r="AO1400" s="624"/>
      <c r="AP1400" s="441"/>
      <c r="AQ1400" s="589"/>
      <c r="AR1400" s="590"/>
      <c r="AS1400" s="9"/>
    </row>
    <row r="1401" spans="34:45" ht="15" customHeight="1" x14ac:dyDescent="0.15">
      <c r="AH1401" s="591" t="s">
        <v>1700</v>
      </c>
      <c r="AI1401" s="592" t="s">
        <v>1731</v>
      </c>
      <c r="AJ1401" s="591">
        <v>603030</v>
      </c>
      <c r="AK1401" s="624"/>
      <c r="AL1401" s="764">
        <v>603109</v>
      </c>
      <c r="AM1401" s="764" t="s">
        <v>3617</v>
      </c>
      <c r="AN1401" s="764">
        <v>1</v>
      </c>
      <c r="AO1401" s="624"/>
      <c r="AP1401" s="441"/>
      <c r="AQ1401" s="589"/>
      <c r="AR1401" s="590"/>
      <c r="AS1401" s="9"/>
    </row>
    <row r="1402" spans="34:45" ht="15" customHeight="1" x14ac:dyDescent="0.15">
      <c r="AH1402" s="591" t="s">
        <v>1700</v>
      </c>
      <c r="AI1402" s="592" t="s">
        <v>1384</v>
      </c>
      <c r="AJ1402" s="591">
        <v>603031</v>
      </c>
      <c r="AK1402" s="624"/>
      <c r="AL1402" s="764">
        <v>603110</v>
      </c>
      <c r="AM1402" s="764">
        <v>1</v>
      </c>
      <c r="AN1402" s="764" t="s">
        <v>3617</v>
      </c>
      <c r="AO1402" s="624"/>
      <c r="AP1402" s="441"/>
      <c r="AQ1402" s="589"/>
      <c r="AR1402" s="590"/>
      <c r="AS1402" s="9"/>
    </row>
    <row r="1403" spans="34:45" ht="15" customHeight="1" x14ac:dyDescent="0.15">
      <c r="AH1403" s="591" t="s">
        <v>1700</v>
      </c>
      <c r="AI1403" s="592" t="s">
        <v>1734</v>
      </c>
      <c r="AJ1403" s="591">
        <v>603032</v>
      </c>
      <c r="AK1403" s="624"/>
      <c r="AL1403" s="764">
        <v>604001</v>
      </c>
      <c r="AM1403" s="764" t="s">
        <v>3617</v>
      </c>
      <c r="AN1403" s="764">
        <v>1</v>
      </c>
      <c r="AO1403" s="624"/>
      <c r="AP1403" s="441"/>
      <c r="AQ1403" s="589"/>
      <c r="AR1403" s="590"/>
      <c r="AS1403" s="9"/>
    </row>
    <row r="1404" spans="34:45" ht="15" customHeight="1" x14ac:dyDescent="0.15">
      <c r="AH1404" s="591" t="s">
        <v>1700</v>
      </c>
      <c r="AI1404" s="592" t="s">
        <v>1736</v>
      </c>
      <c r="AJ1404" s="591">
        <v>603033</v>
      </c>
      <c r="AK1404" s="624"/>
      <c r="AL1404" s="764">
        <v>604002</v>
      </c>
      <c r="AM1404" s="764">
        <v>1</v>
      </c>
      <c r="AN1404" s="764" t="s">
        <v>3617</v>
      </c>
      <c r="AO1404" s="624"/>
      <c r="AP1404" s="441"/>
      <c r="AQ1404" s="589"/>
      <c r="AR1404" s="590"/>
      <c r="AS1404" s="9"/>
    </row>
    <row r="1405" spans="34:45" ht="15" customHeight="1" x14ac:dyDescent="0.15">
      <c r="AH1405" s="591" t="s">
        <v>1700</v>
      </c>
      <c r="AI1405" s="592" t="s">
        <v>1386</v>
      </c>
      <c r="AJ1405" s="591">
        <v>603034</v>
      </c>
      <c r="AK1405" s="624"/>
      <c r="AL1405" s="764">
        <v>604003</v>
      </c>
      <c r="AM1405" s="764">
        <v>1</v>
      </c>
      <c r="AN1405" s="764" t="s">
        <v>3617</v>
      </c>
      <c r="AO1405" s="624"/>
      <c r="AP1405" s="441"/>
      <c r="AQ1405" s="589"/>
      <c r="AR1405" s="590"/>
      <c r="AS1405" s="9"/>
    </row>
    <row r="1406" spans="34:45" ht="15" customHeight="1" x14ac:dyDescent="0.15">
      <c r="AH1406" s="591" t="s">
        <v>1700</v>
      </c>
      <c r="AI1406" s="592" t="s">
        <v>1388</v>
      </c>
      <c r="AJ1406" s="591">
        <v>603035</v>
      </c>
      <c r="AK1406" s="624"/>
      <c r="AL1406" s="764">
        <v>604004</v>
      </c>
      <c r="AM1406" s="764" t="s">
        <v>3617</v>
      </c>
      <c r="AN1406" s="764">
        <v>1</v>
      </c>
      <c r="AO1406" s="624"/>
      <c r="AP1406" s="441"/>
      <c r="AQ1406" s="589"/>
      <c r="AR1406" s="590"/>
      <c r="AS1406" s="9"/>
    </row>
    <row r="1407" spans="34:45" ht="15" customHeight="1" x14ac:dyDescent="0.15">
      <c r="AH1407" s="591" t="s">
        <v>1700</v>
      </c>
      <c r="AI1407" s="592" t="s">
        <v>1390</v>
      </c>
      <c r="AJ1407" s="591">
        <v>603036</v>
      </c>
      <c r="AK1407" s="624"/>
      <c r="AL1407" s="764">
        <v>604005</v>
      </c>
      <c r="AM1407" s="764" t="s">
        <v>3617</v>
      </c>
      <c r="AN1407" s="764">
        <v>1</v>
      </c>
      <c r="AO1407" s="624"/>
      <c r="AP1407" s="441"/>
      <c r="AQ1407" s="589"/>
      <c r="AR1407" s="590"/>
      <c r="AS1407" s="9"/>
    </row>
    <row r="1408" spans="34:45" ht="15" customHeight="1" x14ac:dyDescent="0.15">
      <c r="AH1408" s="591" t="s">
        <v>1700</v>
      </c>
      <c r="AI1408" s="592" t="s">
        <v>1391</v>
      </c>
      <c r="AJ1408" s="591">
        <v>603037</v>
      </c>
      <c r="AK1408" s="624"/>
      <c r="AL1408" s="764">
        <v>604006</v>
      </c>
      <c r="AM1408" s="764">
        <v>1</v>
      </c>
      <c r="AN1408" s="764" t="s">
        <v>3617</v>
      </c>
      <c r="AO1408" s="624"/>
      <c r="AP1408" s="441"/>
      <c r="AQ1408" s="589"/>
      <c r="AR1408" s="590"/>
      <c r="AS1408" s="9"/>
    </row>
    <row r="1409" spans="34:45" ht="15" customHeight="1" x14ac:dyDescent="0.15">
      <c r="AH1409" s="591" t="s">
        <v>1740</v>
      </c>
      <c r="AI1409" s="592" t="s">
        <v>1392</v>
      </c>
      <c r="AJ1409" s="591">
        <v>603038</v>
      </c>
      <c r="AK1409" s="624"/>
      <c r="AL1409" s="764">
        <v>604007</v>
      </c>
      <c r="AM1409" s="764">
        <v>1</v>
      </c>
      <c r="AN1409" s="764" t="s">
        <v>3617</v>
      </c>
      <c r="AO1409" s="624"/>
      <c r="AP1409" s="441"/>
      <c r="AQ1409" s="589"/>
      <c r="AR1409" s="590"/>
      <c r="AS1409" s="9"/>
    </row>
    <row r="1410" spans="34:45" ht="15" customHeight="1" x14ac:dyDescent="0.15">
      <c r="AH1410" s="591" t="s">
        <v>1700</v>
      </c>
      <c r="AI1410" s="592" t="s">
        <v>1393</v>
      </c>
      <c r="AJ1410" s="591">
        <v>603039</v>
      </c>
      <c r="AK1410" s="624"/>
      <c r="AL1410" s="764">
        <v>604008</v>
      </c>
      <c r="AM1410" s="764">
        <v>1</v>
      </c>
      <c r="AN1410" s="764" t="s">
        <v>3617</v>
      </c>
      <c r="AO1410" s="624"/>
      <c r="AP1410" s="441"/>
      <c r="AQ1410" s="589"/>
      <c r="AR1410" s="590"/>
      <c r="AS1410" s="9"/>
    </row>
    <row r="1411" spans="34:45" ht="15" customHeight="1" x14ac:dyDescent="0.15">
      <c r="AH1411" s="591" t="s">
        <v>1700</v>
      </c>
      <c r="AI1411" s="592" t="s">
        <v>1394</v>
      </c>
      <c r="AJ1411" s="591">
        <v>603040</v>
      </c>
      <c r="AK1411" s="624"/>
      <c r="AL1411" s="764">
        <v>604009</v>
      </c>
      <c r="AM1411" s="764">
        <v>1</v>
      </c>
      <c r="AN1411" s="764" t="s">
        <v>3617</v>
      </c>
      <c r="AO1411" s="624"/>
      <c r="AP1411" s="441"/>
      <c r="AQ1411" s="589"/>
      <c r="AR1411" s="590"/>
      <c r="AS1411" s="9"/>
    </row>
    <row r="1412" spans="34:45" ht="15" customHeight="1" x14ac:dyDescent="0.15">
      <c r="AH1412" s="591" t="s">
        <v>1700</v>
      </c>
      <c r="AI1412" s="592" t="s">
        <v>1395</v>
      </c>
      <c r="AJ1412" s="591">
        <v>603041</v>
      </c>
      <c r="AK1412" s="624"/>
      <c r="AL1412" s="764">
        <v>604010</v>
      </c>
      <c r="AM1412" s="764" t="s">
        <v>3617</v>
      </c>
      <c r="AN1412" s="764">
        <v>1</v>
      </c>
      <c r="AO1412" s="624"/>
      <c r="AP1412" s="441"/>
      <c r="AQ1412" s="589"/>
      <c r="AR1412" s="590"/>
      <c r="AS1412" s="9"/>
    </row>
    <row r="1413" spans="34:45" ht="15" customHeight="1" x14ac:dyDescent="0.15">
      <c r="AH1413" s="591" t="s">
        <v>1700</v>
      </c>
      <c r="AI1413" s="592" t="s">
        <v>1397</v>
      </c>
      <c r="AJ1413" s="591">
        <v>603042</v>
      </c>
      <c r="AK1413" s="624"/>
      <c r="AL1413" s="764">
        <v>604011</v>
      </c>
      <c r="AM1413" s="764" t="s">
        <v>3617</v>
      </c>
      <c r="AN1413" s="764">
        <v>1</v>
      </c>
      <c r="AO1413" s="624"/>
      <c r="AP1413" s="441"/>
      <c r="AQ1413" s="589"/>
      <c r="AR1413" s="590"/>
      <c r="AS1413" s="9"/>
    </row>
    <row r="1414" spans="34:45" ht="15" customHeight="1" x14ac:dyDescent="0.15">
      <c r="AH1414" s="591" t="s">
        <v>1700</v>
      </c>
      <c r="AI1414" s="592" t="s">
        <v>1398</v>
      </c>
      <c r="AJ1414" s="591">
        <v>603043</v>
      </c>
      <c r="AK1414" s="624"/>
      <c r="AL1414" s="764">
        <v>604012</v>
      </c>
      <c r="AM1414" s="764" t="s">
        <v>3617</v>
      </c>
      <c r="AN1414" s="764">
        <v>1</v>
      </c>
      <c r="AO1414" s="624"/>
      <c r="AP1414" s="441"/>
      <c r="AQ1414" s="589"/>
      <c r="AR1414" s="590"/>
      <c r="AS1414" s="9"/>
    </row>
    <row r="1415" spans="34:45" ht="15" customHeight="1" x14ac:dyDescent="0.15">
      <c r="AH1415" s="591" t="s">
        <v>1700</v>
      </c>
      <c r="AI1415" s="592" t="s">
        <v>1746</v>
      </c>
      <c r="AJ1415" s="591">
        <v>603044</v>
      </c>
      <c r="AK1415" s="624"/>
      <c r="AL1415" s="764">
        <v>604013</v>
      </c>
      <c r="AM1415" s="764">
        <v>1</v>
      </c>
      <c r="AN1415" s="764" t="s">
        <v>3617</v>
      </c>
      <c r="AO1415" s="624"/>
      <c r="AP1415" s="441"/>
      <c r="AQ1415" s="589"/>
      <c r="AR1415" s="590"/>
      <c r="AS1415" s="9"/>
    </row>
    <row r="1416" spans="34:45" ht="15" customHeight="1" x14ac:dyDescent="0.15">
      <c r="AH1416" s="591" t="s">
        <v>1700</v>
      </c>
      <c r="AI1416" s="592" t="s">
        <v>1747</v>
      </c>
      <c r="AJ1416" s="591">
        <v>603045</v>
      </c>
      <c r="AK1416" s="624"/>
      <c r="AL1416" s="764">
        <v>604014</v>
      </c>
      <c r="AM1416" s="764">
        <v>1</v>
      </c>
      <c r="AN1416" s="764" t="s">
        <v>3617</v>
      </c>
      <c r="AO1416" s="624"/>
      <c r="AP1416" s="441"/>
      <c r="AQ1416" s="589"/>
      <c r="AR1416" s="590"/>
      <c r="AS1416" s="9"/>
    </row>
    <row r="1417" spans="34:45" ht="15" customHeight="1" x14ac:dyDescent="0.15">
      <c r="AH1417" s="591" t="s">
        <v>1700</v>
      </c>
      <c r="AI1417" s="592" t="s">
        <v>1400</v>
      </c>
      <c r="AJ1417" s="591">
        <v>603046</v>
      </c>
      <c r="AK1417" s="624"/>
      <c r="AL1417" s="764">
        <v>604015</v>
      </c>
      <c r="AM1417" s="764">
        <v>1</v>
      </c>
      <c r="AN1417" s="764" t="s">
        <v>3617</v>
      </c>
      <c r="AO1417" s="624"/>
      <c r="AP1417" s="441"/>
      <c r="AQ1417" s="589"/>
      <c r="AR1417" s="590"/>
      <c r="AS1417" s="9"/>
    </row>
    <row r="1418" spans="34:45" ht="15" customHeight="1" x14ac:dyDescent="0.15">
      <c r="AH1418" s="591" t="s">
        <v>1700</v>
      </c>
      <c r="AI1418" s="592" t="s">
        <v>1403</v>
      </c>
      <c r="AJ1418" s="591">
        <v>603047</v>
      </c>
      <c r="AK1418" s="624"/>
      <c r="AL1418" s="764">
        <v>604016</v>
      </c>
      <c r="AM1418" s="764" t="s">
        <v>3617</v>
      </c>
      <c r="AN1418" s="764">
        <v>1</v>
      </c>
      <c r="AO1418" s="624"/>
      <c r="AP1418" s="441"/>
      <c r="AQ1418" s="589"/>
      <c r="AR1418" s="590"/>
      <c r="AS1418" s="9"/>
    </row>
    <row r="1419" spans="34:45" ht="15" customHeight="1" x14ac:dyDescent="0.15">
      <c r="AH1419" s="591" t="s">
        <v>1700</v>
      </c>
      <c r="AI1419" s="592" t="s">
        <v>1751</v>
      </c>
      <c r="AJ1419" s="591">
        <v>603048</v>
      </c>
      <c r="AK1419" s="624"/>
      <c r="AL1419" s="764">
        <v>604017</v>
      </c>
      <c r="AM1419" s="764">
        <v>1</v>
      </c>
      <c r="AN1419" s="764" t="s">
        <v>3617</v>
      </c>
      <c r="AO1419" s="624"/>
      <c r="AP1419" s="441"/>
      <c r="AQ1419" s="589"/>
      <c r="AR1419" s="590"/>
      <c r="AS1419" s="9"/>
    </row>
    <row r="1420" spans="34:45" ht="15" customHeight="1" x14ac:dyDescent="0.15">
      <c r="AH1420" s="591" t="s">
        <v>1700</v>
      </c>
      <c r="AI1420" s="592" t="s">
        <v>1753</v>
      </c>
      <c r="AJ1420" s="591">
        <v>603049</v>
      </c>
      <c r="AK1420" s="624"/>
      <c r="AL1420" s="764">
        <v>604018</v>
      </c>
      <c r="AM1420" s="764">
        <v>1</v>
      </c>
      <c r="AN1420" s="764" t="s">
        <v>3617</v>
      </c>
      <c r="AO1420" s="624"/>
      <c r="AP1420" s="441"/>
      <c r="AQ1420" s="589"/>
      <c r="AR1420" s="590"/>
      <c r="AS1420" s="9"/>
    </row>
    <row r="1421" spans="34:45" ht="15" customHeight="1" x14ac:dyDescent="0.15">
      <c r="AH1421" s="591" t="s">
        <v>1700</v>
      </c>
      <c r="AI1421" s="592" t="s">
        <v>1404</v>
      </c>
      <c r="AJ1421" s="591">
        <v>603050</v>
      </c>
      <c r="AK1421" s="624"/>
      <c r="AL1421" s="764">
        <v>604019</v>
      </c>
      <c r="AM1421" s="764">
        <v>1</v>
      </c>
      <c r="AN1421" s="764" t="s">
        <v>3617</v>
      </c>
      <c r="AO1421" s="624"/>
      <c r="AP1421" s="441"/>
      <c r="AQ1421" s="589"/>
      <c r="AR1421" s="590"/>
      <c r="AS1421" s="9"/>
    </row>
    <row r="1422" spans="34:45" ht="15" customHeight="1" x14ac:dyDescent="0.15">
      <c r="AH1422" s="591" t="s">
        <v>1700</v>
      </c>
      <c r="AI1422" s="592" t="s">
        <v>1405</v>
      </c>
      <c r="AJ1422" s="591">
        <v>603051</v>
      </c>
      <c r="AK1422" s="624"/>
      <c r="AL1422" s="764">
        <v>604020</v>
      </c>
      <c r="AM1422" s="764" t="s">
        <v>3617</v>
      </c>
      <c r="AN1422" s="764">
        <v>1</v>
      </c>
      <c r="AO1422" s="624"/>
      <c r="AP1422" s="441"/>
      <c r="AQ1422" s="589"/>
      <c r="AR1422" s="590"/>
      <c r="AS1422" s="9"/>
    </row>
    <row r="1423" spans="34:45" ht="15" customHeight="1" x14ac:dyDescent="0.15">
      <c r="AH1423" s="591" t="s">
        <v>1700</v>
      </c>
      <c r="AI1423" s="592" t="s">
        <v>1407</v>
      </c>
      <c r="AJ1423" s="591">
        <v>603052</v>
      </c>
      <c r="AK1423" s="624"/>
      <c r="AL1423" s="764">
        <v>604021</v>
      </c>
      <c r="AM1423" s="764" t="s">
        <v>3617</v>
      </c>
      <c r="AN1423" s="764">
        <v>1</v>
      </c>
      <c r="AO1423" s="624"/>
      <c r="AP1423" s="441"/>
      <c r="AQ1423" s="589"/>
      <c r="AR1423" s="590"/>
      <c r="AS1423" s="9"/>
    </row>
    <row r="1424" spans="34:45" ht="15" customHeight="1" x14ac:dyDescent="0.15">
      <c r="AH1424" s="591" t="s">
        <v>1700</v>
      </c>
      <c r="AI1424" s="592" t="s">
        <v>1408</v>
      </c>
      <c r="AJ1424" s="591">
        <v>603053</v>
      </c>
      <c r="AK1424" s="624"/>
      <c r="AL1424" s="764">
        <v>604022</v>
      </c>
      <c r="AM1424" s="764" t="s">
        <v>3617</v>
      </c>
      <c r="AN1424" s="764">
        <v>1</v>
      </c>
      <c r="AO1424" s="624"/>
      <c r="AP1424" s="441"/>
      <c r="AQ1424" s="589"/>
      <c r="AR1424" s="590"/>
      <c r="AS1424" s="9"/>
    </row>
    <row r="1425" spans="34:45" ht="15" customHeight="1" x14ac:dyDescent="0.15">
      <c r="AH1425" s="591" t="s">
        <v>1700</v>
      </c>
      <c r="AI1425" s="592" t="s">
        <v>1410</v>
      </c>
      <c r="AJ1425" s="591">
        <v>603054</v>
      </c>
      <c r="AK1425" s="624"/>
      <c r="AL1425" s="764">
        <v>604023</v>
      </c>
      <c r="AM1425" s="764" t="s">
        <v>3617</v>
      </c>
      <c r="AN1425" s="764">
        <v>1</v>
      </c>
      <c r="AO1425" s="624"/>
      <c r="AP1425" s="441"/>
      <c r="AQ1425" s="589"/>
      <c r="AR1425" s="590"/>
      <c r="AS1425" s="9"/>
    </row>
    <row r="1426" spans="34:45" ht="15" customHeight="1" x14ac:dyDescent="0.15">
      <c r="AH1426" s="591" t="s">
        <v>1700</v>
      </c>
      <c r="AI1426" s="592" t="s">
        <v>1759</v>
      </c>
      <c r="AJ1426" s="591">
        <v>603055</v>
      </c>
      <c r="AK1426" s="624"/>
      <c r="AL1426" s="764">
        <v>604024</v>
      </c>
      <c r="AM1426" s="764">
        <v>1</v>
      </c>
      <c r="AN1426" s="764" t="s">
        <v>3617</v>
      </c>
      <c r="AO1426" s="624"/>
      <c r="AP1426" s="441"/>
      <c r="AQ1426" s="589"/>
      <c r="AR1426" s="590"/>
      <c r="AS1426" s="9"/>
    </row>
    <row r="1427" spans="34:45" ht="15" customHeight="1" x14ac:dyDescent="0.15">
      <c r="AH1427" s="591" t="s">
        <v>1700</v>
      </c>
      <c r="AI1427" s="592" t="s">
        <v>1412</v>
      </c>
      <c r="AJ1427" s="591">
        <v>603056</v>
      </c>
      <c r="AK1427" s="624"/>
      <c r="AL1427" s="764">
        <v>604025</v>
      </c>
      <c r="AM1427" s="764">
        <v>1</v>
      </c>
      <c r="AN1427" s="764" t="s">
        <v>3617</v>
      </c>
      <c r="AO1427" s="624"/>
      <c r="AP1427" s="441"/>
      <c r="AQ1427" s="589"/>
      <c r="AR1427" s="590"/>
      <c r="AS1427" s="9"/>
    </row>
    <row r="1428" spans="34:45" ht="15" customHeight="1" x14ac:dyDescent="0.15">
      <c r="AH1428" s="591" t="s">
        <v>1700</v>
      </c>
      <c r="AI1428" s="592" t="s">
        <v>1413</v>
      </c>
      <c r="AJ1428" s="591">
        <v>603057</v>
      </c>
      <c r="AK1428" s="624"/>
      <c r="AL1428" s="764">
        <v>604026</v>
      </c>
      <c r="AM1428" s="764">
        <v>1</v>
      </c>
      <c r="AN1428" s="764" t="s">
        <v>3617</v>
      </c>
      <c r="AO1428" s="624"/>
      <c r="AP1428" s="441"/>
      <c r="AQ1428" s="589"/>
      <c r="AR1428" s="590"/>
      <c r="AS1428" s="9"/>
    </row>
    <row r="1429" spans="34:45" ht="15" customHeight="1" x14ac:dyDescent="0.15">
      <c r="AH1429" s="591" t="s">
        <v>1700</v>
      </c>
      <c r="AI1429" s="592" t="s">
        <v>1414</v>
      </c>
      <c r="AJ1429" s="591">
        <v>603058</v>
      </c>
      <c r="AK1429" s="624"/>
      <c r="AL1429" s="764">
        <v>604027</v>
      </c>
      <c r="AM1429" s="764" t="s">
        <v>3617</v>
      </c>
      <c r="AN1429" s="764">
        <v>1</v>
      </c>
      <c r="AO1429" s="624"/>
      <c r="AP1429" s="441"/>
      <c r="AQ1429" s="589"/>
      <c r="AR1429" s="590"/>
      <c r="AS1429" s="9"/>
    </row>
    <row r="1430" spans="34:45" ht="15" customHeight="1" x14ac:dyDescent="0.15">
      <c r="AH1430" s="591" t="s">
        <v>1700</v>
      </c>
      <c r="AI1430" s="592" t="s">
        <v>1416</v>
      </c>
      <c r="AJ1430" s="591">
        <v>603059</v>
      </c>
      <c r="AK1430" s="624"/>
      <c r="AL1430" s="764">
        <v>604028</v>
      </c>
      <c r="AM1430" s="764">
        <v>1</v>
      </c>
      <c r="AN1430" s="764" t="s">
        <v>3617</v>
      </c>
      <c r="AO1430" s="624"/>
      <c r="AP1430" s="441"/>
      <c r="AQ1430" s="589"/>
      <c r="AR1430" s="590"/>
      <c r="AS1430" s="9"/>
    </row>
    <row r="1431" spans="34:45" ht="15" customHeight="1" x14ac:dyDescent="0.15">
      <c r="AH1431" s="591" t="s">
        <v>1700</v>
      </c>
      <c r="AI1431" s="592" t="s">
        <v>1417</v>
      </c>
      <c r="AJ1431" s="591">
        <v>603060</v>
      </c>
      <c r="AK1431" s="624"/>
      <c r="AL1431" s="764">
        <v>604029</v>
      </c>
      <c r="AM1431" s="764" t="s">
        <v>3617</v>
      </c>
      <c r="AN1431" s="764">
        <v>1</v>
      </c>
      <c r="AO1431" s="624"/>
      <c r="AP1431" s="441"/>
      <c r="AQ1431" s="589"/>
      <c r="AR1431" s="590"/>
      <c r="AS1431" s="9"/>
    </row>
    <row r="1432" spans="34:45" ht="15" customHeight="1" x14ac:dyDescent="0.15">
      <c r="AH1432" s="591" t="s">
        <v>1700</v>
      </c>
      <c r="AI1432" s="592" t="s">
        <v>1420</v>
      </c>
      <c r="AJ1432" s="591">
        <v>603061</v>
      </c>
      <c r="AK1432" s="624"/>
      <c r="AL1432" s="764">
        <v>604030</v>
      </c>
      <c r="AM1432" s="764" t="s">
        <v>3617</v>
      </c>
      <c r="AN1432" s="764">
        <v>1</v>
      </c>
      <c r="AO1432" s="624"/>
      <c r="AP1432" s="441"/>
      <c r="AQ1432" s="589"/>
      <c r="AR1432" s="590"/>
      <c r="AS1432" s="9"/>
    </row>
    <row r="1433" spans="34:45" ht="15" customHeight="1" x14ac:dyDescent="0.15">
      <c r="AH1433" s="591" t="s">
        <v>1700</v>
      </c>
      <c r="AI1433" s="592" t="s">
        <v>1421</v>
      </c>
      <c r="AJ1433" s="591">
        <v>603062</v>
      </c>
      <c r="AK1433" s="624"/>
      <c r="AL1433" s="764">
        <v>604031</v>
      </c>
      <c r="AM1433" s="764" t="s">
        <v>3617</v>
      </c>
      <c r="AN1433" s="764">
        <v>1</v>
      </c>
      <c r="AO1433" s="624"/>
      <c r="AP1433" s="441"/>
      <c r="AQ1433" s="589"/>
      <c r="AR1433" s="590"/>
      <c r="AS1433" s="9"/>
    </row>
    <row r="1434" spans="34:45" ht="15" customHeight="1" x14ac:dyDescent="0.15">
      <c r="AH1434" s="591" t="s">
        <v>1700</v>
      </c>
      <c r="AI1434" s="592" t="s">
        <v>1422</v>
      </c>
      <c r="AJ1434" s="591">
        <v>603063</v>
      </c>
      <c r="AK1434" s="624"/>
      <c r="AL1434" s="764">
        <v>604032</v>
      </c>
      <c r="AM1434" s="764" t="s">
        <v>3617</v>
      </c>
      <c r="AN1434" s="764">
        <v>1</v>
      </c>
      <c r="AO1434" s="624"/>
      <c r="AP1434" s="441"/>
      <c r="AQ1434" s="589"/>
      <c r="AR1434" s="590"/>
      <c r="AS1434" s="9"/>
    </row>
    <row r="1435" spans="34:45" ht="15" customHeight="1" x14ac:dyDescent="0.15">
      <c r="AH1435" s="591" t="s">
        <v>1700</v>
      </c>
      <c r="AI1435" s="592" t="s">
        <v>1423</v>
      </c>
      <c r="AJ1435" s="591">
        <v>603064</v>
      </c>
      <c r="AK1435" s="624"/>
      <c r="AL1435" s="764">
        <v>604033</v>
      </c>
      <c r="AM1435" s="764" t="s">
        <v>3617</v>
      </c>
      <c r="AN1435" s="764">
        <v>1</v>
      </c>
      <c r="AO1435" s="624"/>
      <c r="AP1435" s="441"/>
      <c r="AQ1435" s="589"/>
      <c r="AR1435" s="590"/>
      <c r="AS1435" s="9"/>
    </row>
    <row r="1436" spans="34:45" ht="15" customHeight="1" x14ac:dyDescent="0.15">
      <c r="AH1436" s="591" t="s">
        <v>1700</v>
      </c>
      <c r="AI1436" s="592" t="s">
        <v>1767</v>
      </c>
      <c r="AJ1436" s="591">
        <v>603065</v>
      </c>
      <c r="AK1436" s="624"/>
      <c r="AL1436" s="764">
        <v>604034</v>
      </c>
      <c r="AM1436" s="764">
        <v>1</v>
      </c>
      <c r="AN1436" s="764" t="s">
        <v>3617</v>
      </c>
      <c r="AO1436" s="624"/>
      <c r="AP1436" s="441"/>
      <c r="AQ1436" s="589"/>
      <c r="AR1436" s="590"/>
      <c r="AS1436" s="9"/>
    </row>
    <row r="1437" spans="34:45" ht="15" customHeight="1" x14ac:dyDescent="0.15">
      <c r="AH1437" s="591" t="s">
        <v>1700</v>
      </c>
      <c r="AI1437" s="592" t="s">
        <v>1425</v>
      </c>
      <c r="AJ1437" s="591">
        <v>603066</v>
      </c>
      <c r="AK1437" s="624"/>
      <c r="AL1437" s="764">
        <v>604035</v>
      </c>
      <c r="AM1437" s="764" t="s">
        <v>3617</v>
      </c>
      <c r="AN1437" s="764">
        <v>1</v>
      </c>
      <c r="AO1437" s="624"/>
      <c r="AP1437" s="441"/>
      <c r="AQ1437" s="589"/>
      <c r="AR1437" s="590"/>
      <c r="AS1437" s="9"/>
    </row>
    <row r="1438" spans="34:45" ht="15" customHeight="1" x14ac:dyDescent="0.15">
      <c r="AH1438" s="591" t="s">
        <v>1700</v>
      </c>
      <c r="AI1438" s="592" t="s">
        <v>1769</v>
      </c>
      <c r="AJ1438" s="591">
        <v>603067</v>
      </c>
      <c r="AK1438" s="624"/>
      <c r="AL1438" s="764">
        <v>604036</v>
      </c>
      <c r="AM1438" s="764">
        <v>1</v>
      </c>
      <c r="AN1438" s="764" t="s">
        <v>3617</v>
      </c>
      <c r="AO1438" s="624"/>
      <c r="AP1438" s="441"/>
      <c r="AQ1438" s="589"/>
      <c r="AR1438" s="590"/>
      <c r="AS1438" s="9"/>
    </row>
    <row r="1439" spans="34:45" ht="15" customHeight="1" x14ac:dyDescent="0.15">
      <c r="AH1439" s="591" t="s">
        <v>1700</v>
      </c>
      <c r="AI1439" s="592" t="s">
        <v>1770</v>
      </c>
      <c r="AJ1439" s="591">
        <v>603068</v>
      </c>
      <c r="AK1439" s="624"/>
      <c r="AL1439" s="764">
        <v>604037</v>
      </c>
      <c r="AM1439" s="764" t="s">
        <v>3617</v>
      </c>
      <c r="AN1439" s="764">
        <v>1</v>
      </c>
      <c r="AO1439" s="624"/>
      <c r="AP1439" s="441"/>
      <c r="AQ1439" s="589"/>
      <c r="AR1439" s="590"/>
      <c r="AS1439" s="9"/>
    </row>
    <row r="1440" spans="34:45" ht="15" customHeight="1" x14ac:dyDescent="0.15">
      <c r="AH1440" s="591" t="s">
        <v>1700</v>
      </c>
      <c r="AI1440" s="592" t="s">
        <v>1772</v>
      </c>
      <c r="AJ1440" s="591">
        <v>603069</v>
      </c>
      <c r="AK1440" s="624"/>
      <c r="AL1440" s="764">
        <v>604038</v>
      </c>
      <c r="AM1440" s="764" t="s">
        <v>3617</v>
      </c>
      <c r="AN1440" s="764">
        <v>1</v>
      </c>
      <c r="AO1440" s="624"/>
      <c r="AP1440" s="441"/>
      <c r="AQ1440" s="589"/>
      <c r="AR1440" s="590"/>
      <c r="AS1440" s="9"/>
    </row>
    <row r="1441" spans="34:45" ht="15" customHeight="1" x14ac:dyDescent="0.15">
      <c r="AH1441" s="591" t="s">
        <v>1700</v>
      </c>
      <c r="AI1441" s="592" t="s">
        <v>1426</v>
      </c>
      <c r="AJ1441" s="591">
        <v>603070</v>
      </c>
      <c r="AK1441" s="624"/>
      <c r="AL1441" s="764">
        <v>604039</v>
      </c>
      <c r="AM1441" s="764" t="s">
        <v>3617</v>
      </c>
      <c r="AN1441" s="764">
        <v>1</v>
      </c>
      <c r="AO1441" s="624"/>
      <c r="AP1441" s="441"/>
      <c r="AQ1441" s="589"/>
      <c r="AR1441" s="590"/>
      <c r="AS1441" s="9"/>
    </row>
    <row r="1442" spans="34:45" ht="15" customHeight="1" x14ac:dyDescent="0.15">
      <c r="AH1442" s="591" t="s">
        <v>1700</v>
      </c>
      <c r="AI1442" s="592" t="s">
        <v>1427</v>
      </c>
      <c r="AJ1442" s="591">
        <v>603071</v>
      </c>
      <c r="AK1442" s="624"/>
      <c r="AL1442" s="764">
        <v>604040</v>
      </c>
      <c r="AM1442" s="764">
        <v>1</v>
      </c>
      <c r="AN1442" s="764" t="s">
        <v>3617</v>
      </c>
      <c r="AO1442" s="624"/>
      <c r="AP1442" s="441"/>
      <c r="AQ1442" s="589"/>
      <c r="AR1442" s="590"/>
      <c r="AS1442" s="9"/>
    </row>
    <row r="1443" spans="34:45" ht="15" customHeight="1" x14ac:dyDescent="0.15">
      <c r="AH1443" s="591" t="s">
        <v>1700</v>
      </c>
      <c r="AI1443" s="592" t="s">
        <v>1428</v>
      </c>
      <c r="AJ1443" s="591">
        <v>603072</v>
      </c>
      <c r="AK1443" s="624"/>
      <c r="AL1443" s="764">
        <v>604041</v>
      </c>
      <c r="AM1443" s="764">
        <v>1</v>
      </c>
      <c r="AN1443" s="764" t="s">
        <v>3617</v>
      </c>
      <c r="AO1443" s="624"/>
      <c r="AP1443" s="441"/>
      <c r="AQ1443" s="589"/>
      <c r="AR1443" s="590"/>
      <c r="AS1443" s="9"/>
    </row>
    <row r="1444" spans="34:45" ht="15" customHeight="1" x14ac:dyDescent="0.15">
      <c r="AH1444" s="591" t="s">
        <v>1700</v>
      </c>
      <c r="AI1444" s="592" t="s">
        <v>1775</v>
      </c>
      <c r="AJ1444" s="591">
        <v>603073</v>
      </c>
      <c r="AK1444" s="624"/>
      <c r="AL1444" s="764">
        <v>604042</v>
      </c>
      <c r="AM1444" s="764" t="s">
        <v>3617</v>
      </c>
      <c r="AN1444" s="764">
        <v>1</v>
      </c>
      <c r="AO1444" s="624"/>
      <c r="AP1444" s="441"/>
      <c r="AQ1444" s="589"/>
      <c r="AR1444" s="590"/>
      <c r="AS1444" s="9"/>
    </row>
    <row r="1445" spans="34:45" ht="15" customHeight="1" x14ac:dyDescent="0.15">
      <c r="AH1445" s="591" t="s">
        <v>1700</v>
      </c>
      <c r="AI1445" s="592" t="s">
        <v>1430</v>
      </c>
      <c r="AJ1445" s="591">
        <v>603074</v>
      </c>
      <c r="AK1445" s="624"/>
      <c r="AL1445" s="764">
        <v>604043</v>
      </c>
      <c r="AM1445" s="764" t="s">
        <v>3617</v>
      </c>
      <c r="AN1445" s="764">
        <v>1</v>
      </c>
      <c r="AO1445" s="624"/>
      <c r="AP1445" s="441"/>
      <c r="AQ1445" s="589"/>
      <c r="AR1445" s="590"/>
      <c r="AS1445" s="9"/>
    </row>
    <row r="1446" spans="34:45" ht="15" customHeight="1" x14ac:dyDescent="0.15">
      <c r="AH1446" s="591" t="s">
        <v>1700</v>
      </c>
      <c r="AI1446" s="592" t="s">
        <v>1432</v>
      </c>
      <c r="AJ1446" s="591">
        <v>603075</v>
      </c>
      <c r="AK1446" s="624"/>
      <c r="AL1446" s="764">
        <v>604044</v>
      </c>
      <c r="AM1446" s="764">
        <v>1</v>
      </c>
      <c r="AN1446" s="764" t="s">
        <v>3617</v>
      </c>
      <c r="AO1446" s="624"/>
      <c r="AP1446" s="441"/>
      <c r="AQ1446" s="589"/>
      <c r="AR1446" s="590"/>
      <c r="AS1446" s="9"/>
    </row>
    <row r="1447" spans="34:45" ht="15" customHeight="1" x14ac:dyDescent="0.15">
      <c r="AH1447" s="591" t="s">
        <v>1700</v>
      </c>
      <c r="AI1447" s="592" t="s">
        <v>1433</v>
      </c>
      <c r="AJ1447" s="591">
        <v>603076</v>
      </c>
      <c r="AK1447" s="624"/>
      <c r="AL1447" s="764">
        <v>604045</v>
      </c>
      <c r="AM1447" s="764" t="s">
        <v>3617</v>
      </c>
      <c r="AN1447" s="764">
        <v>1</v>
      </c>
      <c r="AO1447" s="624"/>
      <c r="AP1447" s="441"/>
      <c r="AQ1447" s="589"/>
      <c r="AR1447" s="590"/>
      <c r="AS1447" s="9"/>
    </row>
    <row r="1448" spans="34:45" ht="15" customHeight="1" x14ac:dyDescent="0.15">
      <c r="AH1448" s="591" t="s">
        <v>1700</v>
      </c>
      <c r="AI1448" s="592" t="s">
        <v>1435</v>
      </c>
      <c r="AJ1448" s="591">
        <v>603077</v>
      </c>
      <c r="AK1448" s="624"/>
      <c r="AL1448" s="764">
        <v>604046</v>
      </c>
      <c r="AM1448" s="764" t="s">
        <v>3617</v>
      </c>
      <c r="AN1448" s="764">
        <v>1</v>
      </c>
      <c r="AO1448" s="624"/>
      <c r="AP1448" s="441"/>
      <c r="AQ1448" s="589"/>
      <c r="AR1448" s="590"/>
      <c r="AS1448" s="9"/>
    </row>
    <row r="1449" spans="34:45" ht="15" customHeight="1" x14ac:dyDescent="0.15">
      <c r="AH1449" s="591" t="s">
        <v>1700</v>
      </c>
      <c r="AI1449" s="592" t="s">
        <v>1436</v>
      </c>
      <c r="AJ1449" s="591">
        <v>603078</v>
      </c>
      <c r="AK1449" s="624"/>
      <c r="AL1449" s="764">
        <v>604047</v>
      </c>
      <c r="AM1449" s="764">
        <v>1</v>
      </c>
      <c r="AN1449" s="764" t="s">
        <v>3617</v>
      </c>
      <c r="AO1449" s="624"/>
      <c r="AP1449" s="441"/>
      <c r="AQ1449" s="589"/>
      <c r="AR1449" s="590"/>
      <c r="AS1449" s="9"/>
    </row>
    <row r="1450" spans="34:45" ht="15" customHeight="1" x14ac:dyDescent="0.15">
      <c r="AH1450" s="591" t="s">
        <v>1700</v>
      </c>
      <c r="AI1450" s="592" t="s">
        <v>1779</v>
      </c>
      <c r="AJ1450" s="591">
        <v>603079</v>
      </c>
      <c r="AK1450" s="624"/>
      <c r="AL1450" s="764">
        <v>604048</v>
      </c>
      <c r="AM1450" s="764" t="s">
        <v>3617</v>
      </c>
      <c r="AN1450" s="764">
        <v>1</v>
      </c>
      <c r="AO1450" s="624"/>
      <c r="AP1450" s="441"/>
      <c r="AQ1450" s="589"/>
      <c r="AR1450" s="590"/>
      <c r="AS1450" s="9"/>
    </row>
    <row r="1451" spans="34:45" ht="15" customHeight="1" x14ac:dyDescent="0.15">
      <c r="AH1451" s="591" t="s">
        <v>1700</v>
      </c>
      <c r="AI1451" s="592" t="s">
        <v>1781</v>
      </c>
      <c r="AJ1451" s="591">
        <v>603080</v>
      </c>
      <c r="AK1451" s="624"/>
      <c r="AL1451" s="764">
        <v>604990</v>
      </c>
      <c r="AM1451" s="764" t="s">
        <v>3617</v>
      </c>
      <c r="AN1451" s="764">
        <v>1</v>
      </c>
      <c r="AO1451" s="624"/>
      <c r="AP1451" s="441"/>
      <c r="AQ1451" s="589"/>
      <c r="AR1451" s="590"/>
      <c r="AS1451" s="9"/>
    </row>
    <row r="1452" spans="34:45" ht="15" customHeight="1" x14ac:dyDescent="0.15">
      <c r="AH1452" s="591" t="s">
        <v>1700</v>
      </c>
      <c r="AI1452" s="592" t="s">
        <v>1783</v>
      </c>
      <c r="AJ1452" s="591">
        <v>603081</v>
      </c>
      <c r="AK1452" s="624"/>
      <c r="AL1452" s="764">
        <v>604050</v>
      </c>
      <c r="AM1452" s="764" t="s">
        <v>3617</v>
      </c>
      <c r="AN1452" s="764">
        <v>1</v>
      </c>
      <c r="AO1452" s="624"/>
      <c r="AP1452" s="441"/>
      <c r="AQ1452" s="589"/>
      <c r="AR1452" s="590"/>
      <c r="AS1452" s="9"/>
    </row>
    <row r="1453" spans="34:45" ht="15" customHeight="1" x14ac:dyDescent="0.15">
      <c r="AH1453" s="591" t="s">
        <v>1700</v>
      </c>
      <c r="AI1453" s="592" t="s">
        <v>1439</v>
      </c>
      <c r="AJ1453" s="591">
        <v>603082</v>
      </c>
      <c r="AK1453" s="624"/>
      <c r="AL1453" s="764">
        <v>604051</v>
      </c>
      <c r="AM1453" s="764" t="s">
        <v>3617</v>
      </c>
      <c r="AN1453" s="764">
        <v>1</v>
      </c>
      <c r="AO1453" s="624"/>
      <c r="AP1453" s="441"/>
      <c r="AQ1453" s="589"/>
      <c r="AR1453" s="590"/>
      <c r="AS1453" s="9"/>
    </row>
    <row r="1454" spans="34:45" ht="15" customHeight="1" x14ac:dyDescent="0.15">
      <c r="AH1454" s="591" t="s">
        <v>1700</v>
      </c>
      <c r="AI1454" s="592" t="s">
        <v>1440</v>
      </c>
      <c r="AJ1454" s="591">
        <v>603083</v>
      </c>
      <c r="AK1454" s="624"/>
      <c r="AL1454" s="764">
        <v>604052</v>
      </c>
      <c r="AM1454" s="764">
        <v>1</v>
      </c>
      <c r="AN1454" s="764" t="s">
        <v>3617</v>
      </c>
      <c r="AO1454" s="624"/>
      <c r="AP1454" s="441"/>
      <c r="AQ1454" s="589"/>
      <c r="AR1454" s="590"/>
      <c r="AS1454" s="9"/>
    </row>
    <row r="1455" spans="34:45" ht="15" customHeight="1" x14ac:dyDescent="0.15">
      <c r="AH1455" s="591" t="s">
        <v>1700</v>
      </c>
      <c r="AI1455" s="592" t="s">
        <v>1786</v>
      </c>
      <c r="AJ1455" s="591">
        <v>603084</v>
      </c>
      <c r="AK1455" s="624"/>
      <c r="AL1455" s="764">
        <v>605001</v>
      </c>
      <c r="AM1455" s="764">
        <v>1</v>
      </c>
      <c r="AN1455" s="764" t="s">
        <v>3617</v>
      </c>
      <c r="AO1455" s="624"/>
      <c r="AP1455" s="441"/>
      <c r="AQ1455" s="589"/>
      <c r="AR1455" s="590"/>
      <c r="AS1455" s="9"/>
    </row>
    <row r="1456" spans="34:45" ht="15" customHeight="1" x14ac:dyDescent="0.15">
      <c r="AH1456" s="591" t="s">
        <v>1700</v>
      </c>
      <c r="AI1456" s="592" t="s">
        <v>1787</v>
      </c>
      <c r="AJ1456" s="591">
        <v>603085</v>
      </c>
      <c r="AK1456" s="624"/>
      <c r="AL1456" s="764">
        <v>605002</v>
      </c>
      <c r="AM1456" s="764" t="s">
        <v>3617</v>
      </c>
      <c r="AN1456" s="764">
        <v>1</v>
      </c>
      <c r="AO1456" s="624"/>
      <c r="AP1456" s="441"/>
      <c r="AQ1456" s="589"/>
      <c r="AR1456" s="590"/>
      <c r="AS1456" s="9"/>
    </row>
    <row r="1457" spans="34:45" ht="15" customHeight="1" x14ac:dyDescent="0.15">
      <c r="AH1457" s="591" t="s">
        <v>1700</v>
      </c>
      <c r="AI1457" s="592" t="s">
        <v>1789</v>
      </c>
      <c r="AJ1457" s="591">
        <v>603087</v>
      </c>
      <c r="AK1457" s="624"/>
      <c r="AL1457" s="764">
        <v>605003</v>
      </c>
      <c r="AM1457" s="764" t="s">
        <v>3617</v>
      </c>
      <c r="AN1457" s="764">
        <v>1</v>
      </c>
      <c r="AO1457" s="624"/>
      <c r="AP1457" s="441"/>
      <c r="AQ1457" s="589"/>
      <c r="AR1457" s="590"/>
      <c r="AS1457" s="9"/>
    </row>
    <row r="1458" spans="34:45" ht="15" customHeight="1" x14ac:dyDescent="0.15">
      <c r="AH1458" s="591" t="s">
        <v>1700</v>
      </c>
      <c r="AI1458" s="592" t="s">
        <v>1791</v>
      </c>
      <c r="AJ1458" s="591">
        <v>603088</v>
      </c>
      <c r="AK1458" s="624"/>
      <c r="AL1458" s="764">
        <v>605004</v>
      </c>
      <c r="AM1458" s="764" t="s">
        <v>3617</v>
      </c>
      <c r="AN1458" s="764">
        <v>1</v>
      </c>
      <c r="AO1458" s="624"/>
      <c r="AP1458" s="441"/>
      <c r="AQ1458" s="589"/>
      <c r="AR1458" s="590"/>
      <c r="AS1458" s="9"/>
    </row>
    <row r="1459" spans="34:45" ht="15" customHeight="1" x14ac:dyDescent="0.15">
      <c r="AH1459" s="591" t="s">
        <v>1700</v>
      </c>
      <c r="AI1459" s="592" t="s">
        <v>1792</v>
      </c>
      <c r="AJ1459" s="591">
        <v>603089</v>
      </c>
      <c r="AK1459" s="624"/>
      <c r="AL1459" s="764">
        <v>605005</v>
      </c>
      <c r="AM1459" s="764">
        <v>1</v>
      </c>
      <c r="AN1459" s="764" t="s">
        <v>3617</v>
      </c>
      <c r="AO1459" s="624"/>
      <c r="AP1459" s="441"/>
      <c r="AQ1459" s="589"/>
      <c r="AR1459" s="590"/>
      <c r="AS1459" s="9"/>
    </row>
    <row r="1460" spans="34:45" ht="15" customHeight="1" x14ac:dyDescent="0.15">
      <c r="AH1460" s="591" t="s">
        <v>1700</v>
      </c>
      <c r="AI1460" s="592" t="s">
        <v>1794</v>
      </c>
      <c r="AJ1460" s="591">
        <v>603090</v>
      </c>
      <c r="AK1460" s="624"/>
      <c r="AL1460" s="764">
        <v>605006</v>
      </c>
      <c r="AM1460" s="764">
        <v>1</v>
      </c>
      <c r="AN1460" s="764" t="s">
        <v>3617</v>
      </c>
      <c r="AO1460" s="624"/>
      <c r="AP1460" s="441"/>
      <c r="AQ1460" s="589"/>
      <c r="AR1460" s="590"/>
      <c r="AS1460" s="9"/>
    </row>
    <row r="1461" spans="34:45" ht="15" customHeight="1" x14ac:dyDescent="0.15">
      <c r="AH1461" s="591" t="s">
        <v>1700</v>
      </c>
      <c r="AI1461" s="592" t="s">
        <v>1443</v>
      </c>
      <c r="AJ1461" s="591">
        <v>603091</v>
      </c>
      <c r="AK1461" s="624"/>
      <c r="AL1461" s="764">
        <v>605007</v>
      </c>
      <c r="AM1461" s="764">
        <v>1</v>
      </c>
      <c r="AN1461" s="764" t="s">
        <v>3617</v>
      </c>
      <c r="AO1461" s="624"/>
      <c r="AP1461" s="441"/>
      <c r="AQ1461" s="589"/>
      <c r="AR1461" s="590"/>
      <c r="AS1461" s="9"/>
    </row>
    <row r="1462" spans="34:45" ht="15" customHeight="1" x14ac:dyDescent="0.15">
      <c r="AH1462" s="591" t="s">
        <v>1700</v>
      </c>
      <c r="AI1462" s="592" t="s">
        <v>1444</v>
      </c>
      <c r="AJ1462" s="591">
        <v>603092</v>
      </c>
      <c r="AK1462" s="624"/>
      <c r="AL1462" s="764">
        <v>605008</v>
      </c>
      <c r="AM1462" s="764">
        <v>1</v>
      </c>
      <c r="AN1462" s="764" t="s">
        <v>3617</v>
      </c>
      <c r="AO1462" s="624"/>
      <c r="AP1462" s="441"/>
      <c r="AQ1462" s="589"/>
      <c r="AR1462" s="590"/>
      <c r="AS1462" s="9"/>
    </row>
    <row r="1463" spans="34:45" ht="15" customHeight="1" x14ac:dyDescent="0.15">
      <c r="AH1463" s="591" t="s">
        <v>1700</v>
      </c>
      <c r="AI1463" s="592" t="s">
        <v>1797</v>
      </c>
      <c r="AJ1463" s="591">
        <v>603093</v>
      </c>
      <c r="AK1463" s="624"/>
      <c r="AL1463" s="764">
        <v>605009</v>
      </c>
      <c r="AM1463" s="764" t="s">
        <v>3617</v>
      </c>
      <c r="AN1463" s="764">
        <v>1</v>
      </c>
      <c r="AO1463" s="624"/>
      <c r="AP1463" s="441"/>
      <c r="AQ1463" s="589"/>
      <c r="AR1463" s="590"/>
      <c r="AS1463" s="9"/>
    </row>
    <row r="1464" spans="34:45" ht="15" customHeight="1" x14ac:dyDescent="0.15">
      <c r="AH1464" s="591" t="s">
        <v>1700</v>
      </c>
      <c r="AI1464" s="592" t="s">
        <v>1799</v>
      </c>
      <c r="AJ1464" s="591">
        <v>603094</v>
      </c>
      <c r="AK1464" s="624"/>
      <c r="AL1464" s="764">
        <v>605010</v>
      </c>
      <c r="AM1464" s="764">
        <v>1</v>
      </c>
      <c r="AN1464" s="764" t="s">
        <v>3617</v>
      </c>
      <c r="AO1464" s="624"/>
      <c r="AP1464" s="441"/>
      <c r="AQ1464" s="589"/>
      <c r="AR1464" s="590"/>
      <c r="AS1464" s="9"/>
    </row>
    <row r="1465" spans="34:45" ht="15" customHeight="1" x14ac:dyDescent="0.15">
      <c r="AH1465" s="591" t="s">
        <v>1700</v>
      </c>
      <c r="AI1465" s="592" t="s">
        <v>1801</v>
      </c>
      <c r="AJ1465" s="591">
        <v>603095</v>
      </c>
      <c r="AK1465" s="624"/>
      <c r="AL1465" s="764">
        <v>605013</v>
      </c>
      <c r="AM1465" s="764">
        <v>1</v>
      </c>
      <c r="AN1465" s="764" t="s">
        <v>3617</v>
      </c>
      <c r="AO1465" s="624"/>
      <c r="AP1465" s="441"/>
      <c r="AQ1465" s="589"/>
      <c r="AR1465" s="590"/>
      <c r="AS1465" s="9"/>
    </row>
    <row r="1466" spans="34:45" ht="15" customHeight="1" x14ac:dyDescent="0.15">
      <c r="AH1466" s="591" t="s">
        <v>1700</v>
      </c>
      <c r="AI1466" s="592" t="s">
        <v>1803</v>
      </c>
      <c r="AJ1466" s="591">
        <v>603096</v>
      </c>
      <c r="AK1466" s="624"/>
      <c r="AL1466" s="764">
        <v>605014</v>
      </c>
      <c r="AM1466" s="764" t="s">
        <v>3617</v>
      </c>
      <c r="AN1466" s="764">
        <v>1</v>
      </c>
      <c r="AO1466" s="624"/>
      <c r="AP1466" s="441"/>
      <c r="AQ1466" s="589"/>
      <c r="AR1466" s="590"/>
      <c r="AS1466" s="9"/>
    </row>
    <row r="1467" spans="34:45" ht="15" customHeight="1" x14ac:dyDescent="0.15">
      <c r="AH1467" s="591" t="s">
        <v>1700</v>
      </c>
      <c r="AI1467" s="592" t="s">
        <v>1805</v>
      </c>
      <c r="AJ1467" s="591">
        <v>603097</v>
      </c>
      <c r="AK1467" s="624"/>
      <c r="AL1467" s="764">
        <v>605015</v>
      </c>
      <c r="AM1467" s="764">
        <v>1</v>
      </c>
      <c r="AN1467" s="764" t="s">
        <v>3617</v>
      </c>
      <c r="AO1467" s="624"/>
      <c r="AP1467" s="441"/>
      <c r="AQ1467" s="589"/>
      <c r="AR1467" s="590"/>
      <c r="AS1467" s="9"/>
    </row>
    <row r="1468" spans="34:45" ht="15" customHeight="1" x14ac:dyDescent="0.15">
      <c r="AH1468" s="591" t="s">
        <v>1700</v>
      </c>
      <c r="AI1468" s="592" t="s">
        <v>1807</v>
      </c>
      <c r="AJ1468" s="591">
        <v>603098</v>
      </c>
      <c r="AK1468" s="624"/>
      <c r="AL1468" s="764">
        <v>605017</v>
      </c>
      <c r="AM1468" s="764">
        <v>1</v>
      </c>
      <c r="AN1468" s="764" t="s">
        <v>3617</v>
      </c>
      <c r="AO1468" s="624"/>
      <c r="AP1468" s="441"/>
      <c r="AQ1468" s="589"/>
      <c r="AR1468" s="590"/>
      <c r="AS1468" s="9"/>
    </row>
    <row r="1469" spans="34:45" ht="15" customHeight="1" x14ac:dyDescent="0.15">
      <c r="AH1469" s="591" t="s">
        <v>1700</v>
      </c>
      <c r="AI1469" s="592" t="s">
        <v>1808</v>
      </c>
      <c r="AJ1469" s="591">
        <v>603099</v>
      </c>
      <c r="AK1469" s="624"/>
      <c r="AL1469" s="764">
        <v>605018</v>
      </c>
      <c r="AM1469" s="764" t="s">
        <v>3617</v>
      </c>
      <c r="AN1469" s="764">
        <v>1</v>
      </c>
      <c r="AO1469" s="624"/>
      <c r="AP1469" s="441"/>
      <c r="AQ1469" s="589"/>
      <c r="AR1469" s="590"/>
      <c r="AS1469" s="9"/>
    </row>
    <row r="1470" spans="34:45" ht="15" customHeight="1" x14ac:dyDescent="0.15">
      <c r="AH1470" s="591" t="s">
        <v>1700</v>
      </c>
      <c r="AI1470" s="592" t="s">
        <v>1810</v>
      </c>
      <c r="AJ1470" s="591">
        <v>603100</v>
      </c>
      <c r="AK1470" s="624"/>
      <c r="AL1470" s="764">
        <v>605020</v>
      </c>
      <c r="AM1470" s="764">
        <v>1</v>
      </c>
      <c r="AN1470" s="764" t="s">
        <v>3617</v>
      </c>
      <c r="AO1470" s="624"/>
      <c r="AP1470" s="441"/>
      <c r="AQ1470" s="589"/>
      <c r="AR1470" s="590"/>
      <c r="AS1470" s="9"/>
    </row>
    <row r="1471" spans="34:45" ht="15" customHeight="1" x14ac:dyDescent="0.15">
      <c r="AH1471" s="591" t="s">
        <v>1700</v>
      </c>
      <c r="AI1471" s="592" t="s">
        <v>1447</v>
      </c>
      <c r="AJ1471" s="591">
        <v>603102</v>
      </c>
      <c r="AK1471" s="624"/>
      <c r="AL1471" s="764">
        <v>605990</v>
      </c>
      <c r="AM1471" s="764">
        <v>1</v>
      </c>
      <c r="AN1471" s="764" t="s">
        <v>3617</v>
      </c>
      <c r="AO1471" s="624"/>
      <c r="AP1471" s="441"/>
      <c r="AQ1471" s="589"/>
      <c r="AR1471" s="590"/>
      <c r="AS1471" s="9"/>
    </row>
    <row r="1472" spans="34:45" ht="15" customHeight="1" x14ac:dyDescent="0.15">
      <c r="AH1472" s="591" t="s">
        <v>1700</v>
      </c>
      <c r="AI1472" s="592" t="s">
        <v>1812</v>
      </c>
      <c r="AJ1472" s="591">
        <v>603103</v>
      </c>
      <c r="AK1472" s="624"/>
      <c r="AL1472" s="764">
        <v>605991</v>
      </c>
      <c r="AM1472" s="764" t="s">
        <v>3617</v>
      </c>
      <c r="AN1472" s="764">
        <v>1</v>
      </c>
      <c r="AO1472" s="624"/>
      <c r="AP1472" s="441"/>
      <c r="AQ1472" s="589"/>
      <c r="AR1472" s="590"/>
      <c r="AS1472" s="9"/>
    </row>
    <row r="1473" spans="34:45" ht="15" customHeight="1" x14ac:dyDescent="0.15">
      <c r="AH1473" s="591" t="s">
        <v>1700</v>
      </c>
      <c r="AI1473" s="592" t="s">
        <v>1813</v>
      </c>
      <c r="AJ1473" s="591">
        <v>603104</v>
      </c>
      <c r="AK1473" s="624"/>
      <c r="AL1473" s="764">
        <v>605992</v>
      </c>
      <c r="AM1473" s="764" t="s">
        <v>3617</v>
      </c>
      <c r="AN1473" s="764">
        <v>1</v>
      </c>
      <c r="AO1473" s="624"/>
      <c r="AP1473" s="441"/>
      <c r="AQ1473" s="589"/>
      <c r="AR1473" s="590"/>
      <c r="AS1473" s="9"/>
    </row>
    <row r="1474" spans="34:45" ht="15" customHeight="1" x14ac:dyDescent="0.15">
      <c r="AH1474" s="591" t="s">
        <v>1740</v>
      </c>
      <c r="AI1474" s="592" t="s">
        <v>1814</v>
      </c>
      <c r="AJ1474" s="591">
        <v>603105</v>
      </c>
      <c r="AK1474" s="624"/>
      <c r="AL1474" s="764">
        <v>606001</v>
      </c>
      <c r="AM1474" s="764" t="s">
        <v>3617</v>
      </c>
      <c r="AN1474" s="764">
        <v>1</v>
      </c>
      <c r="AO1474" s="624"/>
      <c r="AP1474" s="441"/>
      <c r="AQ1474" s="589"/>
      <c r="AR1474" s="590"/>
      <c r="AS1474" s="9"/>
    </row>
    <row r="1475" spans="34:45" ht="15" customHeight="1" x14ac:dyDescent="0.15">
      <c r="AH1475" s="591" t="s">
        <v>1700</v>
      </c>
      <c r="AI1475" s="592" t="s">
        <v>1815</v>
      </c>
      <c r="AJ1475" s="591">
        <v>603106</v>
      </c>
      <c r="AK1475" s="624"/>
      <c r="AL1475" s="764">
        <v>606002</v>
      </c>
      <c r="AM1475" s="764">
        <v>1</v>
      </c>
      <c r="AN1475" s="764" t="s">
        <v>3617</v>
      </c>
      <c r="AO1475" s="624"/>
      <c r="AP1475" s="441"/>
      <c r="AQ1475" s="589"/>
      <c r="AR1475" s="590"/>
      <c r="AS1475" s="9"/>
    </row>
    <row r="1476" spans="34:45" ht="15" customHeight="1" x14ac:dyDescent="0.15">
      <c r="AH1476" s="591" t="s">
        <v>1700</v>
      </c>
      <c r="AI1476" s="592" t="s">
        <v>1817</v>
      </c>
      <c r="AJ1476" s="591">
        <v>603107</v>
      </c>
      <c r="AK1476" s="624"/>
      <c r="AL1476" s="764">
        <v>606003</v>
      </c>
      <c r="AM1476" s="764">
        <v>1</v>
      </c>
      <c r="AN1476" s="764" t="s">
        <v>3617</v>
      </c>
      <c r="AO1476" s="624"/>
      <c r="AP1476" s="441"/>
      <c r="AQ1476" s="589"/>
      <c r="AR1476" s="590"/>
      <c r="AS1476" s="9"/>
    </row>
    <row r="1477" spans="34:45" ht="15" customHeight="1" x14ac:dyDescent="0.15">
      <c r="AH1477" s="591" t="s">
        <v>1700</v>
      </c>
      <c r="AI1477" s="592" t="s">
        <v>1819</v>
      </c>
      <c r="AJ1477" s="591">
        <v>603108</v>
      </c>
      <c r="AK1477" s="624"/>
      <c r="AL1477" s="764">
        <v>606004</v>
      </c>
      <c r="AM1477" s="764">
        <v>1</v>
      </c>
      <c r="AN1477" s="764" t="s">
        <v>3617</v>
      </c>
      <c r="AO1477" s="624"/>
      <c r="AP1477" s="441"/>
      <c r="AQ1477" s="589"/>
      <c r="AR1477" s="590"/>
      <c r="AS1477" s="9"/>
    </row>
    <row r="1478" spans="34:45" ht="15" customHeight="1" x14ac:dyDescent="0.15">
      <c r="AH1478" s="591" t="s">
        <v>1700</v>
      </c>
      <c r="AI1478" s="592" t="s">
        <v>1821</v>
      </c>
      <c r="AJ1478" s="591">
        <v>603109</v>
      </c>
      <c r="AK1478" s="624"/>
      <c r="AL1478" s="764">
        <v>606005</v>
      </c>
      <c r="AM1478" s="764" t="s">
        <v>3617</v>
      </c>
      <c r="AN1478" s="764">
        <v>1</v>
      </c>
      <c r="AO1478" s="624"/>
      <c r="AP1478" s="441"/>
      <c r="AQ1478" s="589"/>
      <c r="AR1478" s="590"/>
      <c r="AS1478" s="9"/>
    </row>
    <row r="1479" spans="34:45" ht="15" customHeight="1" x14ac:dyDescent="0.15">
      <c r="AH1479" s="591" t="s">
        <v>1700</v>
      </c>
      <c r="AI1479" s="592" t="s">
        <v>1823</v>
      </c>
      <c r="AJ1479" s="591">
        <v>603110</v>
      </c>
      <c r="AK1479" s="624"/>
      <c r="AL1479" s="764">
        <v>606006</v>
      </c>
      <c r="AM1479" s="764">
        <v>1</v>
      </c>
      <c r="AN1479" s="764" t="s">
        <v>3617</v>
      </c>
      <c r="AO1479" s="624"/>
      <c r="AP1479" s="441"/>
      <c r="AQ1479" s="589"/>
      <c r="AR1479" s="590"/>
      <c r="AS1479" s="9"/>
    </row>
    <row r="1480" spans="34:45" ht="15" customHeight="1" x14ac:dyDescent="0.15">
      <c r="AH1480" s="591" t="s">
        <v>1825</v>
      </c>
      <c r="AI1480" s="592" t="s">
        <v>1449</v>
      </c>
      <c r="AJ1480" s="591">
        <v>604001</v>
      </c>
      <c r="AK1480" s="624"/>
      <c r="AL1480" s="764">
        <v>606007</v>
      </c>
      <c r="AM1480" s="764" t="s">
        <v>3617</v>
      </c>
      <c r="AN1480" s="764">
        <v>1</v>
      </c>
      <c r="AO1480" s="624"/>
      <c r="AP1480" s="441"/>
      <c r="AQ1480" s="589"/>
      <c r="AR1480" s="590"/>
      <c r="AS1480" s="9"/>
    </row>
    <row r="1481" spans="34:45" ht="15" customHeight="1" x14ac:dyDescent="0.15">
      <c r="AH1481" s="591" t="s">
        <v>1825</v>
      </c>
      <c r="AI1481" s="592" t="s">
        <v>1827</v>
      </c>
      <c r="AJ1481" s="591">
        <v>604002</v>
      </c>
      <c r="AK1481" s="624"/>
      <c r="AL1481" s="764">
        <v>606008</v>
      </c>
      <c r="AM1481" s="764" t="s">
        <v>3617</v>
      </c>
      <c r="AN1481" s="764">
        <v>1</v>
      </c>
      <c r="AO1481" s="624"/>
      <c r="AP1481" s="441"/>
      <c r="AQ1481" s="589"/>
      <c r="AR1481" s="590"/>
      <c r="AS1481" s="9"/>
    </row>
    <row r="1482" spans="34:45" ht="15" customHeight="1" x14ac:dyDescent="0.15">
      <c r="AH1482" s="591" t="s">
        <v>1825</v>
      </c>
      <c r="AI1482" s="592" t="s">
        <v>1451</v>
      </c>
      <c r="AJ1482" s="591">
        <v>604003</v>
      </c>
      <c r="AK1482" s="624"/>
      <c r="AL1482" s="764">
        <v>606009</v>
      </c>
      <c r="AM1482" s="764" t="s">
        <v>3617</v>
      </c>
      <c r="AN1482" s="764">
        <v>1</v>
      </c>
      <c r="AO1482" s="624"/>
      <c r="AP1482" s="441"/>
      <c r="AQ1482" s="589"/>
      <c r="AR1482" s="590"/>
      <c r="AS1482" s="9"/>
    </row>
    <row r="1483" spans="34:45" ht="15" customHeight="1" x14ac:dyDescent="0.15">
      <c r="AH1483" s="591" t="s">
        <v>1825</v>
      </c>
      <c r="AI1483" s="592" t="s">
        <v>1453</v>
      </c>
      <c r="AJ1483" s="591">
        <v>604004</v>
      </c>
      <c r="AK1483" s="624"/>
      <c r="AL1483" s="764">
        <v>606010</v>
      </c>
      <c r="AM1483" s="764" t="s">
        <v>3617</v>
      </c>
      <c r="AN1483" s="764">
        <v>1</v>
      </c>
      <c r="AO1483" s="624"/>
      <c r="AP1483" s="441"/>
      <c r="AQ1483" s="589"/>
      <c r="AR1483" s="590"/>
      <c r="AS1483" s="9"/>
    </row>
    <row r="1484" spans="34:45" ht="15" customHeight="1" x14ac:dyDescent="0.15">
      <c r="AH1484" s="591" t="s">
        <v>1825</v>
      </c>
      <c r="AI1484" s="592" t="s">
        <v>1455</v>
      </c>
      <c r="AJ1484" s="591">
        <v>604005</v>
      </c>
      <c r="AK1484" s="624"/>
      <c r="AL1484" s="764">
        <v>606990</v>
      </c>
      <c r="AM1484" s="764" t="s">
        <v>3617</v>
      </c>
      <c r="AN1484" s="764">
        <v>1</v>
      </c>
      <c r="AO1484" s="624"/>
      <c r="AP1484" s="441"/>
      <c r="AQ1484" s="589"/>
      <c r="AR1484" s="590"/>
      <c r="AS1484" s="9"/>
    </row>
    <row r="1485" spans="34:45" ht="15" customHeight="1" x14ac:dyDescent="0.15">
      <c r="AH1485" s="591" t="s">
        <v>1825</v>
      </c>
      <c r="AI1485" s="592" t="s">
        <v>1456</v>
      </c>
      <c r="AJ1485" s="591">
        <v>604006</v>
      </c>
      <c r="AK1485" s="624"/>
      <c r="AL1485" s="764">
        <v>701001</v>
      </c>
      <c r="AM1485" s="764" t="s">
        <v>3617</v>
      </c>
      <c r="AN1485" s="764">
        <v>1</v>
      </c>
      <c r="AO1485" s="624"/>
      <c r="AP1485" s="441"/>
      <c r="AQ1485" s="589"/>
      <c r="AR1485" s="590"/>
      <c r="AS1485" s="9"/>
    </row>
    <row r="1486" spans="34:45" ht="15" customHeight="1" x14ac:dyDescent="0.15">
      <c r="AH1486" s="591" t="s">
        <v>1825</v>
      </c>
      <c r="AI1486" s="592" t="s">
        <v>1458</v>
      </c>
      <c r="AJ1486" s="591">
        <v>604007</v>
      </c>
      <c r="AK1486" s="624"/>
      <c r="AL1486" s="764">
        <v>701002</v>
      </c>
      <c r="AM1486" s="764" t="s">
        <v>3617</v>
      </c>
      <c r="AN1486" s="764">
        <v>1</v>
      </c>
      <c r="AO1486" s="624"/>
      <c r="AP1486" s="441"/>
      <c r="AQ1486" s="589"/>
      <c r="AR1486" s="590"/>
      <c r="AS1486" s="9"/>
    </row>
    <row r="1487" spans="34:45" ht="15" customHeight="1" x14ac:dyDescent="0.15">
      <c r="AH1487" s="591" t="s">
        <v>1825</v>
      </c>
      <c r="AI1487" s="592" t="s">
        <v>1459</v>
      </c>
      <c r="AJ1487" s="591">
        <v>604008</v>
      </c>
      <c r="AK1487" s="624"/>
      <c r="AL1487" s="764">
        <v>701003</v>
      </c>
      <c r="AM1487" s="764" t="s">
        <v>3617</v>
      </c>
      <c r="AN1487" s="764">
        <v>1</v>
      </c>
      <c r="AO1487" s="624"/>
      <c r="AP1487" s="441"/>
      <c r="AQ1487" s="589"/>
      <c r="AR1487" s="590"/>
      <c r="AS1487" s="9"/>
    </row>
    <row r="1488" spans="34:45" ht="15" customHeight="1" x14ac:dyDescent="0.15">
      <c r="AH1488" s="591" t="s">
        <v>1825</v>
      </c>
      <c r="AI1488" s="592" t="s">
        <v>1461</v>
      </c>
      <c r="AJ1488" s="591">
        <v>604009</v>
      </c>
      <c r="AK1488" s="624"/>
      <c r="AL1488" s="764">
        <v>701004</v>
      </c>
      <c r="AM1488" s="764" t="s">
        <v>3617</v>
      </c>
      <c r="AN1488" s="764">
        <v>1</v>
      </c>
      <c r="AO1488" s="624"/>
      <c r="AP1488" s="441"/>
      <c r="AQ1488" s="589"/>
      <c r="AR1488" s="590"/>
      <c r="AS1488" s="9"/>
    </row>
    <row r="1489" spans="34:45" ht="15" customHeight="1" x14ac:dyDescent="0.15">
      <c r="AH1489" s="591" t="s">
        <v>1825</v>
      </c>
      <c r="AI1489" s="592" t="s">
        <v>1462</v>
      </c>
      <c r="AJ1489" s="591">
        <v>604010</v>
      </c>
      <c r="AK1489" s="624"/>
      <c r="AL1489" s="764">
        <v>701005</v>
      </c>
      <c r="AM1489" s="764" t="s">
        <v>3617</v>
      </c>
      <c r="AN1489" s="764">
        <v>1</v>
      </c>
      <c r="AO1489" s="624"/>
      <c r="AP1489" s="441"/>
      <c r="AQ1489" s="589"/>
      <c r="AR1489" s="590"/>
      <c r="AS1489" s="9"/>
    </row>
    <row r="1490" spans="34:45" ht="15" customHeight="1" x14ac:dyDescent="0.15">
      <c r="AH1490" s="591" t="s">
        <v>1825</v>
      </c>
      <c r="AI1490" s="592" t="s">
        <v>1830</v>
      </c>
      <c r="AJ1490" s="591">
        <v>604011</v>
      </c>
      <c r="AK1490" s="624"/>
      <c r="AL1490" s="764">
        <v>701006</v>
      </c>
      <c r="AM1490" s="764" t="s">
        <v>3617</v>
      </c>
      <c r="AN1490" s="764">
        <v>1</v>
      </c>
      <c r="AO1490" s="624"/>
      <c r="AP1490" s="441"/>
      <c r="AQ1490" s="589"/>
      <c r="AR1490" s="590"/>
      <c r="AS1490" s="9"/>
    </row>
    <row r="1491" spans="34:45" ht="15" customHeight="1" x14ac:dyDescent="0.15">
      <c r="AH1491" s="591" t="s">
        <v>1825</v>
      </c>
      <c r="AI1491" s="592" t="s">
        <v>1464</v>
      </c>
      <c r="AJ1491" s="591">
        <v>604012</v>
      </c>
      <c r="AK1491" s="624"/>
      <c r="AL1491" s="764">
        <v>701007</v>
      </c>
      <c r="AM1491" s="764" t="s">
        <v>3617</v>
      </c>
      <c r="AN1491" s="764">
        <v>1</v>
      </c>
      <c r="AO1491" s="624"/>
      <c r="AP1491" s="441"/>
      <c r="AQ1491" s="589"/>
      <c r="AR1491" s="590"/>
      <c r="AS1491" s="9"/>
    </row>
    <row r="1492" spans="34:45" ht="15" customHeight="1" x14ac:dyDescent="0.15">
      <c r="AH1492" s="591" t="s">
        <v>1825</v>
      </c>
      <c r="AI1492" s="592" t="s">
        <v>1465</v>
      </c>
      <c r="AJ1492" s="591">
        <v>604013</v>
      </c>
      <c r="AK1492" s="624"/>
      <c r="AL1492" s="764">
        <v>701008</v>
      </c>
      <c r="AM1492" s="764" t="s">
        <v>3617</v>
      </c>
      <c r="AN1492" s="764">
        <v>1</v>
      </c>
      <c r="AO1492" s="624"/>
      <c r="AP1492" s="441"/>
      <c r="AQ1492" s="589"/>
      <c r="AR1492" s="590"/>
      <c r="AS1492" s="9"/>
    </row>
    <row r="1493" spans="34:45" ht="15" customHeight="1" x14ac:dyDescent="0.15">
      <c r="AH1493" s="591" t="s">
        <v>1825</v>
      </c>
      <c r="AI1493" s="592" t="s">
        <v>1466</v>
      </c>
      <c r="AJ1493" s="591">
        <v>604014</v>
      </c>
      <c r="AK1493" s="624"/>
      <c r="AL1493" s="764">
        <v>702001</v>
      </c>
      <c r="AM1493" s="764" t="s">
        <v>3617</v>
      </c>
      <c r="AN1493" s="764">
        <v>1</v>
      </c>
      <c r="AO1493" s="624"/>
      <c r="AP1493" s="441"/>
      <c r="AQ1493" s="589"/>
      <c r="AR1493" s="590"/>
      <c r="AS1493" s="9"/>
    </row>
    <row r="1494" spans="34:45" ht="15" customHeight="1" x14ac:dyDescent="0.15">
      <c r="AH1494" s="591" t="s">
        <v>1825</v>
      </c>
      <c r="AI1494" s="592" t="s">
        <v>1468</v>
      </c>
      <c r="AJ1494" s="591">
        <v>604015</v>
      </c>
      <c r="AK1494" s="624"/>
      <c r="AL1494" s="764">
        <v>702002</v>
      </c>
      <c r="AM1494" s="764" t="s">
        <v>3617</v>
      </c>
      <c r="AN1494" s="764">
        <v>1</v>
      </c>
      <c r="AO1494" s="624"/>
      <c r="AP1494" s="441"/>
      <c r="AQ1494" s="589"/>
      <c r="AR1494" s="590"/>
      <c r="AS1494" s="9"/>
    </row>
    <row r="1495" spans="34:45" ht="15" customHeight="1" x14ac:dyDescent="0.15">
      <c r="AH1495" s="591" t="s">
        <v>1825</v>
      </c>
      <c r="AI1495" s="592" t="s">
        <v>1469</v>
      </c>
      <c r="AJ1495" s="591">
        <v>604016</v>
      </c>
      <c r="AK1495" s="624"/>
      <c r="AL1495" s="764">
        <v>702003</v>
      </c>
      <c r="AM1495" s="764" t="s">
        <v>3617</v>
      </c>
      <c r="AN1495" s="764">
        <v>1</v>
      </c>
      <c r="AO1495" s="624"/>
      <c r="AP1495" s="441"/>
      <c r="AQ1495" s="589"/>
      <c r="AR1495" s="590"/>
      <c r="AS1495" s="9"/>
    </row>
    <row r="1496" spans="34:45" ht="15" customHeight="1" x14ac:dyDescent="0.15">
      <c r="AH1496" s="591" t="s">
        <v>1825</v>
      </c>
      <c r="AI1496" s="592" t="s">
        <v>1831</v>
      </c>
      <c r="AJ1496" s="591">
        <v>604017</v>
      </c>
      <c r="AK1496" s="624"/>
      <c r="AL1496" s="764">
        <v>702004</v>
      </c>
      <c r="AM1496" s="764" t="s">
        <v>3617</v>
      </c>
      <c r="AN1496" s="764">
        <v>1</v>
      </c>
      <c r="AO1496" s="624"/>
      <c r="AP1496" s="441"/>
      <c r="AQ1496" s="589"/>
      <c r="AR1496" s="590"/>
      <c r="AS1496" s="9"/>
    </row>
    <row r="1497" spans="34:45" ht="15" customHeight="1" x14ac:dyDescent="0.15">
      <c r="AH1497" s="591" t="s">
        <v>1825</v>
      </c>
      <c r="AI1497" s="592" t="s">
        <v>1470</v>
      </c>
      <c r="AJ1497" s="591">
        <v>604018</v>
      </c>
      <c r="AK1497" s="624"/>
      <c r="AL1497" s="764">
        <v>702005</v>
      </c>
      <c r="AM1497" s="764" t="s">
        <v>3617</v>
      </c>
      <c r="AN1497" s="764">
        <v>1</v>
      </c>
      <c r="AO1497" s="624"/>
      <c r="AP1497" s="441"/>
      <c r="AQ1497" s="589"/>
      <c r="AR1497" s="590"/>
      <c r="AS1497" s="9"/>
    </row>
    <row r="1498" spans="34:45" ht="15" customHeight="1" x14ac:dyDescent="0.15">
      <c r="AH1498" s="591" t="s">
        <v>1825</v>
      </c>
      <c r="AI1498" s="592" t="s">
        <v>1471</v>
      </c>
      <c r="AJ1498" s="591">
        <v>604019</v>
      </c>
      <c r="AK1498" s="624"/>
      <c r="AL1498" s="764">
        <v>702007</v>
      </c>
      <c r="AM1498" s="764" t="s">
        <v>3617</v>
      </c>
      <c r="AN1498" s="764">
        <v>1</v>
      </c>
      <c r="AO1498" s="624"/>
      <c r="AP1498" s="441"/>
      <c r="AQ1498" s="589"/>
      <c r="AR1498" s="590"/>
      <c r="AS1498" s="9"/>
    </row>
    <row r="1499" spans="34:45" ht="15" customHeight="1" x14ac:dyDescent="0.15">
      <c r="AH1499" s="591" t="s">
        <v>1825</v>
      </c>
      <c r="AI1499" s="592" t="s">
        <v>1473</v>
      </c>
      <c r="AJ1499" s="591">
        <v>604020</v>
      </c>
      <c r="AK1499" s="624"/>
      <c r="AL1499" s="764">
        <v>702008</v>
      </c>
      <c r="AM1499" s="764" t="s">
        <v>3617</v>
      </c>
      <c r="AN1499" s="764">
        <v>1</v>
      </c>
      <c r="AO1499" s="624"/>
      <c r="AP1499" s="441"/>
      <c r="AQ1499" s="589"/>
      <c r="AR1499" s="590"/>
      <c r="AS1499" s="9"/>
    </row>
    <row r="1500" spans="34:45" ht="15" customHeight="1" x14ac:dyDescent="0.15">
      <c r="AH1500" s="591" t="s">
        <v>1825</v>
      </c>
      <c r="AI1500" s="592" t="s">
        <v>1474</v>
      </c>
      <c r="AJ1500" s="591">
        <v>604021</v>
      </c>
      <c r="AK1500" s="624"/>
      <c r="AL1500" s="764">
        <v>702009</v>
      </c>
      <c r="AM1500" s="764" t="s">
        <v>3617</v>
      </c>
      <c r="AN1500" s="764">
        <v>1</v>
      </c>
      <c r="AO1500" s="624"/>
      <c r="AP1500" s="441"/>
      <c r="AQ1500" s="589"/>
      <c r="AR1500" s="590"/>
      <c r="AS1500" s="9"/>
    </row>
    <row r="1501" spans="34:45" ht="15" customHeight="1" x14ac:dyDescent="0.15">
      <c r="AH1501" s="591" t="s">
        <v>1825</v>
      </c>
      <c r="AI1501" s="592" t="s">
        <v>1475</v>
      </c>
      <c r="AJ1501" s="591">
        <v>604022</v>
      </c>
      <c r="AK1501" s="624"/>
      <c r="AL1501" s="764">
        <v>702010</v>
      </c>
      <c r="AM1501" s="764" t="s">
        <v>3617</v>
      </c>
      <c r="AN1501" s="764">
        <v>1</v>
      </c>
      <c r="AO1501" s="624"/>
      <c r="AP1501" s="441"/>
      <c r="AQ1501" s="589"/>
      <c r="AR1501" s="590"/>
      <c r="AS1501" s="9"/>
    </row>
    <row r="1502" spans="34:45" ht="15" customHeight="1" x14ac:dyDescent="0.15">
      <c r="AH1502" s="591" t="s">
        <v>1825</v>
      </c>
      <c r="AI1502" s="592" t="s">
        <v>1833</v>
      </c>
      <c r="AJ1502" s="591">
        <v>604023</v>
      </c>
      <c r="AK1502" s="624"/>
      <c r="AL1502" s="764">
        <v>702011</v>
      </c>
      <c r="AM1502" s="764" t="s">
        <v>3617</v>
      </c>
      <c r="AN1502" s="764">
        <v>1</v>
      </c>
      <c r="AO1502" s="624"/>
      <c r="AP1502" s="441"/>
      <c r="AQ1502" s="589"/>
      <c r="AR1502" s="590"/>
      <c r="AS1502" s="9"/>
    </row>
    <row r="1503" spans="34:45" ht="15" customHeight="1" x14ac:dyDescent="0.15">
      <c r="AH1503" s="591" t="s">
        <v>1825</v>
      </c>
      <c r="AI1503" s="592" t="s">
        <v>1478</v>
      </c>
      <c r="AJ1503" s="591">
        <v>604024</v>
      </c>
      <c r="AK1503" s="624"/>
      <c r="AL1503" s="764">
        <v>703001</v>
      </c>
      <c r="AM1503" s="764" t="s">
        <v>3617</v>
      </c>
      <c r="AN1503" s="764">
        <v>1</v>
      </c>
      <c r="AO1503" s="624"/>
      <c r="AP1503" s="441"/>
      <c r="AQ1503" s="589"/>
      <c r="AR1503" s="590"/>
      <c r="AS1503" s="9"/>
    </row>
    <row r="1504" spans="34:45" ht="15" customHeight="1" x14ac:dyDescent="0.15">
      <c r="AH1504" s="591" t="s">
        <v>1825</v>
      </c>
      <c r="AI1504" s="592" t="s">
        <v>1479</v>
      </c>
      <c r="AJ1504" s="591">
        <v>604025</v>
      </c>
      <c r="AK1504" s="624"/>
      <c r="AL1504" s="764">
        <v>703002</v>
      </c>
      <c r="AM1504" s="764">
        <v>1</v>
      </c>
      <c r="AN1504" s="764" t="s">
        <v>3617</v>
      </c>
      <c r="AO1504" s="624"/>
      <c r="AP1504" s="441"/>
      <c r="AQ1504" s="589"/>
      <c r="AR1504" s="590"/>
      <c r="AS1504" s="9"/>
    </row>
    <row r="1505" spans="34:45" ht="15" customHeight="1" x14ac:dyDescent="0.15">
      <c r="AH1505" s="591" t="s">
        <v>1825</v>
      </c>
      <c r="AI1505" s="592" t="s">
        <v>1480</v>
      </c>
      <c r="AJ1505" s="591">
        <v>604026</v>
      </c>
      <c r="AK1505" s="624"/>
      <c r="AL1505" s="764">
        <v>703003</v>
      </c>
      <c r="AM1505" s="764">
        <v>1</v>
      </c>
      <c r="AN1505" s="764" t="s">
        <v>3617</v>
      </c>
      <c r="AO1505" s="624"/>
      <c r="AP1505" s="441"/>
      <c r="AQ1505" s="589"/>
      <c r="AR1505" s="590"/>
      <c r="AS1505" s="9"/>
    </row>
    <row r="1506" spans="34:45" ht="15" customHeight="1" x14ac:dyDescent="0.15">
      <c r="AH1506" s="591" t="s">
        <v>1825</v>
      </c>
      <c r="AI1506" s="592" t="s">
        <v>1834</v>
      </c>
      <c r="AJ1506" s="591">
        <v>604027</v>
      </c>
      <c r="AK1506" s="624"/>
      <c r="AL1506" s="764">
        <v>703004</v>
      </c>
      <c r="AM1506" s="764">
        <v>1</v>
      </c>
      <c r="AN1506" s="764" t="s">
        <v>3617</v>
      </c>
      <c r="AO1506" s="624"/>
      <c r="AP1506" s="441"/>
      <c r="AQ1506" s="589"/>
      <c r="AR1506" s="590"/>
      <c r="AS1506" s="9"/>
    </row>
    <row r="1507" spans="34:45" ht="15" customHeight="1" x14ac:dyDescent="0.15">
      <c r="AH1507" s="591" t="s">
        <v>1825</v>
      </c>
      <c r="AI1507" s="592" t="s">
        <v>1483</v>
      </c>
      <c r="AJ1507" s="591">
        <v>604028</v>
      </c>
      <c r="AK1507" s="624"/>
      <c r="AL1507" s="764">
        <v>703005</v>
      </c>
      <c r="AM1507" s="764">
        <v>1</v>
      </c>
      <c r="AN1507" s="764" t="s">
        <v>3617</v>
      </c>
      <c r="AO1507" s="624"/>
      <c r="AP1507" s="441"/>
      <c r="AQ1507" s="589"/>
      <c r="AR1507" s="590"/>
      <c r="AS1507" s="9"/>
    </row>
    <row r="1508" spans="34:45" ht="15" customHeight="1" x14ac:dyDescent="0.15">
      <c r="AH1508" s="591" t="s">
        <v>1825</v>
      </c>
      <c r="AI1508" s="592" t="s">
        <v>1485</v>
      </c>
      <c r="AJ1508" s="591">
        <v>604029</v>
      </c>
      <c r="AK1508" s="624"/>
      <c r="AL1508" s="764">
        <v>703006</v>
      </c>
      <c r="AM1508" s="764" t="s">
        <v>3617</v>
      </c>
      <c r="AN1508" s="764">
        <v>1</v>
      </c>
      <c r="AO1508" s="624"/>
      <c r="AP1508" s="441"/>
      <c r="AQ1508" s="589"/>
      <c r="AR1508" s="590"/>
      <c r="AS1508" s="9"/>
    </row>
    <row r="1509" spans="34:45" ht="15" customHeight="1" x14ac:dyDescent="0.15">
      <c r="AH1509" s="591" t="s">
        <v>1825</v>
      </c>
      <c r="AI1509" s="592" t="s">
        <v>1487</v>
      </c>
      <c r="AJ1509" s="591">
        <v>604030</v>
      </c>
      <c r="AK1509" s="624"/>
      <c r="AL1509" s="764">
        <v>703007</v>
      </c>
      <c r="AM1509" s="764">
        <v>1</v>
      </c>
      <c r="AN1509" s="764" t="s">
        <v>3617</v>
      </c>
      <c r="AO1509" s="624"/>
      <c r="AP1509" s="441"/>
      <c r="AQ1509" s="589"/>
      <c r="AR1509" s="590"/>
      <c r="AS1509" s="9"/>
    </row>
    <row r="1510" spans="34:45" ht="15" customHeight="1" x14ac:dyDescent="0.15">
      <c r="AH1510" s="591" t="s">
        <v>1825</v>
      </c>
      <c r="AI1510" s="592" t="s">
        <v>1490</v>
      </c>
      <c r="AJ1510" s="591">
        <v>604031</v>
      </c>
      <c r="AK1510" s="624"/>
      <c r="AL1510" s="764">
        <v>703008</v>
      </c>
      <c r="AM1510" s="764" t="s">
        <v>3617</v>
      </c>
      <c r="AN1510" s="764">
        <v>1</v>
      </c>
      <c r="AO1510" s="624"/>
      <c r="AP1510" s="441"/>
      <c r="AQ1510" s="589"/>
      <c r="AR1510" s="590"/>
      <c r="AS1510" s="9"/>
    </row>
    <row r="1511" spans="34:45" ht="15" customHeight="1" x14ac:dyDescent="0.15">
      <c r="AH1511" s="591" t="s">
        <v>1825</v>
      </c>
      <c r="AI1511" s="592" t="s">
        <v>1492</v>
      </c>
      <c r="AJ1511" s="591">
        <v>604032</v>
      </c>
      <c r="AK1511" s="624"/>
      <c r="AL1511" s="764">
        <v>703009</v>
      </c>
      <c r="AM1511" s="764">
        <v>1</v>
      </c>
      <c r="AN1511" s="764" t="s">
        <v>3617</v>
      </c>
      <c r="AO1511" s="624"/>
      <c r="AP1511" s="441"/>
      <c r="AQ1511" s="589"/>
      <c r="AR1511" s="590"/>
      <c r="AS1511" s="9"/>
    </row>
    <row r="1512" spans="34:45" ht="15" customHeight="1" x14ac:dyDescent="0.15">
      <c r="AH1512" s="591" t="s">
        <v>1825</v>
      </c>
      <c r="AI1512" s="592" t="s">
        <v>1494</v>
      </c>
      <c r="AJ1512" s="591">
        <v>604033</v>
      </c>
      <c r="AK1512" s="624"/>
      <c r="AL1512" s="764">
        <v>703010</v>
      </c>
      <c r="AM1512" s="764" t="s">
        <v>3617</v>
      </c>
      <c r="AN1512" s="764">
        <v>1</v>
      </c>
      <c r="AO1512" s="624"/>
      <c r="AP1512" s="441"/>
      <c r="AQ1512" s="589"/>
      <c r="AR1512" s="590"/>
      <c r="AS1512" s="9"/>
    </row>
    <row r="1513" spans="34:45" ht="15" customHeight="1" x14ac:dyDescent="0.15">
      <c r="AH1513" s="591" t="s">
        <v>1825</v>
      </c>
      <c r="AI1513" s="592" t="s">
        <v>1835</v>
      </c>
      <c r="AJ1513" s="591">
        <v>604034</v>
      </c>
      <c r="AK1513" s="624"/>
      <c r="AL1513" s="764">
        <v>703011</v>
      </c>
      <c r="AM1513" s="764" t="s">
        <v>3617</v>
      </c>
      <c r="AN1513" s="764">
        <v>1</v>
      </c>
      <c r="AO1513" s="624"/>
      <c r="AP1513" s="441"/>
      <c r="AQ1513" s="589"/>
      <c r="AR1513" s="590"/>
      <c r="AS1513" s="9"/>
    </row>
    <row r="1514" spans="34:45" ht="15" customHeight="1" x14ac:dyDescent="0.15">
      <c r="AH1514" s="591" t="s">
        <v>1825</v>
      </c>
      <c r="AI1514" s="592" t="s">
        <v>1497</v>
      </c>
      <c r="AJ1514" s="591">
        <v>604035</v>
      </c>
      <c r="AK1514" s="624"/>
      <c r="AL1514" s="764">
        <v>703012</v>
      </c>
      <c r="AM1514" s="764" t="s">
        <v>3617</v>
      </c>
      <c r="AN1514" s="764">
        <v>1</v>
      </c>
      <c r="AO1514" s="624"/>
      <c r="AP1514" s="441"/>
      <c r="AQ1514" s="581"/>
      <c r="AR1514" s="581"/>
      <c r="AS1514" s="9"/>
    </row>
    <row r="1515" spans="34:45" ht="15" customHeight="1" x14ac:dyDescent="0.15">
      <c r="AH1515" s="591" t="s">
        <v>1825</v>
      </c>
      <c r="AI1515" s="592" t="s">
        <v>1499</v>
      </c>
      <c r="AJ1515" s="591">
        <v>604036</v>
      </c>
      <c r="AK1515" s="624"/>
      <c r="AL1515" s="764">
        <v>703013</v>
      </c>
      <c r="AM1515" s="764" t="s">
        <v>3617</v>
      </c>
      <c r="AN1515" s="764">
        <v>1</v>
      </c>
      <c r="AO1515" s="624"/>
      <c r="AP1515" s="441"/>
      <c r="AQ1515" s="581"/>
      <c r="AR1515" s="581"/>
      <c r="AS1515" s="9"/>
    </row>
    <row r="1516" spans="34:45" ht="15" customHeight="1" x14ac:dyDescent="0.15">
      <c r="AH1516" s="591" t="s">
        <v>1825</v>
      </c>
      <c r="AI1516" s="592" t="s">
        <v>1501</v>
      </c>
      <c r="AJ1516" s="591">
        <v>604037</v>
      </c>
      <c r="AK1516" s="624"/>
      <c r="AL1516" s="764">
        <v>703014</v>
      </c>
      <c r="AM1516" s="764" t="s">
        <v>3617</v>
      </c>
      <c r="AN1516" s="764">
        <v>1</v>
      </c>
      <c r="AO1516" s="624"/>
      <c r="AP1516" s="441"/>
      <c r="AQ1516" s="581"/>
      <c r="AR1516" s="581"/>
      <c r="AS1516" s="9"/>
    </row>
    <row r="1517" spans="34:45" ht="15" customHeight="1" x14ac:dyDescent="0.15">
      <c r="AH1517" s="591" t="s">
        <v>1825</v>
      </c>
      <c r="AI1517" s="592" t="s">
        <v>1502</v>
      </c>
      <c r="AJ1517" s="591">
        <v>604038</v>
      </c>
      <c r="AK1517" s="624"/>
      <c r="AL1517" s="764">
        <v>703015</v>
      </c>
      <c r="AM1517" s="764" t="s">
        <v>3617</v>
      </c>
      <c r="AN1517" s="764">
        <v>1</v>
      </c>
      <c r="AO1517" s="624"/>
      <c r="AP1517" s="441"/>
      <c r="AQ1517" s="581"/>
      <c r="AR1517" s="581"/>
      <c r="AS1517" s="9"/>
    </row>
    <row r="1518" spans="34:45" ht="15" customHeight="1" x14ac:dyDescent="0.15">
      <c r="AH1518" s="591" t="s">
        <v>1825</v>
      </c>
      <c r="AI1518" s="592" t="s">
        <v>1836</v>
      </c>
      <c r="AJ1518" s="591">
        <v>604039</v>
      </c>
      <c r="AK1518" s="624"/>
      <c r="AL1518" s="764">
        <v>703016</v>
      </c>
      <c r="AM1518" s="764" t="s">
        <v>3617</v>
      </c>
      <c r="AN1518" s="764">
        <v>1</v>
      </c>
      <c r="AO1518" s="624"/>
      <c r="AP1518" s="441"/>
      <c r="AQ1518" s="581"/>
      <c r="AR1518" s="581"/>
      <c r="AS1518" s="9"/>
    </row>
    <row r="1519" spans="34:45" ht="15" customHeight="1" x14ac:dyDescent="0.15">
      <c r="AH1519" s="591" t="s">
        <v>1825</v>
      </c>
      <c r="AI1519" s="592" t="s">
        <v>1503</v>
      </c>
      <c r="AJ1519" s="591">
        <v>604040</v>
      </c>
      <c r="AK1519" s="624"/>
      <c r="AL1519" s="764">
        <v>703017</v>
      </c>
      <c r="AM1519" s="764">
        <v>1</v>
      </c>
      <c r="AN1519" s="764" t="s">
        <v>3617</v>
      </c>
      <c r="AO1519" s="624"/>
      <c r="AP1519" s="441"/>
      <c r="AQ1519" s="581"/>
      <c r="AR1519" s="581"/>
      <c r="AS1519" s="9"/>
    </row>
    <row r="1520" spans="34:45" ht="15" customHeight="1" x14ac:dyDescent="0.15">
      <c r="AH1520" s="591" t="s">
        <v>1825</v>
      </c>
      <c r="AI1520" s="592" t="s">
        <v>1837</v>
      </c>
      <c r="AJ1520" s="591">
        <v>604041</v>
      </c>
      <c r="AK1520" s="624"/>
      <c r="AL1520" s="764">
        <v>703018</v>
      </c>
      <c r="AM1520" s="764">
        <v>1</v>
      </c>
      <c r="AN1520" s="764" t="s">
        <v>3617</v>
      </c>
      <c r="AO1520" s="624"/>
      <c r="AP1520" s="441"/>
      <c r="AQ1520" s="581"/>
      <c r="AR1520" s="581"/>
      <c r="AS1520" s="9"/>
    </row>
    <row r="1521" spans="34:45" ht="15" customHeight="1" x14ac:dyDescent="0.15">
      <c r="AH1521" s="591" t="s">
        <v>1825</v>
      </c>
      <c r="AI1521" s="592" t="s">
        <v>1505</v>
      </c>
      <c r="AJ1521" s="591">
        <v>604042</v>
      </c>
      <c r="AK1521" s="624"/>
      <c r="AL1521" s="764">
        <v>703020</v>
      </c>
      <c r="AM1521" s="764">
        <v>1</v>
      </c>
      <c r="AN1521" s="764" t="s">
        <v>3617</v>
      </c>
      <c r="AO1521" s="624"/>
      <c r="AP1521" s="441"/>
      <c r="AQ1521" s="581"/>
      <c r="AR1521" s="581"/>
      <c r="AS1521" s="9"/>
    </row>
    <row r="1522" spans="34:45" ht="15" customHeight="1" x14ac:dyDescent="0.15">
      <c r="AH1522" s="591" t="s">
        <v>1825</v>
      </c>
      <c r="AI1522" s="592" t="s">
        <v>1506</v>
      </c>
      <c r="AJ1522" s="591">
        <v>604043</v>
      </c>
      <c r="AK1522" s="624"/>
      <c r="AL1522" s="764">
        <v>703021</v>
      </c>
      <c r="AM1522" s="764" t="s">
        <v>3617</v>
      </c>
      <c r="AN1522" s="764">
        <v>1</v>
      </c>
      <c r="AO1522" s="624"/>
      <c r="AP1522" s="441"/>
      <c r="AQ1522" s="581"/>
      <c r="AR1522" s="581"/>
      <c r="AS1522" s="9"/>
    </row>
    <row r="1523" spans="34:45" ht="15" customHeight="1" x14ac:dyDescent="0.15">
      <c r="AH1523" s="591" t="s">
        <v>1825</v>
      </c>
      <c r="AI1523" s="592" t="s">
        <v>1507</v>
      </c>
      <c r="AJ1523" s="591">
        <v>604044</v>
      </c>
      <c r="AK1523" s="624"/>
      <c r="AL1523" s="764">
        <v>703022</v>
      </c>
      <c r="AM1523" s="764" t="s">
        <v>3617</v>
      </c>
      <c r="AN1523" s="764">
        <v>1</v>
      </c>
      <c r="AO1523" s="624"/>
      <c r="AP1523" s="441"/>
      <c r="AQ1523" s="581"/>
      <c r="AR1523" s="581"/>
      <c r="AS1523" s="9"/>
    </row>
    <row r="1524" spans="34:45" ht="15" customHeight="1" x14ac:dyDescent="0.15">
      <c r="AH1524" s="591" t="s">
        <v>1825</v>
      </c>
      <c r="AI1524" s="592" t="s">
        <v>1838</v>
      </c>
      <c r="AJ1524" s="591">
        <v>604045</v>
      </c>
      <c r="AK1524" s="624"/>
      <c r="AL1524" s="764">
        <v>703023</v>
      </c>
      <c r="AM1524" s="764" t="s">
        <v>3617</v>
      </c>
      <c r="AN1524" s="764">
        <v>1</v>
      </c>
      <c r="AO1524" s="624"/>
      <c r="AP1524" s="441"/>
      <c r="AQ1524" s="581"/>
      <c r="AR1524" s="581"/>
      <c r="AS1524" s="9"/>
    </row>
    <row r="1525" spans="34:45" ht="15" customHeight="1" x14ac:dyDescent="0.15">
      <c r="AH1525" s="591" t="s">
        <v>1825</v>
      </c>
      <c r="AI1525" s="592" t="s">
        <v>769</v>
      </c>
      <c r="AJ1525" s="591">
        <v>604046</v>
      </c>
      <c r="AK1525" s="624"/>
      <c r="AL1525" s="764">
        <v>703024</v>
      </c>
      <c r="AM1525" s="764" t="s">
        <v>3617</v>
      </c>
      <c r="AN1525" s="764">
        <v>1</v>
      </c>
      <c r="AO1525" s="624"/>
      <c r="AP1525" s="441"/>
      <c r="AQ1525" s="581"/>
      <c r="AR1525" s="581"/>
      <c r="AS1525" s="9"/>
    </row>
    <row r="1526" spans="34:45" ht="15" customHeight="1" x14ac:dyDescent="0.15">
      <c r="AH1526" s="591" t="s">
        <v>1825</v>
      </c>
      <c r="AI1526" s="592" t="s">
        <v>1839</v>
      </c>
      <c r="AJ1526" s="591">
        <v>604047</v>
      </c>
      <c r="AK1526" s="624"/>
      <c r="AL1526" s="764">
        <v>703025</v>
      </c>
      <c r="AM1526" s="764" t="s">
        <v>3617</v>
      </c>
      <c r="AN1526" s="764">
        <v>1</v>
      </c>
      <c r="AO1526" s="624"/>
      <c r="AP1526" s="441"/>
      <c r="AQ1526" s="581"/>
      <c r="AR1526" s="581"/>
      <c r="AS1526" s="9"/>
    </row>
    <row r="1527" spans="34:45" ht="15" customHeight="1" x14ac:dyDescent="0.15">
      <c r="AH1527" s="591" t="s">
        <v>1825</v>
      </c>
      <c r="AI1527" s="592" t="s">
        <v>1509</v>
      </c>
      <c r="AJ1527" s="591">
        <v>604048</v>
      </c>
      <c r="AK1527" s="624"/>
      <c r="AL1527" s="764">
        <v>703026</v>
      </c>
      <c r="AM1527" s="764" t="s">
        <v>3617</v>
      </c>
      <c r="AN1527" s="764">
        <v>1</v>
      </c>
      <c r="AO1527" s="624"/>
      <c r="AP1527" s="441"/>
      <c r="AQ1527" s="581"/>
      <c r="AR1527" s="581"/>
      <c r="AS1527" s="9"/>
    </row>
    <row r="1528" spans="34:45" ht="15" customHeight="1" x14ac:dyDescent="0.15">
      <c r="AH1528" s="591" t="s">
        <v>1825</v>
      </c>
      <c r="AI1528" s="592" t="s">
        <v>1840</v>
      </c>
      <c r="AJ1528" s="591">
        <v>604990</v>
      </c>
      <c r="AK1528" s="624"/>
      <c r="AL1528" s="764">
        <v>703027</v>
      </c>
      <c r="AM1528" s="764">
        <v>1</v>
      </c>
      <c r="AN1528" s="764" t="s">
        <v>3617</v>
      </c>
      <c r="AO1528" s="624"/>
      <c r="AP1528" s="441"/>
      <c r="AQ1528" s="581"/>
      <c r="AR1528" s="581"/>
      <c r="AS1528" s="9"/>
    </row>
    <row r="1529" spans="34:45" ht="15" customHeight="1" x14ac:dyDescent="0.15">
      <c r="AH1529" s="591" t="s">
        <v>1825</v>
      </c>
      <c r="AI1529" s="592" t="s">
        <v>1841</v>
      </c>
      <c r="AJ1529" s="591">
        <v>604050</v>
      </c>
      <c r="AK1529" s="624"/>
      <c r="AL1529" s="764">
        <v>703990</v>
      </c>
      <c r="AM1529" s="764" t="s">
        <v>3617</v>
      </c>
      <c r="AN1529" s="764">
        <v>1</v>
      </c>
      <c r="AO1529" s="624"/>
      <c r="AP1529" s="441"/>
      <c r="AQ1529" s="581"/>
      <c r="AR1529" s="581"/>
      <c r="AS1529" s="9"/>
    </row>
    <row r="1530" spans="34:45" ht="15" customHeight="1" x14ac:dyDescent="0.15">
      <c r="AH1530" s="591" t="s">
        <v>1825</v>
      </c>
      <c r="AI1530" s="592" t="s">
        <v>1510</v>
      </c>
      <c r="AJ1530" s="591">
        <v>604051</v>
      </c>
      <c r="AK1530" s="624"/>
      <c r="AL1530" s="764">
        <v>703991</v>
      </c>
      <c r="AM1530" s="764" t="s">
        <v>3617</v>
      </c>
      <c r="AN1530" s="764">
        <v>1</v>
      </c>
      <c r="AO1530" s="624"/>
      <c r="AP1530" s="441"/>
      <c r="AQ1530" s="581"/>
      <c r="AR1530" s="581"/>
      <c r="AS1530" s="9"/>
    </row>
    <row r="1531" spans="34:45" ht="15" customHeight="1" x14ac:dyDescent="0.15">
      <c r="AH1531" s="591" t="s">
        <v>1825</v>
      </c>
      <c r="AI1531" s="592" t="s">
        <v>1842</v>
      </c>
      <c r="AJ1531" s="591">
        <v>604052</v>
      </c>
      <c r="AK1531" s="624"/>
      <c r="AL1531" s="764">
        <v>704002</v>
      </c>
      <c r="AM1531" s="764">
        <v>1</v>
      </c>
      <c r="AN1531" s="764" t="s">
        <v>3617</v>
      </c>
      <c r="AO1531" s="624"/>
      <c r="AP1531" s="441"/>
      <c r="AQ1531" s="581"/>
      <c r="AR1531" s="581"/>
      <c r="AS1531" s="9"/>
    </row>
    <row r="1532" spans="34:45" ht="15" customHeight="1" x14ac:dyDescent="0.15">
      <c r="AH1532" s="591" t="s">
        <v>1843</v>
      </c>
      <c r="AI1532" s="592" t="s">
        <v>1511</v>
      </c>
      <c r="AJ1532" s="591">
        <v>605001</v>
      </c>
      <c r="AK1532" s="624"/>
      <c r="AL1532" s="764">
        <v>704003</v>
      </c>
      <c r="AM1532" s="764">
        <v>1</v>
      </c>
      <c r="AN1532" s="764" t="s">
        <v>3617</v>
      </c>
      <c r="AO1532" s="624"/>
      <c r="AP1532" s="441"/>
      <c r="AQ1532" s="581"/>
      <c r="AR1532" s="581"/>
      <c r="AS1532" s="9"/>
    </row>
    <row r="1533" spans="34:45" ht="15" customHeight="1" x14ac:dyDescent="0.15">
      <c r="AH1533" s="591" t="s">
        <v>1843</v>
      </c>
      <c r="AI1533" s="592" t="s">
        <v>1512</v>
      </c>
      <c r="AJ1533" s="591">
        <v>605002</v>
      </c>
      <c r="AK1533" s="624"/>
      <c r="AL1533" s="764">
        <v>704004</v>
      </c>
      <c r="AM1533" s="764" t="s">
        <v>3617</v>
      </c>
      <c r="AN1533" s="764">
        <v>1</v>
      </c>
      <c r="AO1533" s="624"/>
      <c r="AP1533" s="441"/>
      <c r="AQ1533" s="581"/>
      <c r="AR1533" s="581"/>
      <c r="AS1533" s="9"/>
    </row>
    <row r="1534" spans="34:45" ht="15" customHeight="1" x14ac:dyDescent="0.15">
      <c r="AH1534" s="591" t="s">
        <v>1843</v>
      </c>
      <c r="AI1534" s="592" t="s">
        <v>1513</v>
      </c>
      <c r="AJ1534" s="591">
        <v>605003</v>
      </c>
      <c r="AK1534" s="624"/>
      <c r="AL1534" s="764">
        <v>704005</v>
      </c>
      <c r="AM1534" s="764">
        <v>1</v>
      </c>
      <c r="AN1534" s="764" t="s">
        <v>3617</v>
      </c>
      <c r="AO1534" s="624"/>
      <c r="AP1534" s="441"/>
      <c r="AQ1534" s="581"/>
      <c r="AR1534" s="581"/>
      <c r="AS1534" s="9"/>
    </row>
    <row r="1535" spans="34:45" ht="15" customHeight="1" x14ac:dyDescent="0.15">
      <c r="AH1535" s="591" t="s">
        <v>1843</v>
      </c>
      <c r="AI1535" s="592" t="s">
        <v>1515</v>
      </c>
      <c r="AJ1535" s="591">
        <v>605004</v>
      </c>
      <c r="AK1535" s="624"/>
      <c r="AL1535" s="764">
        <v>704006</v>
      </c>
      <c r="AM1535" s="764" t="s">
        <v>3617</v>
      </c>
      <c r="AN1535" s="764">
        <v>1</v>
      </c>
      <c r="AO1535" s="624"/>
      <c r="AP1535" s="441"/>
      <c r="AQ1535" s="581"/>
      <c r="AR1535" s="581"/>
      <c r="AS1535" s="9"/>
    </row>
    <row r="1536" spans="34:45" ht="15" customHeight="1" x14ac:dyDescent="0.15">
      <c r="AH1536" s="591" t="s">
        <v>1843</v>
      </c>
      <c r="AI1536" s="592" t="s">
        <v>1517</v>
      </c>
      <c r="AJ1536" s="591">
        <v>605005</v>
      </c>
      <c r="AK1536" s="624"/>
      <c r="AL1536" s="764">
        <v>704007</v>
      </c>
      <c r="AM1536" s="764" t="s">
        <v>3617</v>
      </c>
      <c r="AN1536" s="764">
        <v>1</v>
      </c>
      <c r="AO1536" s="624"/>
      <c r="AP1536" s="441"/>
      <c r="AQ1536" s="581"/>
      <c r="AR1536" s="581"/>
      <c r="AS1536" s="9"/>
    </row>
    <row r="1537" spans="34:45" ht="15" customHeight="1" x14ac:dyDescent="0.15">
      <c r="AH1537" s="591" t="s">
        <v>1843</v>
      </c>
      <c r="AI1537" s="592" t="s">
        <v>269</v>
      </c>
      <c r="AJ1537" s="591">
        <v>605006</v>
      </c>
      <c r="AK1537" s="624"/>
      <c r="AL1537" s="764">
        <v>704008</v>
      </c>
      <c r="AM1537" s="764" t="s">
        <v>3617</v>
      </c>
      <c r="AN1537" s="764">
        <v>1</v>
      </c>
      <c r="AO1537" s="624"/>
      <c r="AP1537" s="441"/>
      <c r="AQ1537" s="581"/>
      <c r="AR1537" s="581"/>
      <c r="AS1537" s="9"/>
    </row>
    <row r="1538" spans="34:45" ht="15" customHeight="1" x14ac:dyDescent="0.15">
      <c r="AH1538" s="591" t="s">
        <v>1843</v>
      </c>
      <c r="AI1538" s="592" t="s">
        <v>1518</v>
      </c>
      <c r="AJ1538" s="591">
        <v>605007</v>
      </c>
      <c r="AK1538" s="624"/>
      <c r="AL1538" s="764">
        <v>704009</v>
      </c>
      <c r="AM1538" s="764">
        <v>1</v>
      </c>
      <c r="AN1538" s="764" t="s">
        <v>3617</v>
      </c>
      <c r="AO1538" s="624"/>
      <c r="AP1538" s="441"/>
      <c r="AQ1538" s="581"/>
      <c r="AR1538" s="581"/>
      <c r="AS1538" s="9"/>
    </row>
    <row r="1539" spans="34:45" ht="15" customHeight="1" x14ac:dyDescent="0.15">
      <c r="AH1539" s="591" t="s">
        <v>1843</v>
      </c>
      <c r="AI1539" s="592" t="s">
        <v>1845</v>
      </c>
      <c r="AJ1539" s="591">
        <v>605008</v>
      </c>
      <c r="AK1539" s="624"/>
      <c r="AL1539" s="764">
        <v>704010</v>
      </c>
      <c r="AM1539" s="764" t="s">
        <v>3617</v>
      </c>
      <c r="AN1539" s="764">
        <v>1</v>
      </c>
      <c r="AO1539" s="624"/>
      <c r="AP1539" s="441"/>
      <c r="AQ1539" s="581"/>
      <c r="AR1539" s="581"/>
      <c r="AS1539" s="9"/>
    </row>
    <row r="1540" spans="34:45" ht="15" customHeight="1" x14ac:dyDescent="0.15">
      <c r="AH1540" s="591" t="s">
        <v>1843</v>
      </c>
      <c r="AI1540" s="592" t="s">
        <v>1519</v>
      </c>
      <c r="AJ1540" s="591">
        <v>605009</v>
      </c>
      <c r="AK1540" s="624"/>
      <c r="AL1540" s="764">
        <v>704011</v>
      </c>
      <c r="AM1540" s="764" t="s">
        <v>3617</v>
      </c>
      <c r="AN1540" s="764">
        <v>1</v>
      </c>
      <c r="AO1540" s="624"/>
      <c r="AP1540" s="441"/>
      <c r="AQ1540" s="581"/>
      <c r="AR1540" s="581"/>
      <c r="AS1540" s="9"/>
    </row>
    <row r="1541" spans="34:45" ht="15" customHeight="1" x14ac:dyDescent="0.15">
      <c r="AH1541" s="591" t="s">
        <v>1843</v>
      </c>
      <c r="AI1541" s="592" t="s">
        <v>282</v>
      </c>
      <c r="AJ1541" s="591">
        <v>605010</v>
      </c>
      <c r="AK1541" s="624"/>
      <c r="AL1541" s="764">
        <v>704012</v>
      </c>
      <c r="AM1541" s="764">
        <v>1</v>
      </c>
      <c r="AN1541" s="764" t="s">
        <v>3617</v>
      </c>
      <c r="AO1541" s="624"/>
      <c r="AP1541" s="441"/>
      <c r="AQ1541" s="581"/>
      <c r="AR1541" s="581"/>
      <c r="AS1541" s="9"/>
    </row>
    <row r="1542" spans="34:45" ht="15" customHeight="1" x14ac:dyDescent="0.15">
      <c r="AH1542" s="591" t="s">
        <v>1843</v>
      </c>
      <c r="AI1542" s="592" t="s">
        <v>1520</v>
      </c>
      <c r="AJ1542" s="591">
        <v>605013</v>
      </c>
      <c r="AK1542" s="624"/>
      <c r="AL1542" s="764">
        <v>704013</v>
      </c>
      <c r="AM1542" s="764">
        <v>1</v>
      </c>
      <c r="AN1542" s="764" t="s">
        <v>3617</v>
      </c>
      <c r="AO1542" s="624"/>
      <c r="AP1542" s="441"/>
      <c r="AQ1542" s="581"/>
      <c r="AR1542" s="581"/>
      <c r="AS1542" s="9"/>
    </row>
    <row r="1543" spans="34:45" ht="15" customHeight="1" x14ac:dyDescent="0.15">
      <c r="AH1543" s="591" t="s">
        <v>1843</v>
      </c>
      <c r="AI1543" s="592" t="s">
        <v>1847</v>
      </c>
      <c r="AJ1543" s="591">
        <v>605014</v>
      </c>
      <c r="AK1543" s="624"/>
      <c r="AL1543" s="764">
        <v>704014</v>
      </c>
      <c r="AM1543" s="764">
        <v>1</v>
      </c>
      <c r="AN1543" s="764" t="s">
        <v>3617</v>
      </c>
      <c r="AO1543" s="624"/>
      <c r="AP1543" s="441"/>
      <c r="AQ1543" s="581"/>
      <c r="AR1543" s="581"/>
      <c r="AS1543" s="9"/>
    </row>
    <row r="1544" spans="34:45" ht="15" customHeight="1" x14ac:dyDescent="0.15">
      <c r="AH1544" s="591" t="s">
        <v>1843</v>
      </c>
      <c r="AI1544" s="592" t="s">
        <v>1521</v>
      </c>
      <c r="AJ1544" s="591">
        <v>605015</v>
      </c>
      <c r="AK1544" s="624"/>
      <c r="AL1544" s="764">
        <v>704015</v>
      </c>
      <c r="AM1544" s="764" t="s">
        <v>3617</v>
      </c>
      <c r="AN1544" s="764">
        <v>1</v>
      </c>
      <c r="AO1544" s="624"/>
      <c r="AP1544" s="441"/>
      <c r="AQ1544" s="581"/>
      <c r="AR1544" s="581"/>
      <c r="AS1544" s="9"/>
    </row>
    <row r="1545" spans="34:45" ht="15" customHeight="1" x14ac:dyDescent="0.15">
      <c r="AH1545" s="591" t="s">
        <v>1843</v>
      </c>
      <c r="AI1545" s="592" t="s">
        <v>1849</v>
      </c>
      <c r="AJ1545" s="591">
        <v>605017</v>
      </c>
      <c r="AK1545" s="624"/>
      <c r="AL1545" s="764">
        <v>704016</v>
      </c>
      <c r="AM1545" s="764">
        <v>1</v>
      </c>
      <c r="AN1545" s="764" t="s">
        <v>3617</v>
      </c>
      <c r="AO1545" s="624"/>
      <c r="AP1545" s="441"/>
      <c r="AQ1545" s="581"/>
      <c r="AR1545" s="581"/>
      <c r="AS1545" s="9"/>
    </row>
    <row r="1546" spans="34:45" ht="15" customHeight="1" x14ac:dyDescent="0.15">
      <c r="AH1546" s="591" t="s">
        <v>1843</v>
      </c>
      <c r="AI1546" s="592" t="s">
        <v>1850</v>
      </c>
      <c r="AJ1546" s="591">
        <v>605018</v>
      </c>
      <c r="AK1546" s="624"/>
      <c r="AL1546" s="764">
        <v>704017</v>
      </c>
      <c r="AM1546" s="764" t="s">
        <v>3617</v>
      </c>
      <c r="AN1546" s="764">
        <v>1</v>
      </c>
      <c r="AO1546" s="624"/>
      <c r="AP1546" s="441"/>
      <c r="AQ1546" s="581"/>
      <c r="AR1546" s="581"/>
      <c r="AS1546" s="9"/>
    </row>
    <row r="1547" spans="34:45" ht="15" customHeight="1" x14ac:dyDescent="0.15">
      <c r="AH1547" s="591" t="s">
        <v>1843</v>
      </c>
      <c r="AI1547" s="592" t="s">
        <v>1851</v>
      </c>
      <c r="AJ1547" s="591">
        <v>605020</v>
      </c>
      <c r="AK1547" s="624"/>
      <c r="AL1547" s="764">
        <v>704018</v>
      </c>
      <c r="AM1547" s="764" t="s">
        <v>3617</v>
      </c>
      <c r="AN1547" s="764">
        <v>1</v>
      </c>
      <c r="AO1547" s="624"/>
      <c r="AP1547" s="441"/>
      <c r="AQ1547" s="581"/>
      <c r="AR1547" s="581"/>
      <c r="AS1547" s="9"/>
    </row>
    <row r="1548" spans="34:45" ht="15" customHeight="1" x14ac:dyDescent="0.15">
      <c r="AH1548" s="591" t="s">
        <v>1843</v>
      </c>
      <c r="AI1548" s="592" t="s">
        <v>1852</v>
      </c>
      <c r="AJ1548" s="591">
        <v>605990</v>
      </c>
      <c r="AK1548" s="624"/>
      <c r="AL1548" s="764">
        <v>704019</v>
      </c>
      <c r="AM1548" s="764" t="s">
        <v>3617</v>
      </c>
      <c r="AN1548" s="764">
        <v>1</v>
      </c>
      <c r="AO1548" s="624"/>
      <c r="AP1548" s="441"/>
      <c r="AQ1548" s="581"/>
      <c r="AR1548" s="581"/>
      <c r="AS1548" s="9"/>
    </row>
    <row r="1549" spans="34:45" ht="15" customHeight="1" x14ac:dyDescent="0.15">
      <c r="AH1549" s="591" t="s">
        <v>1853</v>
      </c>
      <c r="AI1549" s="592" t="s">
        <v>1854</v>
      </c>
      <c r="AJ1549" s="591">
        <v>605991</v>
      </c>
      <c r="AK1549" s="624"/>
      <c r="AL1549" s="764">
        <v>704020</v>
      </c>
      <c r="AM1549" s="764" t="s">
        <v>3617</v>
      </c>
      <c r="AN1549" s="764">
        <v>1</v>
      </c>
      <c r="AO1549" s="624"/>
      <c r="AP1549" s="441"/>
      <c r="AQ1549" s="581"/>
      <c r="AR1549" s="581"/>
      <c r="AS1549" s="9"/>
    </row>
    <row r="1550" spans="34:45" ht="15" customHeight="1" x14ac:dyDescent="0.15">
      <c r="AH1550" s="591" t="s">
        <v>1853</v>
      </c>
      <c r="AI1550" s="592" t="s">
        <v>1855</v>
      </c>
      <c r="AJ1550" s="591">
        <v>605992</v>
      </c>
      <c r="AK1550" s="624"/>
      <c r="AL1550" s="764">
        <v>704021</v>
      </c>
      <c r="AM1550" s="764">
        <v>1</v>
      </c>
      <c r="AN1550" s="764" t="s">
        <v>3617</v>
      </c>
      <c r="AO1550" s="624"/>
      <c r="AP1550" s="441"/>
      <c r="AQ1550" s="581"/>
      <c r="AR1550" s="581"/>
      <c r="AS1550" s="9"/>
    </row>
    <row r="1551" spans="34:45" ht="15" customHeight="1" x14ac:dyDescent="0.15">
      <c r="AH1551" s="591" t="s">
        <v>1856</v>
      </c>
      <c r="AI1551" s="592" t="s">
        <v>752</v>
      </c>
      <c r="AJ1551" s="591">
        <v>606001</v>
      </c>
      <c r="AK1551" s="624"/>
      <c r="AL1551" s="764">
        <v>704022</v>
      </c>
      <c r="AM1551" s="764" t="s">
        <v>3617</v>
      </c>
      <c r="AN1551" s="764">
        <v>1</v>
      </c>
      <c r="AO1551" s="624"/>
      <c r="AP1551" s="441"/>
      <c r="AQ1551" s="581"/>
      <c r="AR1551" s="581"/>
      <c r="AS1551" s="9"/>
    </row>
    <row r="1552" spans="34:45" ht="15" customHeight="1" x14ac:dyDescent="0.15">
      <c r="AH1552" s="591" t="s">
        <v>1856</v>
      </c>
      <c r="AI1552" s="592" t="s">
        <v>1523</v>
      </c>
      <c r="AJ1552" s="591">
        <v>606002</v>
      </c>
      <c r="AK1552" s="624"/>
      <c r="AL1552" s="764">
        <v>704023</v>
      </c>
      <c r="AM1552" s="764" t="s">
        <v>3617</v>
      </c>
      <c r="AN1552" s="764">
        <v>1</v>
      </c>
      <c r="AO1552" s="624"/>
      <c r="AP1552" s="441"/>
      <c r="AQ1552" s="581"/>
      <c r="AR1552" s="581"/>
      <c r="AS1552" s="9"/>
    </row>
    <row r="1553" spans="34:45" ht="15" customHeight="1" x14ac:dyDescent="0.15">
      <c r="AH1553" s="591" t="s">
        <v>1856</v>
      </c>
      <c r="AI1553" s="592" t="s">
        <v>1524</v>
      </c>
      <c r="AJ1553" s="591">
        <v>606003</v>
      </c>
      <c r="AK1553" s="624"/>
      <c r="AL1553" s="764">
        <v>704024</v>
      </c>
      <c r="AM1553" s="764" t="s">
        <v>3617</v>
      </c>
      <c r="AN1553" s="764">
        <v>1</v>
      </c>
      <c r="AO1553" s="624"/>
      <c r="AP1553" s="441"/>
      <c r="AQ1553" s="581"/>
      <c r="AR1553" s="581"/>
      <c r="AS1553" s="9"/>
    </row>
    <row r="1554" spans="34:45" ht="15" customHeight="1" x14ac:dyDescent="0.15">
      <c r="AH1554" s="591" t="s">
        <v>1856</v>
      </c>
      <c r="AI1554" s="592" t="s">
        <v>1857</v>
      </c>
      <c r="AJ1554" s="591">
        <v>606004</v>
      </c>
      <c r="AK1554" s="624"/>
      <c r="AL1554" s="764">
        <v>704025</v>
      </c>
      <c r="AM1554" s="764" t="s">
        <v>3617</v>
      </c>
      <c r="AN1554" s="764">
        <v>1</v>
      </c>
      <c r="AO1554" s="624"/>
      <c r="AP1554" s="441"/>
      <c r="AQ1554" s="581"/>
      <c r="AR1554" s="581"/>
      <c r="AS1554" s="9"/>
    </row>
    <row r="1555" spans="34:45" ht="15" customHeight="1" x14ac:dyDescent="0.15">
      <c r="AH1555" s="591" t="s">
        <v>1856</v>
      </c>
      <c r="AI1555" s="592" t="s">
        <v>1858</v>
      </c>
      <c r="AJ1555" s="591">
        <v>606005</v>
      </c>
      <c r="AK1555" s="624"/>
      <c r="AL1555" s="764">
        <v>704026</v>
      </c>
      <c r="AM1555" s="764">
        <v>1</v>
      </c>
      <c r="AN1555" s="764" t="s">
        <v>3617</v>
      </c>
      <c r="AO1555" s="624"/>
      <c r="AP1555" s="441"/>
      <c r="AQ1555" s="581"/>
      <c r="AR1555" s="581"/>
      <c r="AS1555" s="9"/>
    </row>
    <row r="1556" spans="34:45" ht="15" customHeight="1" x14ac:dyDescent="0.15">
      <c r="AH1556" s="591" t="s">
        <v>1856</v>
      </c>
      <c r="AI1556" s="592" t="s">
        <v>1859</v>
      </c>
      <c r="AJ1556" s="591">
        <v>606006</v>
      </c>
      <c r="AK1556" s="624"/>
      <c r="AL1556" s="764">
        <v>704027</v>
      </c>
      <c r="AM1556" s="764">
        <v>1</v>
      </c>
      <c r="AN1556" s="764" t="s">
        <v>3617</v>
      </c>
      <c r="AO1556" s="624"/>
      <c r="AP1556" s="441"/>
      <c r="AQ1556" s="581"/>
      <c r="AR1556" s="581"/>
      <c r="AS1556" s="9"/>
    </row>
    <row r="1557" spans="34:45" ht="15" customHeight="1" x14ac:dyDescent="0.15">
      <c r="AH1557" s="591" t="s">
        <v>1856</v>
      </c>
      <c r="AI1557" s="592" t="s">
        <v>1860</v>
      </c>
      <c r="AJ1557" s="591">
        <v>606007</v>
      </c>
      <c r="AK1557" s="624"/>
      <c r="AL1557" s="764">
        <v>704028</v>
      </c>
      <c r="AM1557" s="764">
        <v>1</v>
      </c>
      <c r="AN1557" s="764" t="s">
        <v>3617</v>
      </c>
      <c r="AO1557" s="624"/>
      <c r="AP1557" s="441"/>
      <c r="AQ1557" s="581"/>
      <c r="AR1557" s="581"/>
      <c r="AS1557" s="9"/>
    </row>
    <row r="1558" spans="34:45" ht="15" customHeight="1" x14ac:dyDescent="0.15">
      <c r="AH1558" s="591" t="s">
        <v>1856</v>
      </c>
      <c r="AI1558" s="592" t="s">
        <v>1861</v>
      </c>
      <c r="AJ1558" s="591">
        <v>606008</v>
      </c>
      <c r="AK1558" s="624"/>
      <c r="AL1558" s="764">
        <v>704029</v>
      </c>
      <c r="AM1558" s="764">
        <v>1</v>
      </c>
      <c r="AN1558" s="764" t="s">
        <v>3617</v>
      </c>
      <c r="AO1558" s="624"/>
      <c r="AP1558" s="441"/>
      <c r="AQ1558" s="581"/>
      <c r="AR1558" s="581"/>
      <c r="AS1558" s="9"/>
    </row>
    <row r="1559" spans="34:45" ht="15" customHeight="1" x14ac:dyDescent="0.15">
      <c r="AH1559" s="591" t="s">
        <v>1856</v>
      </c>
      <c r="AI1559" s="592"/>
      <c r="AJ1559" s="591">
        <v>606009</v>
      </c>
      <c r="AK1559" s="624"/>
      <c r="AL1559" s="764">
        <v>704031</v>
      </c>
      <c r="AM1559" s="764" t="s">
        <v>3617</v>
      </c>
      <c r="AN1559" s="764">
        <v>1</v>
      </c>
      <c r="AO1559" s="624"/>
      <c r="AP1559" s="441"/>
      <c r="AQ1559" s="581"/>
      <c r="AR1559" s="581"/>
      <c r="AS1559" s="9"/>
    </row>
    <row r="1560" spans="34:45" ht="15" customHeight="1" x14ac:dyDescent="0.15">
      <c r="AH1560" s="591" t="s">
        <v>1862</v>
      </c>
      <c r="AI1560" s="592" t="s">
        <v>1863</v>
      </c>
      <c r="AJ1560" s="591">
        <v>606010</v>
      </c>
      <c r="AK1560" s="624"/>
      <c r="AL1560" s="764">
        <v>704032</v>
      </c>
      <c r="AM1560" s="764" t="s">
        <v>3617</v>
      </c>
      <c r="AN1560" s="764">
        <v>1</v>
      </c>
      <c r="AO1560" s="624"/>
      <c r="AP1560" s="441"/>
      <c r="AQ1560" s="581"/>
      <c r="AR1560" s="581"/>
      <c r="AS1560" s="9"/>
    </row>
    <row r="1561" spans="34:45" ht="15" customHeight="1" x14ac:dyDescent="0.15">
      <c r="AH1561" s="591" t="s">
        <v>1856</v>
      </c>
      <c r="AI1561" s="592" t="s">
        <v>1864</v>
      </c>
      <c r="AJ1561" s="591">
        <v>606990</v>
      </c>
      <c r="AK1561" s="624"/>
      <c r="AL1561" s="764">
        <v>704033</v>
      </c>
      <c r="AM1561" s="764">
        <v>1</v>
      </c>
      <c r="AN1561" s="764" t="s">
        <v>3617</v>
      </c>
      <c r="AO1561" s="624"/>
      <c r="AP1561" s="441"/>
      <c r="AQ1561" s="581"/>
      <c r="AR1561" s="581"/>
      <c r="AS1561" s="9"/>
    </row>
    <row r="1562" spans="34:45" ht="15" customHeight="1" x14ac:dyDescent="0.15">
      <c r="AH1562" s="591" t="s">
        <v>1865</v>
      </c>
      <c r="AI1562" s="592" t="s">
        <v>1526</v>
      </c>
      <c r="AJ1562" s="591">
        <v>701001</v>
      </c>
      <c r="AK1562" s="624"/>
      <c r="AL1562" s="764">
        <v>704034</v>
      </c>
      <c r="AM1562" s="764" t="s">
        <v>3617</v>
      </c>
      <c r="AN1562" s="764">
        <v>1</v>
      </c>
      <c r="AO1562" s="624"/>
      <c r="AP1562" s="441"/>
      <c r="AQ1562" s="581"/>
      <c r="AR1562" s="581"/>
      <c r="AS1562" s="9"/>
    </row>
    <row r="1563" spans="34:45" ht="15" customHeight="1" x14ac:dyDescent="0.15">
      <c r="AH1563" s="591" t="s">
        <v>1865</v>
      </c>
      <c r="AI1563" s="592" t="s">
        <v>1527</v>
      </c>
      <c r="AJ1563" s="591">
        <v>701002</v>
      </c>
      <c r="AK1563" s="624"/>
      <c r="AL1563" s="764">
        <v>704035</v>
      </c>
      <c r="AM1563" s="764" t="s">
        <v>3617</v>
      </c>
      <c r="AN1563" s="764">
        <v>1</v>
      </c>
      <c r="AO1563" s="624"/>
      <c r="AP1563" s="441"/>
      <c r="AQ1563" s="581"/>
      <c r="AR1563" s="581"/>
      <c r="AS1563" s="9"/>
    </row>
    <row r="1564" spans="34:45" ht="15" customHeight="1" x14ac:dyDescent="0.15">
      <c r="AH1564" s="591" t="s">
        <v>1865</v>
      </c>
      <c r="AI1564" s="592" t="s">
        <v>283</v>
      </c>
      <c r="AJ1564" s="591">
        <v>701003</v>
      </c>
      <c r="AK1564" s="624"/>
      <c r="AL1564" s="764">
        <v>704036</v>
      </c>
      <c r="AM1564" s="764">
        <v>1</v>
      </c>
      <c r="AN1564" s="764" t="s">
        <v>3617</v>
      </c>
      <c r="AO1564" s="624"/>
      <c r="AP1564" s="441"/>
      <c r="AQ1564" s="581"/>
      <c r="AR1564" s="581"/>
      <c r="AS1564" s="9"/>
    </row>
    <row r="1565" spans="34:45" ht="15" customHeight="1" x14ac:dyDescent="0.15">
      <c r="AH1565" s="591" t="s">
        <v>1865</v>
      </c>
      <c r="AI1565" s="592" t="s">
        <v>1529</v>
      </c>
      <c r="AJ1565" s="591">
        <v>701004</v>
      </c>
      <c r="AK1565" s="624"/>
      <c r="AL1565" s="764">
        <v>704038</v>
      </c>
      <c r="AM1565" s="764" t="s">
        <v>3617</v>
      </c>
      <c r="AN1565" s="764">
        <v>1</v>
      </c>
      <c r="AO1565" s="624"/>
      <c r="AP1565" s="441"/>
      <c r="AQ1565" s="581"/>
      <c r="AR1565" s="581"/>
      <c r="AS1565" s="9"/>
    </row>
    <row r="1566" spans="34:45" ht="15" customHeight="1" x14ac:dyDescent="0.15">
      <c r="AH1566" s="591" t="s">
        <v>1865</v>
      </c>
      <c r="AI1566" s="592" t="s">
        <v>1531</v>
      </c>
      <c r="AJ1566" s="591">
        <v>701005</v>
      </c>
      <c r="AK1566" s="624"/>
      <c r="AL1566" s="764">
        <v>704038</v>
      </c>
      <c r="AM1566" s="764" t="s">
        <v>3617</v>
      </c>
      <c r="AN1566" s="764">
        <v>1</v>
      </c>
      <c r="AO1566" s="624"/>
      <c r="AP1566" s="441"/>
      <c r="AQ1566" s="581"/>
      <c r="AR1566" s="581"/>
      <c r="AS1566" s="9"/>
    </row>
    <row r="1567" spans="34:45" ht="15" customHeight="1" x14ac:dyDescent="0.15">
      <c r="AH1567" s="591" t="s">
        <v>1865</v>
      </c>
      <c r="AI1567" s="592" t="s">
        <v>1866</v>
      </c>
      <c r="AJ1567" s="591">
        <v>701006</v>
      </c>
      <c r="AK1567" s="624"/>
      <c r="AL1567" s="764">
        <v>704039</v>
      </c>
      <c r="AM1567" s="764" t="s">
        <v>3617</v>
      </c>
      <c r="AN1567" s="764">
        <v>1</v>
      </c>
      <c r="AO1567" s="624"/>
      <c r="AP1567" s="441"/>
      <c r="AQ1567" s="581"/>
      <c r="AR1567" s="581"/>
      <c r="AS1567" s="9"/>
    </row>
    <row r="1568" spans="34:45" ht="15" customHeight="1" x14ac:dyDescent="0.15">
      <c r="AH1568" s="591" t="s">
        <v>1865</v>
      </c>
      <c r="AI1568" s="592" t="s">
        <v>1867</v>
      </c>
      <c r="AJ1568" s="591">
        <v>701007</v>
      </c>
      <c r="AK1568" s="624"/>
      <c r="AL1568" s="764">
        <v>704040</v>
      </c>
      <c r="AM1568" s="764" t="s">
        <v>3617</v>
      </c>
      <c r="AN1568" s="764">
        <v>1</v>
      </c>
      <c r="AO1568" s="624"/>
      <c r="AP1568" s="441"/>
      <c r="AQ1568" s="581"/>
      <c r="AR1568" s="581"/>
      <c r="AS1568" s="9"/>
    </row>
    <row r="1569" spans="34:45" ht="15" customHeight="1" x14ac:dyDescent="0.15">
      <c r="AH1569" s="591" t="s">
        <v>1865</v>
      </c>
      <c r="AI1569" s="592" t="s">
        <v>1868</v>
      </c>
      <c r="AJ1569" s="591">
        <v>701008</v>
      </c>
      <c r="AK1569" s="624"/>
      <c r="AL1569" s="764">
        <v>704041</v>
      </c>
      <c r="AM1569" s="764" t="s">
        <v>3617</v>
      </c>
      <c r="AN1569" s="764">
        <v>1</v>
      </c>
      <c r="AO1569" s="624"/>
      <c r="AP1569" s="441"/>
      <c r="AQ1569" s="581"/>
      <c r="AR1569" s="581"/>
      <c r="AS1569" s="9"/>
    </row>
    <row r="1570" spans="34:45" ht="15" customHeight="1" x14ac:dyDescent="0.15">
      <c r="AH1570" s="591" t="s">
        <v>1869</v>
      </c>
      <c r="AI1570" s="592" t="s">
        <v>1533</v>
      </c>
      <c r="AJ1570" s="591">
        <v>702001</v>
      </c>
      <c r="AK1570" s="624"/>
      <c r="AL1570" s="764">
        <v>705001</v>
      </c>
      <c r="AM1570" s="764">
        <v>1</v>
      </c>
      <c r="AN1570" s="764" t="s">
        <v>3617</v>
      </c>
      <c r="AO1570" s="624"/>
      <c r="AP1570" s="441"/>
      <c r="AQ1570" s="581"/>
      <c r="AR1570" s="581"/>
      <c r="AS1570" s="9"/>
    </row>
    <row r="1571" spans="34:45" ht="15" customHeight="1" x14ac:dyDescent="0.15">
      <c r="AH1571" s="591" t="s">
        <v>1869</v>
      </c>
      <c r="AI1571" s="592" t="s">
        <v>1535</v>
      </c>
      <c r="AJ1571" s="591">
        <v>702002</v>
      </c>
      <c r="AK1571" s="624"/>
      <c r="AL1571" s="764">
        <v>705002</v>
      </c>
      <c r="AM1571" s="764" t="s">
        <v>3617</v>
      </c>
      <c r="AN1571" s="764">
        <v>1</v>
      </c>
      <c r="AO1571" s="624"/>
      <c r="AP1571" s="441"/>
      <c r="AQ1571" s="581"/>
      <c r="AR1571" s="581"/>
      <c r="AS1571" s="9"/>
    </row>
    <row r="1572" spans="34:45" ht="15" customHeight="1" x14ac:dyDescent="0.15">
      <c r="AH1572" s="591" t="s">
        <v>1869</v>
      </c>
      <c r="AI1572" s="592" t="s">
        <v>1870</v>
      </c>
      <c r="AJ1572" s="591">
        <v>702003</v>
      </c>
      <c r="AK1572" s="624"/>
      <c r="AL1572" s="764">
        <v>705003</v>
      </c>
      <c r="AM1572" s="764" t="s">
        <v>3617</v>
      </c>
      <c r="AN1572" s="764">
        <v>1</v>
      </c>
      <c r="AO1572" s="624"/>
      <c r="AP1572" s="441"/>
      <c r="AQ1572" s="581"/>
      <c r="AR1572" s="581"/>
      <c r="AS1572" s="9"/>
    </row>
    <row r="1573" spans="34:45" ht="15" customHeight="1" x14ac:dyDescent="0.15">
      <c r="AH1573" s="591" t="s">
        <v>1869</v>
      </c>
      <c r="AI1573" s="592" t="s">
        <v>1537</v>
      </c>
      <c r="AJ1573" s="591">
        <v>702004</v>
      </c>
      <c r="AK1573" s="624"/>
      <c r="AL1573" s="764">
        <v>705004</v>
      </c>
      <c r="AM1573" s="764" t="s">
        <v>3617</v>
      </c>
      <c r="AN1573" s="764">
        <v>1</v>
      </c>
      <c r="AO1573" s="624"/>
      <c r="AP1573" s="441"/>
      <c r="AQ1573" s="581"/>
      <c r="AR1573" s="581"/>
      <c r="AS1573" s="9"/>
    </row>
    <row r="1574" spans="34:45" ht="15" customHeight="1" x14ac:dyDescent="0.15">
      <c r="AH1574" s="591" t="s">
        <v>1869</v>
      </c>
      <c r="AI1574" s="592" t="s">
        <v>1539</v>
      </c>
      <c r="AJ1574" s="591">
        <v>702005</v>
      </c>
      <c r="AK1574" s="624"/>
      <c r="AL1574" s="764">
        <v>705005</v>
      </c>
      <c r="AM1574" s="764" t="s">
        <v>3617</v>
      </c>
      <c r="AN1574" s="764">
        <v>1</v>
      </c>
      <c r="AO1574" s="624"/>
      <c r="AP1574" s="441"/>
      <c r="AQ1574" s="581"/>
      <c r="AR1574" s="581"/>
      <c r="AS1574" s="9"/>
    </row>
    <row r="1575" spans="34:45" ht="15" customHeight="1" x14ac:dyDescent="0.15">
      <c r="AH1575" s="591" t="s">
        <v>1869</v>
      </c>
      <c r="AI1575" s="592" t="s">
        <v>1541</v>
      </c>
      <c r="AJ1575" s="591">
        <v>702007</v>
      </c>
      <c r="AK1575" s="624"/>
      <c r="AL1575" s="764">
        <v>705006</v>
      </c>
      <c r="AM1575" s="764" t="s">
        <v>3617</v>
      </c>
      <c r="AN1575" s="764">
        <v>1</v>
      </c>
      <c r="AO1575" s="624"/>
      <c r="AP1575" s="441"/>
      <c r="AQ1575" s="581"/>
      <c r="AR1575" s="581"/>
      <c r="AS1575" s="9"/>
    </row>
    <row r="1576" spans="34:45" ht="15" customHeight="1" x14ac:dyDescent="0.15">
      <c r="AH1576" s="591" t="s">
        <v>1869</v>
      </c>
      <c r="AI1576" s="592" t="s">
        <v>1542</v>
      </c>
      <c r="AJ1576" s="591">
        <v>702008</v>
      </c>
      <c r="AK1576" s="624"/>
      <c r="AL1576" s="764">
        <v>705007</v>
      </c>
      <c r="AM1576" s="764" t="s">
        <v>3617</v>
      </c>
      <c r="AN1576" s="764">
        <v>1</v>
      </c>
      <c r="AO1576" s="624"/>
      <c r="AP1576" s="441"/>
      <c r="AQ1576" s="581"/>
      <c r="AR1576" s="581"/>
      <c r="AS1576" s="9"/>
    </row>
    <row r="1577" spans="34:45" ht="15" customHeight="1" x14ac:dyDescent="0.15">
      <c r="AH1577" s="591" t="s">
        <v>1869</v>
      </c>
      <c r="AI1577" s="592" t="s">
        <v>1544</v>
      </c>
      <c r="AJ1577" s="591">
        <v>702009</v>
      </c>
      <c r="AK1577" s="624"/>
      <c r="AL1577" s="764">
        <v>705008</v>
      </c>
      <c r="AM1577" s="764" t="s">
        <v>3617</v>
      </c>
      <c r="AN1577" s="764">
        <v>1</v>
      </c>
      <c r="AO1577" s="624"/>
      <c r="AP1577" s="441"/>
      <c r="AQ1577" s="581"/>
      <c r="AR1577" s="581"/>
      <c r="AS1577" s="9"/>
    </row>
    <row r="1578" spans="34:45" ht="15" customHeight="1" x14ac:dyDescent="0.15">
      <c r="AH1578" s="591" t="s">
        <v>1869</v>
      </c>
      <c r="AI1578" s="592" t="s">
        <v>1546</v>
      </c>
      <c r="AJ1578" s="591">
        <v>702010</v>
      </c>
      <c r="AK1578" s="624"/>
      <c r="AL1578" s="764">
        <v>705009</v>
      </c>
      <c r="AM1578" s="764" t="s">
        <v>3617</v>
      </c>
      <c r="AN1578" s="764">
        <v>1</v>
      </c>
      <c r="AO1578" s="624"/>
      <c r="AP1578" s="441"/>
      <c r="AQ1578" s="581"/>
      <c r="AR1578" s="581"/>
      <c r="AS1578" s="9"/>
    </row>
    <row r="1579" spans="34:45" ht="15" customHeight="1" x14ac:dyDescent="0.15">
      <c r="AH1579" s="591" t="s">
        <v>1869</v>
      </c>
      <c r="AI1579" s="592" t="s">
        <v>1548</v>
      </c>
      <c r="AJ1579" s="591">
        <v>702011</v>
      </c>
      <c r="AK1579" s="624"/>
      <c r="AL1579" s="764">
        <v>705010</v>
      </c>
      <c r="AM1579" s="764">
        <v>1</v>
      </c>
      <c r="AN1579" s="764" t="s">
        <v>3617</v>
      </c>
      <c r="AO1579" s="624"/>
      <c r="AP1579" s="441"/>
      <c r="AQ1579" s="581"/>
      <c r="AR1579" s="581"/>
      <c r="AS1579" s="9"/>
    </row>
    <row r="1580" spans="34:45" ht="15" customHeight="1" x14ac:dyDescent="0.15">
      <c r="AH1580" s="591" t="s">
        <v>1872</v>
      </c>
      <c r="AI1580" s="592" t="s">
        <v>1549</v>
      </c>
      <c r="AJ1580" s="591">
        <v>703001</v>
      </c>
      <c r="AK1580" s="624"/>
      <c r="AL1580" s="764">
        <v>705011</v>
      </c>
      <c r="AM1580" s="764">
        <v>1</v>
      </c>
      <c r="AN1580" s="764" t="s">
        <v>3617</v>
      </c>
      <c r="AO1580" s="624"/>
      <c r="AP1580" s="441"/>
      <c r="AQ1580" s="581"/>
      <c r="AR1580" s="581"/>
      <c r="AS1580" s="9"/>
    </row>
    <row r="1581" spans="34:45" ht="15" customHeight="1" x14ac:dyDescent="0.15">
      <c r="AH1581" s="591" t="s">
        <v>1872</v>
      </c>
      <c r="AI1581" s="592" t="s">
        <v>1550</v>
      </c>
      <c r="AJ1581" s="591">
        <v>703002</v>
      </c>
      <c r="AK1581" s="624"/>
      <c r="AL1581" s="764">
        <v>705012</v>
      </c>
      <c r="AM1581" s="764" t="s">
        <v>3617</v>
      </c>
      <c r="AN1581" s="764">
        <v>1</v>
      </c>
      <c r="AO1581" s="624"/>
      <c r="AP1581" s="441"/>
      <c r="AQ1581" s="581"/>
      <c r="AR1581" s="581"/>
      <c r="AS1581" s="9"/>
    </row>
    <row r="1582" spans="34:45" ht="15" customHeight="1" x14ac:dyDescent="0.15">
      <c r="AH1582" s="591" t="s">
        <v>1872</v>
      </c>
      <c r="AI1582" s="592" t="s">
        <v>1873</v>
      </c>
      <c r="AJ1582" s="591">
        <v>703003</v>
      </c>
      <c r="AK1582" s="624"/>
      <c r="AL1582" s="764">
        <v>705013</v>
      </c>
      <c r="AM1582" s="764" t="s">
        <v>3617</v>
      </c>
      <c r="AN1582" s="764">
        <v>1</v>
      </c>
      <c r="AO1582" s="624"/>
      <c r="AP1582" s="441"/>
      <c r="AQ1582" s="581"/>
      <c r="AR1582" s="581"/>
      <c r="AS1582" s="9"/>
    </row>
    <row r="1583" spans="34:45" ht="15" customHeight="1" x14ac:dyDescent="0.15">
      <c r="AH1583" s="591" t="s">
        <v>1872</v>
      </c>
      <c r="AI1583" s="592" t="s">
        <v>1017</v>
      </c>
      <c r="AJ1583" s="591">
        <v>703004</v>
      </c>
      <c r="AK1583" s="624"/>
      <c r="AL1583" s="764">
        <v>705014</v>
      </c>
      <c r="AM1583" s="764">
        <v>1</v>
      </c>
      <c r="AN1583" s="764" t="s">
        <v>3617</v>
      </c>
      <c r="AO1583" s="624"/>
      <c r="AP1583" s="441"/>
      <c r="AQ1583" s="581"/>
      <c r="AR1583" s="581"/>
      <c r="AS1583" s="9"/>
    </row>
    <row r="1584" spans="34:45" ht="15" customHeight="1" x14ac:dyDescent="0.15">
      <c r="AH1584" s="591" t="s">
        <v>1872</v>
      </c>
      <c r="AI1584" s="592" t="s">
        <v>1552</v>
      </c>
      <c r="AJ1584" s="591">
        <v>703005</v>
      </c>
      <c r="AK1584" s="624"/>
      <c r="AL1584" s="764">
        <v>705015</v>
      </c>
      <c r="AM1584" s="764" t="s">
        <v>3617</v>
      </c>
      <c r="AN1584" s="764">
        <v>1</v>
      </c>
      <c r="AO1584" s="624"/>
      <c r="AP1584" s="441"/>
      <c r="AQ1584" s="581"/>
      <c r="AR1584" s="581"/>
      <c r="AS1584" s="9"/>
    </row>
    <row r="1585" spans="34:45" ht="15" customHeight="1" x14ac:dyDescent="0.15">
      <c r="AH1585" s="591" t="s">
        <v>1872</v>
      </c>
      <c r="AI1585" s="592" t="s">
        <v>1553</v>
      </c>
      <c r="AJ1585" s="591">
        <v>703006</v>
      </c>
      <c r="AK1585" s="624"/>
      <c r="AL1585" s="764">
        <v>705016</v>
      </c>
      <c r="AM1585" s="764">
        <v>1</v>
      </c>
      <c r="AN1585" s="764" t="s">
        <v>3617</v>
      </c>
      <c r="AO1585" s="624"/>
      <c r="AP1585" s="441"/>
      <c r="AQ1585" s="581"/>
      <c r="AR1585" s="581"/>
      <c r="AS1585" s="9"/>
    </row>
    <row r="1586" spans="34:45" ht="15" customHeight="1" x14ac:dyDescent="0.15">
      <c r="AH1586" s="591" t="s">
        <v>1872</v>
      </c>
      <c r="AI1586" s="592" t="s">
        <v>284</v>
      </c>
      <c r="AJ1586" s="591">
        <v>703007</v>
      </c>
      <c r="AK1586" s="624"/>
      <c r="AL1586" s="764">
        <v>705017</v>
      </c>
      <c r="AM1586" s="764" t="s">
        <v>3617</v>
      </c>
      <c r="AN1586" s="764">
        <v>1</v>
      </c>
      <c r="AO1586" s="624"/>
      <c r="AP1586" s="441"/>
      <c r="AQ1586" s="581"/>
      <c r="AR1586" s="581"/>
      <c r="AS1586" s="9"/>
    </row>
    <row r="1587" spans="34:45" ht="15" customHeight="1" x14ac:dyDescent="0.15">
      <c r="AH1587" s="591" t="s">
        <v>1872</v>
      </c>
      <c r="AI1587" s="592" t="s">
        <v>1554</v>
      </c>
      <c r="AJ1587" s="591">
        <v>703008</v>
      </c>
      <c r="AK1587" s="624"/>
      <c r="AL1587" s="764">
        <v>705018</v>
      </c>
      <c r="AM1587" s="764" t="s">
        <v>3617</v>
      </c>
      <c r="AN1587" s="764">
        <v>1</v>
      </c>
      <c r="AO1587" s="624"/>
      <c r="AP1587" s="441"/>
      <c r="AQ1587" s="581"/>
      <c r="AR1587" s="581"/>
      <c r="AS1587" s="9"/>
    </row>
    <row r="1588" spans="34:45" ht="15" customHeight="1" x14ac:dyDescent="0.15">
      <c r="AH1588" s="591" t="s">
        <v>1872</v>
      </c>
      <c r="AI1588" s="592" t="s">
        <v>1555</v>
      </c>
      <c r="AJ1588" s="591">
        <v>703009</v>
      </c>
      <c r="AK1588" s="624"/>
      <c r="AL1588" s="764">
        <v>705019</v>
      </c>
      <c r="AM1588" s="764" t="s">
        <v>3617</v>
      </c>
      <c r="AN1588" s="764">
        <v>1</v>
      </c>
      <c r="AO1588" s="624"/>
      <c r="AP1588" s="441"/>
      <c r="AQ1588" s="581"/>
      <c r="AR1588" s="581"/>
      <c r="AS1588" s="9"/>
    </row>
    <row r="1589" spans="34:45" ht="15" customHeight="1" x14ac:dyDescent="0.15">
      <c r="AH1589" s="591" t="s">
        <v>1872</v>
      </c>
      <c r="AI1589" s="592" t="s">
        <v>285</v>
      </c>
      <c r="AJ1589" s="591">
        <v>703010</v>
      </c>
      <c r="AK1589" s="624"/>
      <c r="AL1589" s="764">
        <v>705020</v>
      </c>
      <c r="AM1589" s="764">
        <v>1</v>
      </c>
      <c r="AN1589" s="764" t="s">
        <v>3617</v>
      </c>
      <c r="AO1589" s="624"/>
      <c r="AP1589" s="441"/>
      <c r="AQ1589" s="581"/>
      <c r="AR1589" s="581"/>
      <c r="AS1589" s="9"/>
    </row>
    <row r="1590" spans="34:45" ht="15" customHeight="1" x14ac:dyDescent="0.15">
      <c r="AH1590" s="591" t="s">
        <v>1872</v>
      </c>
      <c r="AI1590" s="592" t="s">
        <v>1556</v>
      </c>
      <c r="AJ1590" s="591">
        <v>703011</v>
      </c>
      <c r="AK1590" s="624"/>
      <c r="AL1590" s="764">
        <v>705991</v>
      </c>
      <c r="AM1590" s="764" t="s">
        <v>3617</v>
      </c>
      <c r="AN1590" s="764">
        <v>1</v>
      </c>
      <c r="AO1590" s="624"/>
      <c r="AP1590" s="441"/>
      <c r="AQ1590" s="581"/>
      <c r="AR1590" s="581"/>
      <c r="AS1590" s="9"/>
    </row>
    <row r="1591" spans="34:45" ht="15" customHeight="1" x14ac:dyDescent="0.15">
      <c r="AH1591" s="591" t="s">
        <v>1872</v>
      </c>
      <c r="AI1591" s="592" t="s">
        <v>1557</v>
      </c>
      <c r="AJ1591" s="591">
        <v>703012</v>
      </c>
      <c r="AK1591" s="624"/>
      <c r="AL1591" s="764">
        <v>705992</v>
      </c>
      <c r="AM1591" s="764" t="s">
        <v>3617</v>
      </c>
      <c r="AN1591" s="764">
        <v>1</v>
      </c>
      <c r="AO1591" s="624"/>
      <c r="AP1591" s="441"/>
      <c r="AQ1591" s="581"/>
      <c r="AR1591" s="581"/>
      <c r="AS1591" s="9"/>
    </row>
    <row r="1592" spans="34:45" ht="15" customHeight="1" x14ac:dyDescent="0.15">
      <c r="AH1592" s="591" t="s">
        <v>1872</v>
      </c>
      <c r="AI1592" s="592" t="s">
        <v>1558</v>
      </c>
      <c r="AJ1592" s="591">
        <v>703013</v>
      </c>
      <c r="AK1592" s="624"/>
      <c r="AL1592" s="764">
        <v>801001</v>
      </c>
      <c r="AM1592" s="764" t="s">
        <v>3617</v>
      </c>
      <c r="AN1592" s="764">
        <v>1</v>
      </c>
      <c r="AO1592" s="624"/>
      <c r="AP1592" s="441"/>
      <c r="AQ1592" s="581"/>
      <c r="AR1592" s="581"/>
      <c r="AS1592" s="9"/>
    </row>
    <row r="1593" spans="34:45" ht="15" customHeight="1" x14ac:dyDescent="0.15">
      <c r="AH1593" s="591" t="s">
        <v>1872</v>
      </c>
      <c r="AI1593" s="592" t="s">
        <v>1559</v>
      </c>
      <c r="AJ1593" s="591">
        <v>703014</v>
      </c>
      <c r="AK1593" s="624"/>
      <c r="AL1593" s="764">
        <v>801003</v>
      </c>
      <c r="AM1593" s="764">
        <v>1</v>
      </c>
      <c r="AN1593" s="764" t="s">
        <v>3617</v>
      </c>
      <c r="AO1593" s="624"/>
      <c r="AP1593" s="441"/>
      <c r="AQ1593" s="581"/>
      <c r="AR1593" s="581"/>
      <c r="AS1593" s="9"/>
    </row>
    <row r="1594" spans="34:45" ht="15" customHeight="1" x14ac:dyDescent="0.15">
      <c r="AH1594" s="591" t="s">
        <v>1872</v>
      </c>
      <c r="AI1594" s="592" t="s">
        <v>1561</v>
      </c>
      <c r="AJ1594" s="591">
        <v>703015</v>
      </c>
      <c r="AK1594" s="624"/>
      <c r="AL1594" s="764">
        <v>801006</v>
      </c>
      <c r="AM1594" s="764" t="s">
        <v>3617</v>
      </c>
      <c r="AN1594" s="764">
        <v>1</v>
      </c>
      <c r="AO1594" s="624"/>
      <c r="AP1594" s="441"/>
      <c r="AQ1594" s="581"/>
      <c r="AR1594" s="581"/>
      <c r="AS1594" s="9"/>
    </row>
    <row r="1595" spans="34:45" ht="15" customHeight="1" x14ac:dyDescent="0.15">
      <c r="AH1595" s="591" t="s">
        <v>1872</v>
      </c>
      <c r="AI1595" s="592" t="s">
        <v>1562</v>
      </c>
      <c r="AJ1595" s="591">
        <v>703016</v>
      </c>
      <c r="AK1595" s="624"/>
      <c r="AL1595" s="764">
        <v>802001</v>
      </c>
      <c r="AM1595" s="764" t="s">
        <v>3617</v>
      </c>
      <c r="AN1595" s="764">
        <v>1</v>
      </c>
      <c r="AO1595" s="624"/>
      <c r="AP1595" s="441"/>
      <c r="AQ1595" s="581"/>
      <c r="AR1595" s="581"/>
      <c r="AS1595" s="9"/>
    </row>
    <row r="1596" spans="34:45" ht="15" customHeight="1" x14ac:dyDescent="0.15">
      <c r="AH1596" s="591" t="s">
        <v>1872</v>
      </c>
      <c r="AI1596" s="592" t="s">
        <v>1563</v>
      </c>
      <c r="AJ1596" s="591">
        <v>703017</v>
      </c>
      <c r="AK1596" s="624"/>
      <c r="AL1596" s="764">
        <v>802002</v>
      </c>
      <c r="AM1596" s="764" t="s">
        <v>3617</v>
      </c>
      <c r="AN1596" s="764">
        <v>1</v>
      </c>
      <c r="AO1596" s="624"/>
      <c r="AP1596" s="441"/>
      <c r="AQ1596" s="581"/>
      <c r="AR1596" s="581"/>
      <c r="AS1596" s="9"/>
    </row>
    <row r="1597" spans="34:45" ht="15" customHeight="1" x14ac:dyDescent="0.15">
      <c r="AH1597" s="591" t="s">
        <v>1872</v>
      </c>
      <c r="AI1597" s="592" t="s">
        <v>1875</v>
      </c>
      <c r="AJ1597" s="591">
        <v>703018</v>
      </c>
      <c r="AK1597" s="624"/>
      <c r="AL1597" s="764">
        <v>802003</v>
      </c>
      <c r="AM1597" s="764" t="s">
        <v>3617</v>
      </c>
      <c r="AN1597" s="764">
        <v>1</v>
      </c>
      <c r="AO1597" s="624"/>
      <c r="AP1597" s="441"/>
      <c r="AQ1597" s="581"/>
      <c r="AR1597" s="581"/>
      <c r="AS1597" s="9"/>
    </row>
    <row r="1598" spans="34:45" ht="15" customHeight="1" x14ac:dyDescent="0.15">
      <c r="AH1598" s="591" t="s">
        <v>1872</v>
      </c>
      <c r="AI1598" s="592" t="s">
        <v>1564</v>
      </c>
      <c r="AJ1598" s="591">
        <v>703020</v>
      </c>
      <c r="AK1598" s="624"/>
      <c r="AL1598" s="764">
        <v>802004</v>
      </c>
      <c r="AM1598" s="764" t="s">
        <v>3617</v>
      </c>
      <c r="AN1598" s="764">
        <v>1</v>
      </c>
      <c r="AO1598" s="624"/>
      <c r="AP1598" s="441"/>
      <c r="AQ1598" s="581"/>
      <c r="AR1598" s="581"/>
      <c r="AS1598" s="9"/>
    </row>
    <row r="1599" spans="34:45" ht="15" customHeight="1" x14ac:dyDescent="0.15">
      <c r="AH1599" s="591" t="s">
        <v>1872</v>
      </c>
      <c r="AI1599" s="592" t="s">
        <v>1565</v>
      </c>
      <c r="AJ1599" s="591">
        <v>703021</v>
      </c>
      <c r="AK1599" s="624"/>
      <c r="AL1599" s="764">
        <v>802005</v>
      </c>
      <c r="AM1599" s="764" t="s">
        <v>3617</v>
      </c>
      <c r="AN1599" s="764">
        <v>1</v>
      </c>
      <c r="AO1599" s="624"/>
      <c r="AP1599" s="441"/>
      <c r="AQ1599" s="581"/>
      <c r="AR1599" s="581"/>
      <c r="AS1599" s="9"/>
    </row>
    <row r="1600" spans="34:45" ht="15" customHeight="1" x14ac:dyDescent="0.15">
      <c r="AH1600" s="591" t="s">
        <v>1872</v>
      </c>
      <c r="AI1600" s="592" t="s">
        <v>1876</v>
      </c>
      <c r="AJ1600" s="591">
        <v>703022</v>
      </c>
      <c r="AK1600" s="624"/>
      <c r="AL1600" s="764">
        <v>802006</v>
      </c>
      <c r="AM1600" s="764" t="s">
        <v>3617</v>
      </c>
      <c r="AN1600" s="764">
        <v>1</v>
      </c>
      <c r="AO1600" s="624"/>
      <c r="AP1600" s="441"/>
      <c r="AQ1600" s="581"/>
      <c r="AR1600" s="581"/>
      <c r="AS1600" s="9"/>
    </row>
    <row r="1601" spans="34:45" ht="15" customHeight="1" x14ac:dyDescent="0.15">
      <c r="AH1601" s="591" t="s">
        <v>1872</v>
      </c>
      <c r="AI1601" s="592" t="s">
        <v>1877</v>
      </c>
      <c r="AJ1601" s="591">
        <v>703023</v>
      </c>
      <c r="AK1601" s="624"/>
      <c r="AL1601" s="764">
        <v>802007</v>
      </c>
      <c r="AM1601" s="764">
        <v>1</v>
      </c>
      <c r="AN1601" s="764" t="s">
        <v>3617</v>
      </c>
      <c r="AO1601" s="624"/>
      <c r="AP1601" s="441"/>
      <c r="AQ1601" s="581"/>
      <c r="AR1601" s="581"/>
      <c r="AS1601" s="9"/>
    </row>
    <row r="1602" spans="34:45" ht="15" customHeight="1" x14ac:dyDescent="0.15">
      <c r="AH1602" s="591" t="s">
        <v>1872</v>
      </c>
      <c r="AI1602" s="592" t="s">
        <v>1566</v>
      </c>
      <c r="AJ1602" s="591">
        <v>703024</v>
      </c>
      <c r="AK1602" s="624"/>
      <c r="AL1602" s="764">
        <v>802008</v>
      </c>
      <c r="AM1602" s="764" t="s">
        <v>3617</v>
      </c>
      <c r="AN1602" s="764">
        <v>1</v>
      </c>
      <c r="AO1602" s="624"/>
      <c r="AP1602" s="441"/>
      <c r="AQ1602" s="581"/>
      <c r="AR1602" s="581"/>
      <c r="AS1602" s="9"/>
    </row>
    <row r="1603" spans="34:45" ht="15" customHeight="1" x14ac:dyDescent="0.15">
      <c r="AH1603" s="591" t="s">
        <v>1872</v>
      </c>
      <c r="AI1603" s="593" t="s">
        <v>1567</v>
      </c>
      <c r="AJ1603" s="591">
        <v>703025</v>
      </c>
      <c r="AK1603" s="624"/>
      <c r="AL1603" s="764">
        <v>802009</v>
      </c>
      <c r="AM1603" s="764" t="s">
        <v>3617</v>
      </c>
      <c r="AN1603" s="764">
        <v>1</v>
      </c>
      <c r="AO1603" s="624"/>
      <c r="AP1603" s="441"/>
      <c r="AQ1603" s="581"/>
      <c r="AR1603" s="581"/>
      <c r="AS1603" s="9"/>
    </row>
    <row r="1604" spans="34:45" ht="15" customHeight="1" x14ac:dyDescent="0.15">
      <c r="AH1604" s="591" t="s">
        <v>1872</v>
      </c>
      <c r="AI1604" s="592" t="s">
        <v>1878</v>
      </c>
      <c r="AJ1604" s="591">
        <v>703026</v>
      </c>
      <c r="AK1604" s="624"/>
      <c r="AL1604" s="764">
        <v>802010</v>
      </c>
      <c r="AM1604" s="764">
        <v>1</v>
      </c>
      <c r="AN1604" s="764" t="s">
        <v>3617</v>
      </c>
      <c r="AO1604" s="624"/>
      <c r="AP1604" s="441"/>
      <c r="AQ1604" s="581"/>
      <c r="AR1604" s="581"/>
      <c r="AS1604" s="9"/>
    </row>
    <row r="1605" spans="34:45" ht="15" customHeight="1" x14ac:dyDescent="0.15">
      <c r="AH1605" s="591" t="s">
        <v>1879</v>
      </c>
      <c r="AI1605" s="592" t="s">
        <v>1880</v>
      </c>
      <c r="AJ1605" s="591">
        <v>703027</v>
      </c>
      <c r="AK1605" s="624"/>
      <c r="AL1605" s="764">
        <v>802990</v>
      </c>
      <c r="AM1605" s="764" t="s">
        <v>3617</v>
      </c>
      <c r="AN1605" s="764">
        <v>1</v>
      </c>
      <c r="AO1605" s="624"/>
      <c r="AP1605" s="441"/>
      <c r="AQ1605" s="581"/>
      <c r="AR1605" s="581"/>
      <c r="AS1605" s="9"/>
    </row>
    <row r="1606" spans="34:45" ht="15" customHeight="1" x14ac:dyDescent="0.15">
      <c r="AH1606" s="591" t="s">
        <v>1872</v>
      </c>
      <c r="AI1606" s="592"/>
      <c r="AJ1606" s="591">
        <v>703990</v>
      </c>
      <c r="AK1606" s="624"/>
      <c r="AL1606" s="764">
        <v>802991</v>
      </c>
      <c r="AM1606" s="764" t="s">
        <v>3617</v>
      </c>
      <c r="AN1606" s="764">
        <v>1</v>
      </c>
      <c r="AO1606" s="624"/>
      <c r="AP1606" s="441"/>
      <c r="AQ1606" s="581"/>
      <c r="AR1606" s="581"/>
      <c r="AS1606" s="9"/>
    </row>
    <row r="1607" spans="34:45" ht="15" customHeight="1" x14ac:dyDescent="0.15">
      <c r="AH1607" s="591" t="s">
        <v>1872</v>
      </c>
      <c r="AI1607" s="592" t="s">
        <v>375</v>
      </c>
      <c r="AJ1607" s="591">
        <v>703991</v>
      </c>
      <c r="AK1607" s="624"/>
      <c r="AL1607" s="764">
        <v>802993</v>
      </c>
      <c r="AM1607" s="764">
        <v>1</v>
      </c>
      <c r="AN1607" s="764" t="s">
        <v>3617</v>
      </c>
      <c r="AO1607" s="624"/>
      <c r="AP1607" s="441"/>
      <c r="AQ1607" s="581"/>
      <c r="AR1607" s="581"/>
      <c r="AS1607" s="9"/>
    </row>
    <row r="1608" spans="34:45" ht="15" customHeight="1" x14ac:dyDescent="0.15">
      <c r="AH1608" s="591" t="s">
        <v>1881</v>
      </c>
      <c r="AI1608" s="592" t="s">
        <v>1882</v>
      </c>
      <c r="AJ1608" s="591">
        <v>704002</v>
      </c>
      <c r="AK1608" s="624"/>
      <c r="AL1608" s="764">
        <v>803001</v>
      </c>
      <c r="AM1608" s="764" t="s">
        <v>3617</v>
      </c>
      <c r="AN1608" s="764">
        <v>1</v>
      </c>
      <c r="AO1608" s="624"/>
      <c r="AP1608" s="441"/>
      <c r="AQ1608" s="581"/>
      <c r="AR1608" s="581"/>
      <c r="AS1608" s="9"/>
    </row>
    <row r="1609" spans="34:45" ht="15" customHeight="1" x14ac:dyDescent="0.15">
      <c r="AH1609" s="591" t="s">
        <v>1881</v>
      </c>
      <c r="AI1609" s="592" t="s">
        <v>1569</v>
      </c>
      <c r="AJ1609" s="591">
        <v>704003</v>
      </c>
      <c r="AK1609" s="624"/>
      <c r="AL1609" s="764">
        <v>803002</v>
      </c>
      <c r="AM1609" s="764" t="s">
        <v>3617</v>
      </c>
      <c r="AN1609" s="764">
        <v>1</v>
      </c>
      <c r="AO1609" s="624"/>
      <c r="AP1609" s="441"/>
      <c r="AQ1609" s="581"/>
      <c r="AR1609" s="581"/>
      <c r="AS1609" s="9"/>
    </row>
    <row r="1610" spans="34:45" ht="15" customHeight="1" x14ac:dyDescent="0.15">
      <c r="AH1610" s="591" t="s">
        <v>1881</v>
      </c>
      <c r="AI1610" s="592" t="s">
        <v>1570</v>
      </c>
      <c r="AJ1610" s="591">
        <v>704004</v>
      </c>
      <c r="AK1610" s="624"/>
      <c r="AL1610" s="764">
        <v>803003</v>
      </c>
      <c r="AM1610" s="764" t="s">
        <v>3617</v>
      </c>
      <c r="AN1610" s="764">
        <v>1</v>
      </c>
      <c r="AO1610" s="624"/>
      <c r="AP1610" s="441"/>
      <c r="AQ1610" s="581"/>
      <c r="AR1610" s="581"/>
      <c r="AS1610" s="9"/>
    </row>
    <row r="1611" spans="34:45" ht="15" customHeight="1" x14ac:dyDescent="0.15">
      <c r="AH1611" s="591" t="s">
        <v>1881</v>
      </c>
      <c r="AI1611" s="592" t="s">
        <v>1883</v>
      </c>
      <c r="AJ1611" s="591">
        <v>704005</v>
      </c>
      <c r="AK1611" s="624"/>
      <c r="AL1611" s="764">
        <v>803004</v>
      </c>
      <c r="AM1611" s="764" t="s">
        <v>3617</v>
      </c>
      <c r="AN1611" s="764">
        <v>1</v>
      </c>
      <c r="AO1611" s="624"/>
      <c r="AP1611" s="441"/>
      <c r="AQ1611" s="581"/>
      <c r="AR1611" s="581"/>
      <c r="AS1611" s="9"/>
    </row>
    <row r="1612" spans="34:45" ht="15" customHeight="1" x14ac:dyDescent="0.15">
      <c r="AH1612" s="591" t="s">
        <v>1881</v>
      </c>
      <c r="AI1612" s="592" t="s">
        <v>1571</v>
      </c>
      <c r="AJ1612" s="591">
        <v>704006</v>
      </c>
      <c r="AK1612" s="624"/>
      <c r="AL1612" s="764">
        <v>803005</v>
      </c>
      <c r="AM1612" s="764" t="s">
        <v>3617</v>
      </c>
      <c r="AN1612" s="764">
        <v>1</v>
      </c>
      <c r="AO1612" s="624"/>
      <c r="AP1612" s="441"/>
      <c r="AQ1612" s="581"/>
      <c r="AR1612" s="581"/>
      <c r="AS1612" s="9"/>
    </row>
    <row r="1613" spans="34:45" ht="15" customHeight="1" x14ac:dyDescent="0.15">
      <c r="AH1613" s="591" t="s">
        <v>1881</v>
      </c>
      <c r="AI1613" s="592" t="s">
        <v>1572</v>
      </c>
      <c r="AJ1613" s="591">
        <v>704007</v>
      </c>
      <c r="AK1613" s="624"/>
      <c r="AL1613" s="764">
        <v>803006</v>
      </c>
      <c r="AM1613" s="764">
        <v>1</v>
      </c>
      <c r="AN1613" s="764" t="s">
        <v>3617</v>
      </c>
      <c r="AO1613" s="624"/>
      <c r="AP1613" s="441"/>
      <c r="AQ1613" s="581"/>
      <c r="AR1613" s="581"/>
      <c r="AS1613" s="9"/>
    </row>
    <row r="1614" spans="34:45" ht="15" customHeight="1" x14ac:dyDescent="0.15">
      <c r="AH1614" s="591" t="s">
        <v>1881</v>
      </c>
      <c r="AI1614" s="592" t="s">
        <v>1573</v>
      </c>
      <c r="AJ1614" s="591">
        <v>704008</v>
      </c>
      <c r="AK1614" s="624"/>
      <c r="AL1614" s="764">
        <v>803007</v>
      </c>
      <c r="AM1614" s="764">
        <v>1</v>
      </c>
      <c r="AN1614" s="764" t="s">
        <v>3617</v>
      </c>
      <c r="AO1614" s="624"/>
      <c r="AP1614" s="441"/>
      <c r="AQ1614" s="581"/>
      <c r="AR1614" s="581"/>
      <c r="AS1614" s="9"/>
    </row>
    <row r="1615" spans="34:45" ht="15" customHeight="1" x14ac:dyDescent="0.15">
      <c r="AH1615" s="591" t="s">
        <v>1881</v>
      </c>
      <c r="AI1615" s="592" t="s">
        <v>1574</v>
      </c>
      <c r="AJ1615" s="591">
        <v>704009</v>
      </c>
      <c r="AK1615" s="624"/>
      <c r="AL1615" s="764">
        <v>803008</v>
      </c>
      <c r="AM1615" s="764" t="s">
        <v>3617</v>
      </c>
      <c r="AN1615" s="764">
        <v>1</v>
      </c>
      <c r="AO1615" s="624"/>
      <c r="AP1615" s="441"/>
      <c r="AQ1615" s="581"/>
      <c r="AR1615" s="581"/>
      <c r="AS1615" s="9"/>
    </row>
    <row r="1616" spans="34:45" ht="15" customHeight="1" x14ac:dyDescent="0.15">
      <c r="AH1616" s="591" t="s">
        <v>1881</v>
      </c>
      <c r="AI1616" s="592" t="s">
        <v>1575</v>
      </c>
      <c r="AJ1616" s="591">
        <v>704010</v>
      </c>
      <c r="AK1616" s="624"/>
      <c r="AL1616" s="764">
        <v>803009</v>
      </c>
      <c r="AM1616" s="764">
        <v>1</v>
      </c>
      <c r="AN1616" s="764" t="s">
        <v>3617</v>
      </c>
      <c r="AO1616" s="624"/>
      <c r="AP1616" s="441"/>
      <c r="AQ1616" s="581"/>
      <c r="AR1616" s="581"/>
      <c r="AS1616" s="9"/>
    </row>
    <row r="1617" spans="34:45" ht="15" customHeight="1" x14ac:dyDescent="0.15">
      <c r="AH1617" s="591" t="s">
        <v>1881</v>
      </c>
      <c r="AI1617" s="592" t="s">
        <v>1577</v>
      </c>
      <c r="AJ1617" s="591">
        <v>704011</v>
      </c>
      <c r="AK1617" s="624"/>
      <c r="AL1617" s="764">
        <v>803011</v>
      </c>
      <c r="AM1617" s="764">
        <v>1</v>
      </c>
      <c r="AN1617" s="764" t="s">
        <v>3617</v>
      </c>
      <c r="AO1617" s="624"/>
      <c r="AP1617" s="441"/>
      <c r="AQ1617" s="581"/>
      <c r="AR1617" s="581"/>
      <c r="AS1617" s="9"/>
    </row>
    <row r="1618" spans="34:45" ht="15" customHeight="1" x14ac:dyDescent="0.15">
      <c r="AH1618" s="591" t="s">
        <v>1881</v>
      </c>
      <c r="AI1618" s="592" t="s">
        <v>1884</v>
      </c>
      <c r="AJ1618" s="591">
        <v>704012</v>
      </c>
      <c r="AK1618" s="624"/>
      <c r="AL1618" s="764">
        <v>803013</v>
      </c>
      <c r="AM1618" s="764">
        <v>1</v>
      </c>
      <c r="AN1618" s="764" t="s">
        <v>3617</v>
      </c>
      <c r="AO1618" s="624"/>
      <c r="AP1618" s="441"/>
      <c r="AQ1618" s="581"/>
      <c r="AR1618" s="581"/>
      <c r="AS1618" s="9"/>
    </row>
    <row r="1619" spans="34:45" ht="15" customHeight="1" x14ac:dyDescent="0.15">
      <c r="AH1619" s="591" t="s">
        <v>1881</v>
      </c>
      <c r="AI1619" s="592" t="s">
        <v>1885</v>
      </c>
      <c r="AJ1619" s="591">
        <v>704013</v>
      </c>
      <c r="AK1619" s="624"/>
      <c r="AL1619" s="764">
        <v>803015</v>
      </c>
      <c r="AM1619" s="764" t="s">
        <v>3617</v>
      </c>
      <c r="AN1619" s="764">
        <v>1</v>
      </c>
      <c r="AO1619" s="624"/>
      <c r="AP1619" s="441"/>
      <c r="AQ1619" s="581"/>
      <c r="AR1619" s="581"/>
      <c r="AS1619" s="9"/>
    </row>
    <row r="1620" spans="34:45" ht="15" customHeight="1" x14ac:dyDescent="0.15">
      <c r="AH1620" s="591" t="s">
        <v>1881</v>
      </c>
      <c r="AI1620" s="592" t="s">
        <v>1578</v>
      </c>
      <c r="AJ1620" s="591">
        <v>704014</v>
      </c>
      <c r="AK1620" s="624"/>
      <c r="AL1620" s="764">
        <v>803016</v>
      </c>
      <c r="AM1620" s="764" t="s">
        <v>3617</v>
      </c>
      <c r="AN1620" s="764">
        <v>1</v>
      </c>
      <c r="AO1620" s="624"/>
      <c r="AP1620" s="441"/>
      <c r="AQ1620" s="581"/>
      <c r="AR1620" s="581"/>
      <c r="AS1620" s="9"/>
    </row>
    <row r="1621" spans="34:45" ht="15" customHeight="1" x14ac:dyDescent="0.15">
      <c r="AH1621" s="591" t="s">
        <v>1881</v>
      </c>
      <c r="AI1621" s="592" t="s">
        <v>1579</v>
      </c>
      <c r="AJ1621" s="591">
        <v>704015</v>
      </c>
      <c r="AK1621" s="624"/>
      <c r="AL1621" s="764">
        <v>803018</v>
      </c>
      <c r="AM1621" s="764">
        <v>1</v>
      </c>
      <c r="AN1621" s="764" t="s">
        <v>3617</v>
      </c>
      <c r="AO1621" s="624"/>
      <c r="AP1621" s="441"/>
      <c r="AQ1621" s="581"/>
      <c r="AR1621" s="581"/>
      <c r="AS1621" s="9"/>
    </row>
    <row r="1622" spans="34:45" ht="15" customHeight="1" x14ac:dyDescent="0.15">
      <c r="AH1622" s="591" t="s">
        <v>1881</v>
      </c>
      <c r="AI1622" s="592" t="s">
        <v>1580</v>
      </c>
      <c r="AJ1622" s="591">
        <v>704016</v>
      </c>
      <c r="AK1622" s="624"/>
      <c r="AL1622" s="764">
        <v>803019</v>
      </c>
      <c r="AM1622" s="764">
        <v>1</v>
      </c>
      <c r="AN1622" s="764" t="s">
        <v>3617</v>
      </c>
      <c r="AO1622" s="624"/>
      <c r="AP1622" s="441"/>
      <c r="AQ1622" s="581"/>
      <c r="AR1622" s="581"/>
      <c r="AS1622" s="9"/>
    </row>
    <row r="1623" spans="34:45" ht="15" customHeight="1" x14ac:dyDescent="0.15">
      <c r="AH1623" s="591" t="s">
        <v>1881</v>
      </c>
      <c r="AI1623" s="592" t="s">
        <v>1582</v>
      </c>
      <c r="AJ1623" s="591">
        <v>704017</v>
      </c>
      <c r="AK1623" s="624"/>
      <c r="AL1623" s="764">
        <v>803990</v>
      </c>
      <c r="AM1623" s="764" t="s">
        <v>3617</v>
      </c>
      <c r="AN1623" s="764">
        <v>1</v>
      </c>
      <c r="AO1623" s="624"/>
      <c r="AP1623" s="441"/>
      <c r="AQ1623" s="581"/>
      <c r="AR1623" s="581"/>
      <c r="AS1623" s="9"/>
    </row>
    <row r="1624" spans="34:45" ht="15" customHeight="1" x14ac:dyDescent="0.15">
      <c r="AH1624" s="591" t="s">
        <v>1881</v>
      </c>
      <c r="AI1624" s="592" t="s">
        <v>1583</v>
      </c>
      <c r="AJ1624" s="591">
        <v>704018</v>
      </c>
      <c r="AK1624" s="624"/>
      <c r="AL1624" s="764">
        <v>804001</v>
      </c>
      <c r="AM1624" s="764" t="s">
        <v>3617</v>
      </c>
      <c r="AN1624" s="764">
        <v>1</v>
      </c>
      <c r="AO1624" s="624"/>
      <c r="AP1624" s="441"/>
      <c r="AQ1624" s="581"/>
      <c r="AR1624" s="581"/>
      <c r="AS1624" s="9"/>
    </row>
    <row r="1625" spans="34:45" ht="15" customHeight="1" x14ac:dyDescent="0.15">
      <c r="AH1625" s="591" t="s">
        <v>1881</v>
      </c>
      <c r="AI1625" s="592" t="s">
        <v>1585</v>
      </c>
      <c r="AJ1625" s="591">
        <v>704019</v>
      </c>
      <c r="AK1625" s="624"/>
      <c r="AL1625" s="764">
        <v>804002</v>
      </c>
      <c r="AM1625" s="764">
        <v>1</v>
      </c>
      <c r="AN1625" s="764" t="s">
        <v>3617</v>
      </c>
      <c r="AO1625" s="624"/>
      <c r="AP1625" s="441"/>
      <c r="AQ1625" s="581"/>
      <c r="AR1625" s="581"/>
      <c r="AS1625" s="9"/>
    </row>
    <row r="1626" spans="34:45" ht="15" customHeight="1" x14ac:dyDescent="0.15">
      <c r="AH1626" s="591" t="s">
        <v>1881</v>
      </c>
      <c r="AI1626" s="592" t="s">
        <v>1586</v>
      </c>
      <c r="AJ1626" s="591">
        <v>704020</v>
      </c>
      <c r="AK1626" s="624"/>
      <c r="AL1626" s="764">
        <v>804003</v>
      </c>
      <c r="AM1626" s="764" t="s">
        <v>3617</v>
      </c>
      <c r="AN1626" s="764">
        <v>1</v>
      </c>
      <c r="AO1626" s="624"/>
      <c r="AP1626" s="441"/>
      <c r="AQ1626" s="581"/>
      <c r="AR1626" s="581"/>
      <c r="AS1626" s="9"/>
    </row>
    <row r="1627" spans="34:45" ht="15" customHeight="1" x14ac:dyDescent="0.15">
      <c r="AH1627" s="591" t="s">
        <v>1881</v>
      </c>
      <c r="AI1627" s="592" t="s">
        <v>1886</v>
      </c>
      <c r="AJ1627" s="591">
        <v>704021</v>
      </c>
      <c r="AK1627" s="624"/>
      <c r="AL1627" s="764">
        <v>804004</v>
      </c>
      <c r="AM1627" s="764" t="s">
        <v>3617</v>
      </c>
      <c r="AN1627" s="764">
        <v>1</v>
      </c>
      <c r="AO1627" s="624"/>
      <c r="AP1627" s="441"/>
      <c r="AQ1627" s="581"/>
      <c r="AR1627" s="581"/>
      <c r="AS1627" s="9"/>
    </row>
    <row r="1628" spans="34:45" ht="15" customHeight="1" x14ac:dyDescent="0.15">
      <c r="AH1628" s="591" t="s">
        <v>1881</v>
      </c>
      <c r="AI1628" s="592" t="s">
        <v>1588</v>
      </c>
      <c r="AJ1628" s="591">
        <v>704022</v>
      </c>
      <c r="AK1628" s="624"/>
      <c r="AL1628" s="764">
        <v>804005</v>
      </c>
      <c r="AM1628" s="764" t="s">
        <v>3617</v>
      </c>
      <c r="AN1628" s="764">
        <v>1</v>
      </c>
      <c r="AO1628" s="624"/>
      <c r="AP1628" s="441"/>
      <c r="AQ1628" s="581"/>
      <c r="AR1628" s="581"/>
      <c r="AS1628" s="9"/>
    </row>
    <row r="1629" spans="34:45" ht="15" customHeight="1" x14ac:dyDescent="0.15">
      <c r="AH1629" s="591" t="s">
        <v>1881</v>
      </c>
      <c r="AI1629" s="592" t="s">
        <v>1589</v>
      </c>
      <c r="AJ1629" s="591">
        <v>704023</v>
      </c>
      <c r="AK1629" s="624"/>
      <c r="AL1629" s="764">
        <v>804006</v>
      </c>
      <c r="AM1629" s="764" t="s">
        <v>3617</v>
      </c>
      <c r="AN1629" s="764">
        <v>1</v>
      </c>
      <c r="AO1629" s="624"/>
      <c r="AP1629" s="441"/>
      <c r="AQ1629" s="581"/>
      <c r="AR1629" s="581"/>
      <c r="AS1629" s="9"/>
    </row>
    <row r="1630" spans="34:45" ht="15" customHeight="1" x14ac:dyDescent="0.15">
      <c r="AH1630" s="591" t="s">
        <v>1881</v>
      </c>
      <c r="AI1630" s="592" t="s">
        <v>1590</v>
      </c>
      <c r="AJ1630" s="591">
        <v>704024</v>
      </c>
      <c r="AK1630" s="624"/>
      <c r="AL1630" s="764">
        <v>804007</v>
      </c>
      <c r="AM1630" s="764" t="s">
        <v>3617</v>
      </c>
      <c r="AN1630" s="764">
        <v>1</v>
      </c>
      <c r="AO1630" s="624"/>
      <c r="AP1630" s="441"/>
      <c r="AQ1630" s="581"/>
      <c r="AR1630" s="581"/>
      <c r="AS1630" s="9"/>
    </row>
    <row r="1631" spans="34:45" ht="15" customHeight="1" x14ac:dyDescent="0.15">
      <c r="AH1631" s="591" t="s">
        <v>1881</v>
      </c>
      <c r="AI1631" s="592" t="s">
        <v>1592</v>
      </c>
      <c r="AJ1631" s="591">
        <v>704025</v>
      </c>
      <c r="AK1631" s="624"/>
      <c r="AL1631" s="764">
        <v>804008</v>
      </c>
      <c r="AM1631" s="764" t="s">
        <v>3617</v>
      </c>
      <c r="AN1631" s="764">
        <v>1</v>
      </c>
      <c r="AO1631" s="624"/>
      <c r="AP1631" s="441"/>
      <c r="AQ1631" s="581"/>
      <c r="AR1631" s="581"/>
      <c r="AS1631" s="9"/>
    </row>
    <row r="1632" spans="34:45" ht="15" customHeight="1" x14ac:dyDescent="0.15">
      <c r="AH1632" s="591" t="s">
        <v>1881</v>
      </c>
      <c r="AI1632" s="592" t="s">
        <v>1594</v>
      </c>
      <c r="AJ1632" s="591">
        <v>704026</v>
      </c>
      <c r="AK1632" s="624"/>
      <c r="AL1632" s="764">
        <v>804009</v>
      </c>
      <c r="AM1632" s="764" t="s">
        <v>3617</v>
      </c>
      <c r="AN1632" s="764">
        <v>1</v>
      </c>
      <c r="AO1632" s="624"/>
      <c r="AP1632" s="441"/>
      <c r="AQ1632" s="581"/>
      <c r="AR1632" s="581"/>
      <c r="AS1632" s="9"/>
    </row>
    <row r="1633" spans="34:45" ht="15" customHeight="1" x14ac:dyDescent="0.15">
      <c r="AH1633" s="591" t="s">
        <v>1881</v>
      </c>
      <c r="AI1633" s="592" t="s">
        <v>1595</v>
      </c>
      <c r="AJ1633" s="591">
        <v>704027</v>
      </c>
      <c r="AK1633" s="624"/>
      <c r="AL1633" s="764">
        <v>804991</v>
      </c>
      <c r="AM1633" s="764" t="s">
        <v>3617</v>
      </c>
      <c r="AN1633" s="764">
        <v>1</v>
      </c>
      <c r="AO1633" s="624"/>
      <c r="AP1633" s="441"/>
      <c r="AQ1633" s="581"/>
      <c r="AR1633" s="581"/>
      <c r="AS1633" s="9"/>
    </row>
    <row r="1634" spans="34:45" ht="15" customHeight="1" x14ac:dyDescent="0.15">
      <c r="AH1634" s="591" t="s">
        <v>1881</v>
      </c>
      <c r="AI1634" s="592" t="s">
        <v>1596</v>
      </c>
      <c r="AJ1634" s="591">
        <v>704028</v>
      </c>
      <c r="AK1634" s="624"/>
      <c r="AL1634" s="764">
        <v>901001</v>
      </c>
      <c r="AM1634" s="764">
        <v>1</v>
      </c>
      <c r="AN1634" s="764" t="s">
        <v>3617</v>
      </c>
      <c r="AO1634" s="624"/>
      <c r="AP1634" s="441"/>
      <c r="AQ1634" s="581"/>
      <c r="AR1634" s="581"/>
      <c r="AS1634" s="9"/>
    </row>
    <row r="1635" spans="34:45" ht="15" customHeight="1" x14ac:dyDescent="0.15">
      <c r="AH1635" s="591" t="s">
        <v>1881</v>
      </c>
      <c r="AI1635" s="592" t="s">
        <v>1597</v>
      </c>
      <c r="AJ1635" s="591">
        <v>704029</v>
      </c>
      <c r="AK1635" s="624"/>
      <c r="AL1635" s="764">
        <v>901002</v>
      </c>
      <c r="AM1635" s="764">
        <v>1</v>
      </c>
      <c r="AN1635" s="764" t="s">
        <v>3617</v>
      </c>
      <c r="AO1635" s="624"/>
      <c r="AP1635" s="441"/>
      <c r="AQ1635" s="581"/>
      <c r="AR1635" s="581"/>
      <c r="AS1635" s="9"/>
    </row>
    <row r="1636" spans="34:45" ht="15" customHeight="1" x14ac:dyDescent="0.15">
      <c r="AH1636" s="591" t="s">
        <v>1881</v>
      </c>
      <c r="AI1636" s="592" t="s">
        <v>1887</v>
      </c>
      <c r="AJ1636" s="591">
        <v>704031</v>
      </c>
      <c r="AK1636" s="624"/>
      <c r="AL1636" s="764">
        <v>901003</v>
      </c>
      <c r="AM1636" s="764">
        <v>1</v>
      </c>
      <c r="AN1636" s="764" t="s">
        <v>3617</v>
      </c>
      <c r="AO1636" s="624"/>
      <c r="AP1636" s="441"/>
      <c r="AQ1636" s="581"/>
      <c r="AR1636" s="581"/>
      <c r="AS1636" s="9"/>
    </row>
    <row r="1637" spans="34:45" ht="15" customHeight="1" x14ac:dyDescent="0.15">
      <c r="AH1637" s="591" t="s">
        <v>1881</v>
      </c>
      <c r="AI1637" s="592" t="s">
        <v>1888</v>
      </c>
      <c r="AJ1637" s="591">
        <v>704032</v>
      </c>
      <c r="AK1637" s="624"/>
      <c r="AL1637" s="764">
        <v>901004</v>
      </c>
      <c r="AM1637" s="764">
        <v>1</v>
      </c>
      <c r="AN1637" s="764" t="s">
        <v>3617</v>
      </c>
      <c r="AO1637" s="624"/>
      <c r="AP1637" s="441"/>
      <c r="AQ1637" s="581"/>
      <c r="AR1637" s="581"/>
      <c r="AS1637" s="9"/>
    </row>
    <row r="1638" spans="34:45" ht="15" customHeight="1" x14ac:dyDescent="0.15">
      <c r="AH1638" s="591" t="s">
        <v>1881</v>
      </c>
      <c r="AI1638" s="592" t="s">
        <v>1889</v>
      </c>
      <c r="AJ1638" s="591">
        <v>704033</v>
      </c>
      <c r="AK1638" s="624"/>
      <c r="AL1638" s="764">
        <v>901005</v>
      </c>
      <c r="AM1638" s="764">
        <v>1</v>
      </c>
      <c r="AN1638" s="764" t="s">
        <v>3617</v>
      </c>
      <c r="AO1638" s="624"/>
      <c r="AP1638" s="441"/>
      <c r="AQ1638" s="581"/>
      <c r="AR1638" s="581"/>
      <c r="AS1638" s="9"/>
    </row>
    <row r="1639" spans="34:45" ht="15" customHeight="1" x14ac:dyDescent="0.15">
      <c r="AH1639" s="591" t="s">
        <v>1881</v>
      </c>
      <c r="AI1639" s="592" t="s">
        <v>1598</v>
      </c>
      <c r="AJ1639" s="591">
        <v>704034</v>
      </c>
      <c r="AK1639" s="624"/>
      <c r="AL1639" s="764">
        <v>901006</v>
      </c>
      <c r="AM1639" s="764">
        <v>1</v>
      </c>
      <c r="AN1639" s="764" t="s">
        <v>3617</v>
      </c>
      <c r="AO1639" s="624"/>
      <c r="AP1639" s="441"/>
      <c r="AQ1639" s="581"/>
      <c r="AR1639" s="581"/>
      <c r="AS1639" s="9"/>
    </row>
    <row r="1640" spans="34:45" ht="15" customHeight="1" x14ac:dyDescent="0.15">
      <c r="AH1640" s="591" t="s">
        <v>1881</v>
      </c>
      <c r="AI1640" s="592" t="s">
        <v>1600</v>
      </c>
      <c r="AJ1640" s="591">
        <v>704035</v>
      </c>
      <c r="AK1640" s="624"/>
      <c r="AL1640" s="764">
        <v>901007</v>
      </c>
      <c r="AM1640" s="764">
        <v>1</v>
      </c>
      <c r="AN1640" s="764" t="s">
        <v>3617</v>
      </c>
      <c r="AO1640" s="624"/>
      <c r="AP1640" s="441"/>
      <c r="AQ1640" s="581"/>
      <c r="AR1640" s="581"/>
      <c r="AS1640" s="9"/>
    </row>
    <row r="1641" spans="34:45" ht="15" customHeight="1" x14ac:dyDescent="0.15">
      <c r="AH1641" s="591" t="s">
        <v>1881</v>
      </c>
      <c r="AI1641" s="592" t="s">
        <v>1890</v>
      </c>
      <c r="AJ1641" s="591">
        <v>704036</v>
      </c>
      <c r="AK1641" s="624"/>
      <c r="AL1641" s="764">
        <v>901008</v>
      </c>
      <c r="AM1641" s="764" t="s">
        <v>3617</v>
      </c>
      <c r="AN1641" s="764">
        <v>1</v>
      </c>
      <c r="AO1641" s="624"/>
      <c r="AP1641" s="441"/>
      <c r="AQ1641" s="581"/>
      <c r="AR1641" s="581"/>
      <c r="AS1641" s="9"/>
    </row>
    <row r="1642" spans="34:45" ht="15" customHeight="1" x14ac:dyDescent="0.15">
      <c r="AH1642" s="591" t="s">
        <v>1881</v>
      </c>
      <c r="AI1642" s="592" t="s">
        <v>1891</v>
      </c>
      <c r="AJ1642" s="591">
        <v>704038</v>
      </c>
      <c r="AK1642" s="624"/>
      <c r="AL1642" s="764">
        <v>901009</v>
      </c>
      <c r="AM1642" s="764" t="s">
        <v>3617</v>
      </c>
      <c r="AN1642" s="764">
        <v>1</v>
      </c>
      <c r="AO1642" s="624"/>
      <c r="AP1642" s="441"/>
      <c r="AQ1642" s="581"/>
      <c r="AR1642" s="581"/>
      <c r="AS1642" s="9"/>
    </row>
    <row r="1643" spans="34:45" ht="15" customHeight="1" x14ac:dyDescent="0.15">
      <c r="AH1643" s="591" t="s">
        <v>1881</v>
      </c>
      <c r="AI1643" s="592" t="s">
        <v>1892</v>
      </c>
      <c r="AJ1643" s="591">
        <v>704038</v>
      </c>
      <c r="AK1643" s="624"/>
      <c r="AL1643" s="764">
        <v>901010</v>
      </c>
      <c r="AM1643" s="764" t="s">
        <v>3617</v>
      </c>
      <c r="AN1643" s="764">
        <v>1</v>
      </c>
      <c r="AO1643" s="624"/>
      <c r="AP1643" s="441"/>
      <c r="AQ1643" s="581"/>
      <c r="AR1643" s="581"/>
      <c r="AS1643" s="9"/>
    </row>
    <row r="1644" spans="34:45" ht="15" customHeight="1" x14ac:dyDescent="0.15">
      <c r="AH1644" s="591" t="s">
        <v>1881</v>
      </c>
      <c r="AI1644" s="592" t="s">
        <v>1893</v>
      </c>
      <c r="AJ1644" s="591">
        <v>704039</v>
      </c>
      <c r="AK1644" s="624"/>
      <c r="AL1644" s="764">
        <v>901011</v>
      </c>
      <c r="AM1644" s="764" t="s">
        <v>3617</v>
      </c>
      <c r="AN1644" s="764">
        <v>1</v>
      </c>
      <c r="AO1644" s="624"/>
      <c r="AP1644" s="441"/>
      <c r="AQ1644" s="581"/>
      <c r="AR1644" s="581"/>
      <c r="AS1644" s="9"/>
    </row>
    <row r="1645" spans="34:45" ht="15" customHeight="1" x14ac:dyDescent="0.15">
      <c r="AH1645" s="591" t="s">
        <v>1881</v>
      </c>
      <c r="AI1645" s="592" t="s">
        <v>1894</v>
      </c>
      <c r="AJ1645" s="591">
        <v>704040</v>
      </c>
      <c r="AK1645" s="624"/>
      <c r="AL1645" s="764">
        <v>901012</v>
      </c>
      <c r="AM1645" s="764">
        <v>1</v>
      </c>
      <c r="AN1645" s="764" t="s">
        <v>3617</v>
      </c>
      <c r="AO1645" s="624"/>
      <c r="AP1645" s="441"/>
      <c r="AQ1645" s="581"/>
      <c r="AR1645" s="581"/>
      <c r="AS1645" s="9"/>
    </row>
    <row r="1646" spans="34:45" ht="15" customHeight="1" x14ac:dyDescent="0.15">
      <c r="AH1646" s="591" t="s">
        <v>1881</v>
      </c>
      <c r="AI1646" s="592" t="s">
        <v>1895</v>
      </c>
      <c r="AJ1646" s="591">
        <v>704041</v>
      </c>
      <c r="AK1646" s="624"/>
      <c r="AL1646" s="764">
        <v>901013</v>
      </c>
      <c r="AM1646" s="764">
        <v>1</v>
      </c>
      <c r="AN1646" s="764" t="s">
        <v>3617</v>
      </c>
      <c r="AO1646" s="624"/>
      <c r="AP1646" s="441"/>
      <c r="AQ1646" s="581"/>
      <c r="AR1646" s="581"/>
      <c r="AS1646" s="9"/>
    </row>
    <row r="1647" spans="34:45" ht="15" customHeight="1" x14ac:dyDescent="0.15">
      <c r="AH1647" s="591" t="s">
        <v>1896</v>
      </c>
      <c r="AI1647" s="592" t="s">
        <v>1601</v>
      </c>
      <c r="AJ1647" s="591">
        <v>705001</v>
      </c>
      <c r="AK1647" s="624"/>
      <c r="AL1647" s="764">
        <v>901014</v>
      </c>
      <c r="AM1647" s="764">
        <v>1</v>
      </c>
      <c r="AN1647" s="764" t="s">
        <v>3617</v>
      </c>
      <c r="AO1647" s="624"/>
      <c r="AP1647" s="441"/>
      <c r="AQ1647" s="581"/>
      <c r="AR1647" s="581"/>
      <c r="AS1647" s="9"/>
    </row>
    <row r="1648" spans="34:45" ht="15" customHeight="1" x14ac:dyDescent="0.15">
      <c r="AH1648" s="591" t="s">
        <v>1896</v>
      </c>
      <c r="AI1648" s="592" t="s">
        <v>1603</v>
      </c>
      <c r="AJ1648" s="591">
        <v>705002</v>
      </c>
      <c r="AK1648" s="624"/>
      <c r="AL1648" s="764">
        <v>901015</v>
      </c>
      <c r="AM1648" s="764" t="s">
        <v>3617</v>
      </c>
      <c r="AN1648" s="764">
        <v>1</v>
      </c>
      <c r="AO1648" s="624"/>
      <c r="AP1648" s="441"/>
      <c r="AQ1648" s="581"/>
      <c r="AR1648" s="581"/>
      <c r="AS1648" s="9"/>
    </row>
    <row r="1649" spans="34:45" ht="15" customHeight="1" x14ac:dyDescent="0.15">
      <c r="AH1649" s="591" t="s">
        <v>1896</v>
      </c>
      <c r="AI1649" s="592" t="s">
        <v>1604</v>
      </c>
      <c r="AJ1649" s="591">
        <v>705003</v>
      </c>
      <c r="AK1649" s="624"/>
      <c r="AL1649" s="764">
        <v>901016</v>
      </c>
      <c r="AM1649" s="764" t="s">
        <v>3617</v>
      </c>
      <c r="AN1649" s="764">
        <v>1</v>
      </c>
      <c r="AO1649" s="624"/>
      <c r="AP1649" s="441"/>
      <c r="AQ1649" s="581"/>
      <c r="AR1649" s="581"/>
      <c r="AS1649" s="9"/>
    </row>
    <row r="1650" spans="34:45" ht="15" customHeight="1" x14ac:dyDescent="0.15">
      <c r="AH1650" s="591" t="s">
        <v>1896</v>
      </c>
      <c r="AI1650" s="592" t="s">
        <v>1606</v>
      </c>
      <c r="AJ1650" s="591">
        <v>705004</v>
      </c>
      <c r="AK1650" s="624"/>
      <c r="AL1650" s="764">
        <v>901017</v>
      </c>
      <c r="AM1650" s="764" t="s">
        <v>3617</v>
      </c>
      <c r="AN1650" s="764">
        <v>1</v>
      </c>
      <c r="AO1650" s="624"/>
      <c r="AP1650" s="441"/>
      <c r="AQ1650" s="581"/>
      <c r="AR1650" s="581"/>
      <c r="AS1650" s="9"/>
    </row>
    <row r="1651" spans="34:45" ht="15" customHeight="1" x14ac:dyDescent="0.15">
      <c r="AH1651" s="591" t="s">
        <v>1896</v>
      </c>
      <c r="AI1651" s="592" t="s">
        <v>1608</v>
      </c>
      <c r="AJ1651" s="591">
        <v>705005</v>
      </c>
      <c r="AK1651" s="624"/>
      <c r="AL1651" s="764">
        <v>901018</v>
      </c>
      <c r="AM1651" s="764">
        <v>1</v>
      </c>
      <c r="AN1651" s="764" t="s">
        <v>3617</v>
      </c>
      <c r="AO1651" s="624"/>
      <c r="AP1651" s="441"/>
      <c r="AQ1651" s="581"/>
      <c r="AR1651" s="581"/>
      <c r="AS1651" s="9"/>
    </row>
    <row r="1652" spans="34:45" ht="15" customHeight="1" x14ac:dyDescent="0.15">
      <c r="AH1652" s="591" t="s">
        <v>1896</v>
      </c>
      <c r="AI1652" s="592" t="s">
        <v>1609</v>
      </c>
      <c r="AJ1652" s="591">
        <v>705006</v>
      </c>
      <c r="AK1652" s="624"/>
      <c r="AL1652" s="764">
        <v>901020</v>
      </c>
      <c r="AM1652" s="764">
        <v>1</v>
      </c>
      <c r="AN1652" s="764" t="s">
        <v>3617</v>
      </c>
      <c r="AO1652" s="624"/>
      <c r="AP1652" s="441"/>
      <c r="AQ1652" s="581"/>
      <c r="AR1652" s="581"/>
      <c r="AS1652" s="9"/>
    </row>
    <row r="1653" spans="34:45" ht="15" customHeight="1" x14ac:dyDescent="0.15">
      <c r="AH1653" s="591" t="s">
        <v>1896</v>
      </c>
      <c r="AI1653" s="592" t="s">
        <v>286</v>
      </c>
      <c r="AJ1653" s="591">
        <v>705007</v>
      </c>
      <c r="AK1653" s="624"/>
      <c r="AL1653" s="764">
        <v>901022</v>
      </c>
      <c r="AM1653" s="764" t="s">
        <v>3617</v>
      </c>
      <c r="AN1653" s="764">
        <v>1</v>
      </c>
      <c r="AO1653" s="624"/>
      <c r="AP1653" s="441"/>
      <c r="AQ1653" s="581"/>
      <c r="AR1653" s="581"/>
      <c r="AS1653" s="9"/>
    </row>
    <row r="1654" spans="34:45" ht="15" customHeight="1" x14ac:dyDescent="0.15">
      <c r="AH1654" s="591" t="s">
        <v>1896</v>
      </c>
      <c r="AI1654" s="592" t="s">
        <v>1610</v>
      </c>
      <c r="AJ1654" s="591">
        <v>705008</v>
      </c>
      <c r="AK1654" s="624"/>
      <c r="AL1654" s="764">
        <v>901023</v>
      </c>
      <c r="AM1654" s="764" t="s">
        <v>3617</v>
      </c>
      <c r="AN1654" s="764">
        <v>1</v>
      </c>
      <c r="AO1654" s="624"/>
      <c r="AP1654" s="441"/>
      <c r="AQ1654" s="581"/>
      <c r="AR1654" s="581"/>
      <c r="AS1654" s="9"/>
    </row>
    <row r="1655" spans="34:45" ht="15" customHeight="1" x14ac:dyDescent="0.15">
      <c r="AH1655" s="591" t="s">
        <v>1896</v>
      </c>
      <c r="AI1655" s="592" t="s">
        <v>1611</v>
      </c>
      <c r="AJ1655" s="591">
        <v>705009</v>
      </c>
      <c r="AK1655" s="624"/>
      <c r="AL1655" s="764">
        <v>901024</v>
      </c>
      <c r="AM1655" s="764">
        <v>1</v>
      </c>
      <c r="AN1655" s="764" t="s">
        <v>3617</v>
      </c>
      <c r="AO1655" s="624"/>
      <c r="AP1655" s="441"/>
      <c r="AQ1655" s="581"/>
      <c r="AR1655" s="581"/>
      <c r="AS1655" s="9"/>
    </row>
    <row r="1656" spans="34:45" ht="15" customHeight="1" x14ac:dyDescent="0.15">
      <c r="AH1656" s="591" t="s">
        <v>1896</v>
      </c>
      <c r="AI1656" s="592" t="s">
        <v>1612</v>
      </c>
      <c r="AJ1656" s="591">
        <v>705010</v>
      </c>
      <c r="AK1656" s="624"/>
      <c r="AL1656" s="764">
        <v>901025</v>
      </c>
      <c r="AM1656" s="764" t="s">
        <v>3617</v>
      </c>
      <c r="AN1656" s="764">
        <v>1</v>
      </c>
      <c r="AO1656" s="624"/>
      <c r="AP1656" s="441"/>
      <c r="AQ1656" s="581"/>
      <c r="AR1656" s="581"/>
      <c r="AS1656" s="9"/>
    </row>
    <row r="1657" spans="34:45" ht="15" customHeight="1" x14ac:dyDescent="0.15">
      <c r="AH1657" s="591" t="s">
        <v>1896</v>
      </c>
      <c r="AI1657" s="592" t="s">
        <v>1614</v>
      </c>
      <c r="AJ1657" s="591">
        <v>705011</v>
      </c>
      <c r="AK1657" s="624"/>
      <c r="AL1657" s="764">
        <v>901026</v>
      </c>
      <c r="AM1657" s="764">
        <v>1</v>
      </c>
      <c r="AN1657" s="764" t="s">
        <v>3617</v>
      </c>
      <c r="AO1657" s="624"/>
      <c r="AP1657" s="441"/>
      <c r="AQ1657" s="581"/>
      <c r="AR1657" s="581"/>
      <c r="AS1657" s="9"/>
    </row>
    <row r="1658" spans="34:45" ht="15" customHeight="1" x14ac:dyDescent="0.15">
      <c r="AH1658" s="591" t="s">
        <v>1896</v>
      </c>
      <c r="AI1658" s="592" t="s">
        <v>1897</v>
      </c>
      <c r="AJ1658" s="591">
        <v>705012</v>
      </c>
      <c r="AK1658" s="624"/>
      <c r="AL1658" s="764">
        <v>901027</v>
      </c>
      <c r="AM1658" s="764" t="s">
        <v>3617</v>
      </c>
      <c r="AN1658" s="764">
        <v>1</v>
      </c>
      <c r="AO1658" s="624"/>
      <c r="AP1658" s="441"/>
      <c r="AQ1658" s="581"/>
      <c r="AR1658" s="581"/>
      <c r="AS1658" s="9"/>
    </row>
    <row r="1659" spans="34:45" ht="15" customHeight="1" x14ac:dyDescent="0.15">
      <c r="AH1659" s="591" t="s">
        <v>1896</v>
      </c>
      <c r="AI1659" s="592" t="s">
        <v>1615</v>
      </c>
      <c r="AJ1659" s="591">
        <v>705013</v>
      </c>
      <c r="AK1659" s="624"/>
      <c r="AL1659" s="764">
        <v>901028</v>
      </c>
      <c r="AM1659" s="764" t="s">
        <v>3617</v>
      </c>
      <c r="AN1659" s="764">
        <v>1</v>
      </c>
      <c r="AO1659" s="624"/>
      <c r="AP1659" s="441"/>
      <c r="AQ1659" s="581"/>
      <c r="AR1659" s="581"/>
      <c r="AS1659" s="9"/>
    </row>
    <row r="1660" spans="34:45" ht="15" customHeight="1" x14ac:dyDescent="0.15">
      <c r="AH1660" s="591" t="s">
        <v>1896</v>
      </c>
      <c r="AI1660" s="592" t="s">
        <v>1617</v>
      </c>
      <c r="AJ1660" s="591">
        <v>705014</v>
      </c>
      <c r="AK1660" s="624"/>
      <c r="AL1660" s="764">
        <v>901029</v>
      </c>
      <c r="AM1660" s="764" t="s">
        <v>3617</v>
      </c>
      <c r="AN1660" s="764">
        <v>1</v>
      </c>
      <c r="AO1660" s="624"/>
      <c r="AP1660" s="441"/>
      <c r="AQ1660" s="581"/>
      <c r="AR1660" s="581"/>
      <c r="AS1660" s="9"/>
    </row>
    <row r="1661" spans="34:45" ht="15" customHeight="1" x14ac:dyDescent="0.15">
      <c r="AH1661" s="591" t="s">
        <v>1896</v>
      </c>
      <c r="AI1661" s="592" t="s">
        <v>1618</v>
      </c>
      <c r="AJ1661" s="591">
        <v>705015</v>
      </c>
      <c r="AK1661" s="624"/>
      <c r="AL1661" s="764">
        <v>901030</v>
      </c>
      <c r="AM1661" s="764" t="s">
        <v>3617</v>
      </c>
      <c r="AN1661" s="764">
        <v>1</v>
      </c>
      <c r="AO1661" s="624"/>
      <c r="AP1661" s="441"/>
      <c r="AQ1661" s="581"/>
      <c r="AR1661" s="581"/>
      <c r="AS1661" s="9"/>
    </row>
    <row r="1662" spans="34:45" ht="15" customHeight="1" x14ac:dyDescent="0.15">
      <c r="AH1662" s="591" t="s">
        <v>1896</v>
      </c>
      <c r="AI1662" s="592" t="s">
        <v>1620</v>
      </c>
      <c r="AJ1662" s="591">
        <v>705016</v>
      </c>
      <c r="AK1662" s="624"/>
      <c r="AL1662" s="764">
        <v>901032</v>
      </c>
      <c r="AM1662" s="764" t="s">
        <v>3617</v>
      </c>
      <c r="AN1662" s="764">
        <v>1</v>
      </c>
      <c r="AO1662" s="624"/>
      <c r="AP1662" s="441"/>
      <c r="AQ1662" s="581"/>
      <c r="AR1662" s="581"/>
      <c r="AS1662" s="9"/>
    </row>
    <row r="1663" spans="34:45" ht="15" customHeight="1" x14ac:dyDescent="0.15">
      <c r="AH1663" s="591" t="s">
        <v>1896</v>
      </c>
      <c r="AI1663" s="592" t="s">
        <v>1621</v>
      </c>
      <c r="AJ1663" s="591">
        <v>705017</v>
      </c>
      <c r="AK1663" s="624"/>
      <c r="AL1663" s="764">
        <v>901033</v>
      </c>
      <c r="AM1663" s="764" t="s">
        <v>3617</v>
      </c>
      <c r="AN1663" s="764">
        <v>1</v>
      </c>
      <c r="AO1663" s="624"/>
      <c r="AP1663" s="441"/>
      <c r="AQ1663" s="581"/>
      <c r="AR1663" s="581"/>
      <c r="AS1663" s="9"/>
    </row>
    <row r="1664" spans="34:45" ht="15" customHeight="1" x14ac:dyDescent="0.15">
      <c r="AH1664" s="591" t="s">
        <v>1896</v>
      </c>
      <c r="AI1664" s="592" t="s">
        <v>1622</v>
      </c>
      <c r="AJ1664" s="591">
        <v>705018</v>
      </c>
      <c r="AK1664" s="624"/>
      <c r="AL1664" s="764">
        <v>901034</v>
      </c>
      <c r="AM1664" s="764">
        <v>1</v>
      </c>
      <c r="AN1664" s="764" t="s">
        <v>3617</v>
      </c>
      <c r="AO1664" s="624"/>
      <c r="AP1664" s="441"/>
      <c r="AQ1664" s="581"/>
      <c r="AR1664" s="581"/>
      <c r="AS1664" s="9"/>
    </row>
    <row r="1665" spans="34:45" ht="15" customHeight="1" x14ac:dyDescent="0.15">
      <c r="AH1665" s="591" t="s">
        <v>1896</v>
      </c>
      <c r="AI1665" s="592" t="s">
        <v>1623</v>
      </c>
      <c r="AJ1665" s="591">
        <v>705019</v>
      </c>
      <c r="AK1665" s="624"/>
      <c r="AL1665" s="764">
        <v>901035</v>
      </c>
      <c r="AM1665" s="764">
        <v>1</v>
      </c>
      <c r="AN1665" s="764" t="s">
        <v>3617</v>
      </c>
      <c r="AO1665" s="624"/>
      <c r="AP1665" s="441"/>
      <c r="AQ1665" s="581"/>
      <c r="AR1665" s="581"/>
      <c r="AS1665" s="9"/>
    </row>
    <row r="1666" spans="34:45" ht="15" customHeight="1" x14ac:dyDescent="0.15">
      <c r="AH1666" s="591" t="s">
        <v>1896</v>
      </c>
      <c r="AI1666" s="592" t="s">
        <v>1898</v>
      </c>
      <c r="AJ1666" s="591">
        <v>705020</v>
      </c>
      <c r="AK1666" s="624"/>
      <c r="AL1666" s="764">
        <v>901036</v>
      </c>
      <c r="AM1666" s="764">
        <v>1</v>
      </c>
      <c r="AN1666" s="764" t="s">
        <v>3617</v>
      </c>
      <c r="AO1666" s="624"/>
      <c r="AP1666" s="441"/>
      <c r="AQ1666" s="581"/>
      <c r="AR1666" s="581"/>
      <c r="AS1666" s="9"/>
    </row>
    <row r="1667" spans="34:45" ht="15" customHeight="1" x14ac:dyDescent="0.15">
      <c r="AH1667" s="591" t="s">
        <v>1896</v>
      </c>
      <c r="AI1667" s="592" t="s">
        <v>1899</v>
      </c>
      <c r="AJ1667" s="591">
        <v>705991</v>
      </c>
      <c r="AK1667" s="624"/>
      <c r="AL1667" s="764">
        <v>901038</v>
      </c>
      <c r="AM1667" s="764">
        <v>1</v>
      </c>
      <c r="AN1667" s="764" t="s">
        <v>3617</v>
      </c>
      <c r="AO1667" s="624"/>
      <c r="AP1667" s="441"/>
      <c r="AQ1667" s="581"/>
      <c r="AR1667" s="581"/>
      <c r="AS1667" s="9"/>
    </row>
    <row r="1668" spans="34:45" ht="15" customHeight="1" x14ac:dyDescent="0.15">
      <c r="AH1668" s="591" t="s">
        <v>1896</v>
      </c>
      <c r="AI1668" s="592" t="s">
        <v>1900</v>
      </c>
      <c r="AJ1668" s="591">
        <v>705992</v>
      </c>
      <c r="AK1668" s="624"/>
      <c r="AL1668" s="764">
        <v>901039</v>
      </c>
      <c r="AM1668" s="764" t="s">
        <v>3617</v>
      </c>
      <c r="AN1668" s="764">
        <v>1</v>
      </c>
      <c r="AO1668" s="624"/>
      <c r="AP1668" s="441"/>
      <c r="AQ1668" s="581"/>
      <c r="AR1668" s="581"/>
      <c r="AS1668" s="9"/>
    </row>
    <row r="1669" spans="34:45" ht="15" customHeight="1" x14ac:dyDescent="0.15">
      <c r="AH1669" s="591" t="s">
        <v>1901</v>
      </c>
      <c r="AI1669" s="592" t="s">
        <v>1624</v>
      </c>
      <c r="AJ1669" s="591">
        <v>801001</v>
      </c>
      <c r="AK1669" s="624"/>
      <c r="AL1669" s="764">
        <v>901040</v>
      </c>
      <c r="AM1669" s="764" t="s">
        <v>3617</v>
      </c>
      <c r="AN1669" s="764">
        <v>1</v>
      </c>
      <c r="AO1669" s="624"/>
      <c r="AP1669" s="441"/>
      <c r="AQ1669" s="581"/>
      <c r="AR1669" s="581"/>
      <c r="AS1669" s="9"/>
    </row>
    <row r="1670" spans="34:45" ht="15" customHeight="1" x14ac:dyDescent="0.15">
      <c r="AH1670" s="591" t="s">
        <v>1901</v>
      </c>
      <c r="AI1670" s="592" t="s">
        <v>1625</v>
      </c>
      <c r="AJ1670" s="591">
        <v>801003</v>
      </c>
      <c r="AK1670" s="624"/>
      <c r="AL1670" s="764">
        <v>901042</v>
      </c>
      <c r="AM1670" s="764" t="s">
        <v>3617</v>
      </c>
      <c r="AN1670" s="764">
        <v>1</v>
      </c>
      <c r="AO1670" s="624"/>
      <c r="AP1670" s="441"/>
      <c r="AQ1670" s="581"/>
      <c r="AR1670" s="581"/>
      <c r="AS1670" s="9"/>
    </row>
    <row r="1671" spans="34:45" ht="15" customHeight="1" x14ac:dyDescent="0.15">
      <c r="AH1671" s="591" t="s">
        <v>1901</v>
      </c>
      <c r="AI1671" s="592" t="s">
        <v>1626</v>
      </c>
      <c r="AJ1671" s="591">
        <v>801006</v>
      </c>
      <c r="AK1671" s="624"/>
      <c r="AL1671" s="764">
        <v>901044</v>
      </c>
      <c r="AM1671" s="764" t="s">
        <v>3617</v>
      </c>
      <c r="AN1671" s="764">
        <v>1</v>
      </c>
      <c r="AO1671" s="624"/>
      <c r="AP1671" s="441"/>
      <c r="AQ1671" s="581"/>
      <c r="AR1671" s="581"/>
      <c r="AS1671" s="9"/>
    </row>
    <row r="1672" spans="34:45" ht="15" customHeight="1" x14ac:dyDescent="0.15">
      <c r="AH1672" s="591" t="s">
        <v>1902</v>
      </c>
      <c r="AI1672" s="592" t="s">
        <v>1903</v>
      </c>
      <c r="AJ1672" s="591">
        <v>802001</v>
      </c>
      <c r="AK1672" s="624"/>
      <c r="AL1672" s="764">
        <v>901045</v>
      </c>
      <c r="AM1672" s="764">
        <v>1</v>
      </c>
      <c r="AN1672" s="764" t="s">
        <v>3617</v>
      </c>
      <c r="AO1672" s="624"/>
      <c r="AP1672" s="441"/>
      <c r="AQ1672" s="581"/>
      <c r="AR1672" s="581"/>
      <c r="AS1672" s="9"/>
    </row>
    <row r="1673" spans="34:45" ht="15" customHeight="1" x14ac:dyDescent="0.15">
      <c r="AH1673" s="591" t="s">
        <v>1902</v>
      </c>
      <c r="AI1673" s="592" t="s">
        <v>1628</v>
      </c>
      <c r="AJ1673" s="591">
        <v>802002</v>
      </c>
      <c r="AK1673" s="624"/>
      <c r="AL1673" s="764">
        <v>901047</v>
      </c>
      <c r="AM1673" s="764" t="s">
        <v>3617</v>
      </c>
      <c r="AN1673" s="764">
        <v>1</v>
      </c>
      <c r="AO1673" s="624"/>
      <c r="AP1673" s="441"/>
      <c r="AQ1673" s="581"/>
      <c r="AR1673" s="581"/>
      <c r="AS1673" s="9"/>
    </row>
    <row r="1674" spans="34:45" ht="15" customHeight="1" x14ac:dyDescent="0.15">
      <c r="AH1674" s="591" t="s">
        <v>1902</v>
      </c>
      <c r="AI1674" s="592" t="s">
        <v>1630</v>
      </c>
      <c r="AJ1674" s="591">
        <v>802003</v>
      </c>
      <c r="AK1674" s="624"/>
      <c r="AL1674" s="764">
        <v>901048</v>
      </c>
      <c r="AM1674" s="764">
        <v>1</v>
      </c>
      <c r="AN1674" s="764" t="s">
        <v>3617</v>
      </c>
      <c r="AO1674" s="624"/>
      <c r="AP1674" s="441"/>
      <c r="AQ1674" s="581"/>
      <c r="AR1674" s="581"/>
      <c r="AS1674" s="9"/>
    </row>
    <row r="1675" spans="34:45" ht="15" customHeight="1" x14ac:dyDescent="0.15">
      <c r="AH1675" s="591" t="s">
        <v>1902</v>
      </c>
      <c r="AI1675" s="592" t="s">
        <v>1904</v>
      </c>
      <c r="AJ1675" s="591">
        <v>802004</v>
      </c>
      <c r="AK1675" s="624"/>
      <c r="AL1675" s="764">
        <v>901049</v>
      </c>
      <c r="AM1675" s="764" t="s">
        <v>3617</v>
      </c>
      <c r="AN1675" s="764">
        <v>1</v>
      </c>
      <c r="AO1675" s="624"/>
      <c r="AP1675" s="441"/>
      <c r="AQ1675" s="581"/>
      <c r="AR1675" s="581"/>
      <c r="AS1675" s="9"/>
    </row>
    <row r="1676" spans="34:45" ht="15" customHeight="1" x14ac:dyDescent="0.15">
      <c r="AH1676" s="591" t="s">
        <v>1902</v>
      </c>
      <c r="AI1676" s="592" t="s">
        <v>1632</v>
      </c>
      <c r="AJ1676" s="591">
        <v>802005</v>
      </c>
      <c r="AK1676" s="624"/>
      <c r="AL1676" s="764">
        <v>901050</v>
      </c>
      <c r="AM1676" s="764" t="s">
        <v>3617</v>
      </c>
      <c r="AN1676" s="764">
        <v>1</v>
      </c>
      <c r="AO1676" s="624"/>
      <c r="AP1676" s="441"/>
      <c r="AQ1676" s="581"/>
      <c r="AR1676" s="581"/>
      <c r="AS1676" s="9"/>
    </row>
    <row r="1677" spans="34:45" ht="15" customHeight="1" x14ac:dyDescent="0.15">
      <c r="AH1677" s="591" t="s">
        <v>1902</v>
      </c>
      <c r="AI1677" s="592" t="s">
        <v>1634</v>
      </c>
      <c r="AJ1677" s="591">
        <v>802006</v>
      </c>
      <c r="AK1677" s="624"/>
      <c r="AL1677" s="764">
        <v>901051</v>
      </c>
      <c r="AM1677" s="764" t="s">
        <v>3617</v>
      </c>
      <c r="AN1677" s="764">
        <v>1</v>
      </c>
      <c r="AO1677" s="624"/>
      <c r="AP1677" s="441"/>
      <c r="AQ1677" s="581"/>
      <c r="AR1677" s="581"/>
      <c r="AS1677" s="9"/>
    </row>
    <row r="1678" spans="34:45" ht="15" customHeight="1" x14ac:dyDescent="0.15">
      <c r="AH1678" s="591" t="s">
        <v>1902</v>
      </c>
      <c r="AI1678" s="592" t="s">
        <v>1636</v>
      </c>
      <c r="AJ1678" s="591">
        <v>802007</v>
      </c>
      <c r="AK1678" s="624"/>
      <c r="AL1678" s="764">
        <v>901052</v>
      </c>
      <c r="AM1678" s="764" t="s">
        <v>3617</v>
      </c>
      <c r="AN1678" s="764">
        <v>1</v>
      </c>
      <c r="AO1678" s="624"/>
      <c r="AP1678" s="441"/>
      <c r="AQ1678" s="581"/>
      <c r="AR1678" s="581"/>
      <c r="AS1678" s="9"/>
    </row>
    <row r="1679" spans="34:45" ht="15" customHeight="1" x14ac:dyDescent="0.15">
      <c r="AH1679" s="591" t="s">
        <v>1902</v>
      </c>
      <c r="AI1679" s="592" t="s">
        <v>1905</v>
      </c>
      <c r="AJ1679" s="591">
        <v>802008</v>
      </c>
      <c r="AK1679" s="624"/>
      <c r="AL1679" s="764">
        <v>901053</v>
      </c>
      <c r="AM1679" s="764" t="s">
        <v>3617</v>
      </c>
      <c r="AN1679" s="764">
        <v>1</v>
      </c>
      <c r="AO1679" s="624"/>
      <c r="AP1679" s="441"/>
      <c r="AQ1679" s="581"/>
      <c r="AR1679" s="581"/>
      <c r="AS1679" s="9"/>
    </row>
    <row r="1680" spans="34:45" ht="15" customHeight="1" x14ac:dyDescent="0.15">
      <c r="AH1680" s="591" t="s">
        <v>1902</v>
      </c>
      <c r="AI1680" s="592" t="s">
        <v>287</v>
      </c>
      <c r="AJ1680" s="591">
        <v>802009</v>
      </c>
      <c r="AK1680" s="624"/>
      <c r="AL1680" s="764">
        <v>901054</v>
      </c>
      <c r="AM1680" s="764" t="s">
        <v>3617</v>
      </c>
      <c r="AN1680" s="764">
        <v>1</v>
      </c>
      <c r="AO1680" s="624"/>
      <c r="AP1680" s="441"/>
      <c r="AQ1680" s="581"/>
      <c r="AR1680" s="581"/>
      <c r="AS1680" s="9"/>
    </row>
    <row r="1681" spans="34:45" ht="15" customHeight="1" x14ac:dyDescent="0.15">
      <c r="AH1681" s="591" t="s">
        <v>1902</v>
      </c>
      <c r="AI1681" s="592" t="s">
        <v>1906</v>
      </c>
      <c r="AJ1681" s="591">
        <v>802010</v>
      </c>
      <c r="AK1681" s="624"/>
      <c r="AL1681" s="764">
        <v>901055</v>
      </c>
      <c r="AM1681" s="764">
        <v>1</v>
      </c>
      <c r="AN1681" s="764" t="s">
        <v>3617</v>
      </c>
      <c r="AO1681" s="624"/>
      <c r="AP1681" s="441"/>
      <c r="AQ1681" s="581"/>
      <c r="AR1681" s="581"/>
      <c r="AS1681" s="9"/>
    </row>
    <row r="1682" spans="34:45" ht="15" customHeight="1" x14ac:dyDescent="0.15">
      <c r="AH1682" s="591" t="s">
        <v>1902</v>
      </c>
      <c r="AI1682" s="592" t="s">
        <v>1907</v>
      </c>
      <c r="AJ1682" s="591">
        <v>802990</v>
      </c>
      <c r="AK1682" s="624"/>
      <c r="AL1682" s="764">
        <v>901056</v>
      </c>
      <c r="AM1682" s="764" t="s">
        <v>3617</v>
      </c>
      <c r="AN1682" s="764">
        <v>1</v>
      </c>
      <c r="AO1682" s="624"/>
      <c r="AP1682" s="441"/>
      <c r="AQ1682" s="581"/>
      <c r="AR1682" s="581"/>
      <c r="AS1682" s="9"/>
    </row>
    <row r="1683" spans="34:45" ht="15" customHeight="1" x14ac:dyDescent="0.15">
      <c r="AH1683" s="591" t="s">
        <v>1902</v>
      </c>
      <c r="AI1683" s="592" t="s">
        <v>1908</v>
      </c>
      <c r="AJ1683" s="591">
        <v>802991</v>
      </c>
      <c r="AK1683" s="624"/>
      <c r="AL1683" s="764">
        <v>901057</v>
      </c>
      <c r="AM1683" s="764" t="s">
        <v>3617</v>
      </c>
      <c r="AN1683" s="764">
        <v>1</v>
      </c>
      <c r="AO1683" s="624"/>
      <c r="AP1683" s="441"/>
      <c r="AQ1683" s="581"/>
      <c r="AR1683" s="581"/>
      <c r="AS1683" s="9"/>
    </row>
    <row r="1684" spans="34:45" ht="15" customHeight="1" x14ac:dyDescent="0.15">
      <c r="AH1684" s="591" t="s">
        <v>1902</v>
      </c>
      <c r="AI1684" s="592" t="s">
        <v>376</v>
      </c>
      <c r="AJ1684" s="591">
        <v>802993</v>
      </c>
      <c r="AK1684" s="624"/>
      <c r="AL1684" s="764">
        <v>901058</v>
      </c>
      <c r="AM1684" s="764" t="s">
        <v>3617</v>
      </c>
      <c r="AN1684" s="764">
        <v>1</v>
      </c>
      <c r="AO1684" s="624"/>
      <c r="AP1684" s="441"/>
      <c r="AQ1684" s="581"/>
      <c r="AR1684" s="581"/>
      <c r="AS1684" s="9"/>
    </row>
    <row r="1685" spans="34:45" ht="15" customHeight="1" x14ac:dyDescent="0.15">
      <c r="AH1685" s="591" t="s">
        <v>1909</v>
      </c>
      <c r="AI1685" s="592" t="s">
        <v>1639</v>
      </c>
      <c r="AJ1685" s="591">
        <v>803001</v>
      </c>
      <c r="AK1685" s="624"/>
      <c r="AL1685" s="764">
        <v>901059</v>
      </c>
      <c r="AM1685" s="764" t="s">
        <v>3617</v>
      </c>
      <c r="AN1685" s="764">
        <v>1</v>
      </c>
      <c r="AO1685" s="624"/>
      <c r="AP1685" s="441"/>
      <c r="AQ1685" s="581"/>
      <c r="AR1685" s="581"/>
      <c r="AS1685" s="9"/>
    </row>
    <row r="1686" spans="34:45" ht="15" customHeight="1" x14ac:dyDescent="0.15">
      <c r="AH1686" s="591" t="s">
        <v>1909</v>
      </c>
      <c r="AI1686" s="592" t="s">
        <v>1202</v>
      </c>
      <c r="AJ1686" s="591">
        <v>803002</v>
      </c>
      <c r="AK1686" s="624"/>
      <c r="AL1686" s="764">
        <v>901060</v>
      </c>
      <c r="AM1686" s="764" t="s">
        <v>3617</v>
      </c>
      <c r="AN1686" s="764">
        <v>1</v>
      </c>
      <c r="AO1686" s="624"/>
      <c r="AP1686" s="441"/>
      <c r="AQ1686" s="581"/>
      <c r="AR1686" s="581"/>
      <c r="AS1686" s="9"/>
    </row>
    <row r="1687" spans="34:45" ht="15" customHeight="1" x14ac:dyDescent="0.15">
      <c r="AH1687" s="591" t="s">
        <v>1909</v>
      </c>
      <c r="AI1687" s="592" t="s">
        <v>1641</v>
      </c>
      <c r="AJ1687" s="591">
        <v>803003</v>
      </c>
      <c r="AK1687" s="624"/>
      <c r="AL1687" s="764">
        <v>901061</v>
      </c>
      <c r="AM1687" s="764" t="s">
        <v>3617</v>
      </c>
      <c r="AN1687" s="764">
        <v>1</v>
      </c>
      <c r="AO1687" s="624"/>
      <c r="AP1687" s="441"/>
      <c r="AQ1687" s="581"/>
      <c r="AR1687" s="581"/>
      <c r="AS1687" s="9"/>
    </row>
    <row r="1688" spans="34:45" ht="15" customHeight="1" x14ac:dyDescent="0.15">
      <c r="AH1688" s="591" t="s">
        <v>1909</v>
      </c>
      <c r="AI1688" s="592" t="s">
        <v>1642</v>
      </c>
      <c r="AJ1688" s="591">
        <v>803004</v>
      </c>
      <c r="AK1688" s="624"/>
      <c r="AL1688" s="764">
        <v>901062</v>
      </c>
      <c r="AM1688" s="764">
        <v>1</v>
      </c>
      <c r="AN1688" s="764" t="s">
        <v>3617</v>
      </c>
      <c r="AO1688" s="624"/>
      <c r="AP1688" s="441"/>
      <c r="AQ1688" s="581"/>
      <c r="AR1688" s="581"/>
      <c r="AS1688" s="9"/>
    </row>
    <row r="1689" spans="34:45" ht="15" customHeight="1" x14ac:dyDescent="0.15">
      <c r="AH1689" s="591" t="s">
        <v>1909</v>
      </c>
      <c r="AI1689" s="592" t="s">
        <v>457</v>
      </c>
      <c r="AJ1689" s="591">
        <v>803005</v>
      </c>
      <c r="AK1689" s="624"/>
      <c r="AL1689" s="764">
        <v>901063</v>
      </c>
      <c r="AM1689" s="764">
        <v>1</v>
      </c>
      <c r="AN1689" s="764" t="s">
        <v>3617</v>
      </c>
      <c r="AO1689" s="624"/>
      <c r="AP1689" s="441"/>
      <c r="AQ1689" s="581"/>
      <c r="AR1689" s="581"/>
      <c r="AS1689" s="9"/>
    </row>
    <row r="1690" spans="34:45" ht="15" customHeight="1" x14ac:dyDescent="0.15">
      <c r="AH1690" s="591" t="s">
        <v>1909</v>
      </c>
      <c r="AI1690" s="592" t="s">
        <v>1910</v>
      </c>
      <c r="AJ1690" s="591">
        <v>803006</v>
      </c>
      <c r="AK1690" s="624"/>
      <c r="AL1690" s="764">
        <v>901064</v>
      </c>
      <c r="AM1690" s="764" t="s">
        <v>3617</v>
      </c>
      <c r="AN1690" s="764">
        <v>1</v>
      </c>
      <c r="AO1690" s="624"/>
      <c r="AP1690" s="441"/>
      <c r="AQ1690" s="581"/>
      <c r="AR1690" s="581"/>
      <c r="AS1690" s="9"/>
    </row>
    <row r="1691" spans="34:45" ht="15" customHeight="1" x14ac:dyDescent="0.15">
      <c r="AH1691" s="591" t="s">
        <v>1909</v>
      </c>
      <c r="AI1691" s="592" t="s">
        <v>1643</v>
      </c>
      <c r="AJ1691" s="591">
        <v>803007</v>
      </c>
      <c r="AK1691" s="624"/>
      <c r="AL1691" s="764">
        <v>901065</v>
      </c>
      <c r="AM1691" s="764" t="s">
        <v>3617</v>
      </c>
      <c r="AN1691" s="764">
        <v>1</v>
      </c>
      <c r="AO1691" s="624"/>
      <c r="AP1691" s="441"/>
      <c r="AQ1691" s="581"/>
      <c r="AR1691" s="581"/>
      <c r="AS1691" s="9"/>
    </row>
    <row r="1692" spans="34:45" ht="15" customHeight="1" x14ac:dyDescent="0.15">
      <c r="AH1692" s="591" t="s">
        <v>1909</v>
      </c>
      <c r="AI1692" s="592" t="s">
        <v>1644</v>
      </c>
      <c r="AJ1692" s="591">
        <v>803008</v>
      </c>
      <c r="AK1692" s="624"/>
      <c r="AL1692" s="764">
        <v>901066</v>
      </c>
      <c r="AM1692" s="764">
        <v>1</v>
      </c>
      <c r="AN1692" s="764" t="s">
        <v>3617</v>
      </c>
      <c r="AO1692" s="624"/>
      <c r="AP1692" s="441"/>
      <c r="AQ1692" s="581"/>
      <c r="AR1692" s="581"/>
      <c r="AS1692" s="9"/>
    </row>
    <row r="1693" spans="34:45" ht="15" customHeight="1" x14ac:dyDescent="0.15">
      <c r="AH1693" s="591" t="s">
        <v>1909</v>
      </c>
      <c r="AI1693" s="592" t="s">
        <v>1645</v>
      </c>
      <c r="AJ1693" s="591">
        <v>803009</v>
      </c>
      <c r="AK1693" s="624"/>
      <c r="AL1693" s="764">
        <v>901067</v>
      </c>
      <c r="AM1693" s="764" t="s">
        <v>3617</v>
      </c>
      <c r="AN1693" s="764">
        <v>1</v>
      </c>
      <c r="AO1693" s="624"/>
      <c r="AP1693" s="441"/>
      <c r="AQ1693" s="581"/>
      <c r="AR1693" s="581"/>
      <c r="AS1693" s="9"/>
    </row>
    <row r="1694" spans="34:45" ht="15" customHeight="1" x14ac:dyDescent="0.15">
      <c r="AH1694" s="591" t="s">
        <v>1909</v>
      </c>
      <c r="AI1694" s="592" t="s">
        <v>288</v>
      </c>
      <c r="AJ1694" s="591">
        <v>803011</v>
      </c>
      <c r="AK1694" s="624"/>
      <c r="AL1694" s="764">
        <v>901068</v>
      </c>
      <c r="AM1694" s="764">
        <v>1</v>
      </c>
      <c r="AN1694" s="764" t="s">
        <v>3617</v>
      </c>
      <c r="AO1694" s="624"/>
      <c r="AP1694" s="441"/>
      <c r="AQ1694" s="581"/>
      <c r="AR1694" s="581"/>
      <c r="AS1694" s="9"/>
    </row>
    <row r="1695" spans="34:45" ht="15" customHeight="1" x14ac:dyDescent="0.15">
      <c r="AH1695" s="591" t="s">
        <v>1909</v>
      </c>
      <c r="AI1695" s="592" t="s">
        <v>1911</v>
      </c>
      <c r="AJ1695" s="591">
        <v>803013</v>
      </c>
      <c r="AK1695" s="624"/>
      <c r="AL1695" s="764">
        <v>901070</v>
      </c>
      <c r="AM1695" s="764">
        <v>1</v>
      </c>
      <c r="AN1695" s="764" t="s">
        <v>3617</v>
      </c>
      <c r="AO1695" s="624"/>
      <c r="AP1695" s="441"/>
      <c r="AQ1695" s="581"/>
      <c r="AR1695" s="581"/>
      <c r="AS1695" s="9"/>
    </row>
    <row r="1696" spans="34:45" ht="15" customHeight="1" x14ac:dyDescent="0.15">
      <c r="AH1696" s="591" t="s">
        <v>1909</v>
      </c>
      <c r="AI1696" s="592" t="s">
        <v>1912</v>
      </c>
      <c r="AJ1696" s="591">
        <v>803015</v>
      </c>
      <c r="AK1696" s="624"/>
      <c r="AL1696" s="764">
        <v>901990</v>
      </c>
      <c r="AM1696" s="764" t="s">
        <v>3617</v>
      </c>
      <c r="AN1696" s="764">
        <v>1</v>
      </c>
      <c r="AO1696" s="624"/>
      <c r="AP1696" s="441"/>
      <c r="AQ1696" s="581"/>
      <c r="AR1696" s="581"/>
      <c r="AS1696" s="9"/>
    </row>
    <row r="1697" spans="34:45" ht="15" customHeight="1" x14ac:dyDescent="0.15">
      <c r="AH1697" s="591" t="s">
        <v>1909</v>
      </c>
      <c r="AI1697" s="592" t="s">
        <v>1913</v>
      </c>
      <c r="AJ1697" s="591">
        <v>803016</v>
      </c>
      <c r="AK1697" s="624"/>
      <c r="AL1697" s="764">
        <v>901991</v>
      </c>
      <c r="AM1697" s="764" t="s">
        <v>3617</v>
      </c>
      <c r="AN1697" s="764">
        <v>1</v>
      </c>
      <c r="AO1697" s="624"/>
      <c r="AP1697" s="441"/>
      <c r="AQ1697" s="581"/>
      <c r="AR1697" s="581"/>
      <c r="AS1697" s="9"/>
    </row>
    <row r="1698" spans="34:45" ht="15" customHeight="1" x14ac:dyDescent="0.15">
      <c r="AH1698" s="591" t="s">
        <v>1909</v>
      </c>
      <c r="AI1698" s="592" t="s">
        <v>1914</v>
      </c>
      <c r="AJ1698" s="591">
        <v>803018</v>
      </c>
      <c r="AK1698" s="441"/>
      <c r="AL1698" s="764">
        <v>901992</v>
      </c>
      <c r="AM1698" s="764" t="s">
        <v>3617</v>
      </c>
      <c r="AN1698" s="764">
        <v>1</v>
      </c>
      <c r="AO1698" s="441"/>
      <c r="AP1698" s="441"/>
      <c r="AQ1698" s="581"/>
      <c r="AR1698" s="581"/>
      <c r="AS1698" s="9"/>
    </row>
    <row r="1699" spans="34:45" ht="15" customHeight="1" x14ac:dyDescent="0.15">
      <c r="AH1699" s="591" t="s">
        <v>1909</v>
      </c>
      <c r="AI1699" s="592" t="s">
        <v>1915</v>
      </c>
      <c r="AJ1699" s="591">
        <v>803019</v>
      </c>
      <c r="AK1699" s="441"/>
      <c r="AL1699" s="764">
        <v>902001</v>
      </c>
      <c r="AM1699" s="764">
        <v>1</v>
      </c>
      <c r="AN1699" s="764" t="s">
        <v>3617</v>
      </c>
      <c r="AO1699" s="441"/>
      <c r="AP1699" s="441"/>
      <c r="AQ1699" s="581"/>
      <c r="AR1699" s="581"/>
      <c r="AS1699" s="9"/>
    </row>
    <row r="1700" spans="34:45" ht="15" customHeight="1" x14ac:dyDescent="0.15">
      <c r="AH1700" s="591" t="s">
        <v>1909</v>
      </c>
      <c r="AI1700" s="592" t="s">
        <v>1916</v>
      </c>
      <c r="AJ1700" s="591">
        <v>803990</v>
      </c>
      <c r="AK1700" s="441"/>
      <c r="AL1700" s="764">
        <v>902002</v>
      </c>
      <c r="AM1700" s="764" t="s">
        <v>3617</v>
      </c>
      <c r="AN1700" s="764">
        <v>1</v>
      </c>
      <c r="AO1700" s="441"/>
      <c r="AP1700" s="441"/>
      <c r="AQ1700" s="581"/>
      <c r="AR1700" s="581"/>
      <c r="AS1700" s="9"/>
    </row>
    <row r="1701" spans="34:45" ht="15" customHeight="1" x14ac:dyDescent="0.15">
      <c r="AH1701" s="591" t="s">
        <v>1917</v>
      </c>
      <c r="AI1701" s="592" t="s">
        <v>1646</v>
      </c>
      <c r="AJ1701" s="591">
        <v>804001</v>
      </c>
      <c r="AK1701" s="441"/>
      <c r="AL1701" s="764">
        <v>902003</v>
      </c>
      <c r="AM1701" s="764">
        <v>1</v>
      </c>
      <c r="AN1701" s="764" t="s">
        <v>3617</v>
      </c>
      <c r="AO1701" s="441"/>
      <c r="AP1701" s="441"/>
      <c r="AQ1701" s="581"/>
      <c r="AR1701" s="581"/>
      <c r="AS1701" s="9"/>
    </row>
    <row r="1702" spans="34:45" ht="15" customHeight="1" x14ac:dyDescent="0.15">
      <c r="AH1702" s="591" t="s">
        <v>1917</v>
      </c>
      <c r="AI1702" s="592" t="s">
        <v>1648</v>
      </c>
      <c r="AJ1702" s="591">
        <v>804002</v>
      </c>
      <c r="AK1702" s="441"/>
      <c r="AL1702" s="764">
        <v>902004</v>
      </c>
      <c r="AM1702" s="764" t="s">
        <v>3617</v>
      </c>
      <c r="AN1702" s="764">
        <v>1</v>
      </c>
      <c r="AO1702" s="441"/>
      <c r="AP1702" s="441"/>
      <c r="AQ1702" s="581"/>
      <c r="AR1702" s="581"/>
      <c r="AS1702" s="9"/>
    </row>
    <row r="1703" spans="34:45" ht="15" customHeight="1" x14ac:dyDescent="0.15">
      <c r="AH1703" s="591" t="s">
        <v>1917</v>
      </c>
      <c r="AI1703" s="592" t="s">
        <v>1650</v>
      </c>
      <c r="AJ1703" s="591">
        <v>804003</v>
      </c>
      <c r="AK1703" s="441"/>
      <c r="AL1703" s="764">
        <v>902005</v>
      </c>
      <c r="AM1703" s="764" t="s">
        <v>3617</v>
      </c>
      <c r="AN1703" s="764">
        <v>1</v>
      </c>
      <c r="AO1703" s="441"/>
      <c r="AP1703" s="441"/>
      <c r="AQ1703" s="581"/>
      <c r="AR1703" s="581"/>
      <c r="AS1703" s="9"/>
    </row>
    <row r="1704" spans="34:45" ht="15" customHeight="1" x14ac:dyDescent="0.15">
      <c r="AH1704" s="591" t="s">
        <v>1917</v>
      </c>
      <c r="AI1704" s="592" t="s">
        <v>1652</v>
      </c>
      <c r="AJ1704" s="591">
        <v>804004</v>
      </c>
      <c r="AK1704" s="441"/>
      <c r="AL1704" s="764">
        <v>902006</v>
      </c>
      <c r="AM1704" s="764" t="s">
        <v>3617</v>
      </c>
      <c r="AN1704" s="764">
        <v>1</v>
      </c>
      <c r="AO1704" s="441"/>
      <c r="AP1704" s="441"/>
      <c r="AQ1704" s="581"/>
      <c r="AR1704" s="581"/>
      <c r="AS1704" s="9"/>
    </row>
    <row r="1705" spans="34:45" ht="15" customHeight="1" x14ac:dyDescent="0.15">
      <c r="AH1705" s="591" t="s">
        <v>1917</v>
      </c>
      <c r="AI1705" s="592" t="s">
        <v>1654</v>
      </c>
      <c r="AJ1705" s="591">
        <v>804005</v>
      </c>
      <c r="AK1705" s="441"/>
      <c r="AL1705" s="764">
        <v>902007</v>
      </c>
      <c r="AM1705" s="764" t="s">
        <v>3617</v>
      </c>
      <c r="AN1705" s="764">
        <v>1</v>
      </c>
      <c r="AO1705" s="441"/>
      <c r="AP1705" s="441"/>
      <c r="AQ1705" s="581"/>
      <c r="AR1705" s="581"/>
      <c r="AS1705" s="9"/>
    </row>
    <row r="1706" spans="34:45" ht="15" customHeight="1" x14ac:dyDescent="0.15">
      <c r="AH1706" s="591" t="s">
        <v>1917</v>
      </c>
      <c r="AI1706" s="592" t="s">
        <v>289</v>
      </c>
      <c r="AJ1706" s="591">
        <v>804006</v>
      </c>
      <c r="AK1706" s="441"/>
      <c r="AL1706" s="764">
        <v>902008</v>
      </c>
      <c r="AM1706" s="764" t="s">
        <v>3617</v>
      </c>
      <c r="AN1706" s="764">
        <v>1</v>
      </c>
      <c r="AO1706" s="441"/>
      <c r="AP1706" s="441"/>
      <c r="AQ1706" s="581"/>
      <c r="AR1706" s="581"/>
      <c r="AS1706" s="9"/>
    </row>
    <row r="1707" spans="34:45" ht="15" customHeight="1" x14ac:dyDescent="0.15">
      <c r="AH1707" s="591" t="s">
        <v>1917</v>
      </c>
      <c r="AI1707" s="592" t="s">
        <v>1657</v>
      </c>
      <c r="AJ1707" s="591">
        <v>804007</v>
      </c>
      <c r="AK1707" s="441"/>
      <c r="AL1707" s="764">
        <v>902009</v>
      </c>
      <c r="AM1707" s="764" t="s">
        <v>3617</v>
      </c>
      <c r="AN1707" s="764">
        <v>1</v>
      </c>
      <c r="AO1707" s="441"/>
      <c r="AP1707" s="441"/>
      <c r="AQ1707" s="581"/>
      <c r="AR1707" s="581"/>
      <c r="AS1707" s="9"/>
    </row>
    <row r="1708" spans="34:45" ht="15" customHeight="1" x14ac:dyDescent="0.15">
      <c r="AH1708" s="591" t="s">
        <v>1917</v>
      </c>
      <c r="AI1708" s="592" t="s">
        <v>1658</v>
      </c>
      <c r="AJ1708" s="591">
        <v>804008</v>
      </c>
      <c r="AK1708" s="441"/>
      <c r="AL1708" s="764">
        <v>903001</v>
      </c>
      <c r="AM1708" s="764" t="s">
        <v>3617</v>
      </c>
      <c r="AN1708" s="764">
        <v>1</v>
      </c>
      <c r="AO1708" s="441"/>
      <c r="AP1708" s="441"/>
      <c r="AQ1708" s="581"/>
      <c r="AR1708" s="581"/>
      <c r="AS1708" s="9"/>
    </row>
    <row r="1709" spans="34:45" ht="15" customHeight="1" x14ac:dyDescent="0.15">
      <c r="AH1709" s="591" t="s">
        <v>1917</v>
      </c>
      <c r="AI1709" s="592" t="s">
        <v>261</v>
      </c>
      <c r="AJ1709" s="591">
        <v>804009</v>
      </c>
      <c r="AK1709" s="441"/>
      <c r="AL1709" s="764">
        <v>903002</v>
      </c>
      <c r="AM1709" s="764">
        <v>1</v>
      </c>
      <c r="AN1709" s="764" t="s">
        <v>3617</v>
      </c>
      <c r="AO1709" s="441"/>
      <c r="AP1709" s="441"/>
      <c r="AQ1709" s="581"/>
      <c r="AR1709" s="581"/>
      <c r="AS1709" s="9"/>
    </row>
    <row r="1710" spans="34:45" ht="15" customHeight="1" x14ac:dyDescent="0.15">
      <c r="AH1710" s="591" t="s">
        <v>1917</v>
      </c>
      <c r="AI1710" s="592" t="s">
        <v>1918</v>
      </c>
      <c r="AJ1710" s="591">
        <v>804991</v>
      </c>
      <c r="AK1710" s="441"/>
      <c r="AL1710" s="764">
        <v>903003</v>
      </c>
      <c r="AM1710" s="764">
        <v>1</v>
      </c>
      <c r="AN1710" s="764" t="s">
        <v>3617</v>
      </c>
      <c r="AO1710" s="441"/>
      <c r="AP1710" s="441"/>
      <c r="AQ1710" s="581"/>
      <c r="AR1710" s="581"/>
      <c r="AS1710" s="9"/>
    </row>
    <row r="1711" spans="34:45" ht="15" customHeight="1" x14ac:dyDescent="0.15">
      <c r="AH1711" s="591" t="s">
        <v>1919</v>
      </c>
      <c r="AI1711" s="592" t="s">
        <v>1659</v>
      </c>
      <c r="AJ1711" s="591">
        <v>901001</v>
      </c>
      <c r="AK1711" s="441"/>
      <c r="AL1711" s="764">
        <v>903004</v>
      </c>
      <c r="AM1711" s="764" t="s">
        <v>3617</v>
      </c>
      <c r="AN1711" s="764">
        <v>1</v>
      </c>
      <c r="AO1711" s="441"/>
      <c r="AP1711" s="441"/>
      <c r="AQ1711" s="581"/>
      <c r="AR1711" s="581"/>
      <c r="AS1711" s="9"/>
    </row>
    <row r="1712" spans="34:45" ht="15" customHeight="1" x14ac:dyDescent="0.15">
      <c r="AH1712" s="591" t="s">
        <v>1919</v>
      </c>
      <c r="AI1712" s="592" t="s">
        <v>290</v>
      </c>
      <c r="AJ1712" s="591">
        <v>901002</v>
      </c>
      <c r="AK1712" s="441"/>
      <c r="AL1712" s="764">
        <v>903005</v>
      </c>
      <c r="AM1712" s="764" t="s">
        <v>3617</v>
      </c>
      <c r="AN1712" s="764">
        <v>1</v>
      </c>
      <c r="AO1712" s="441"/>
      <c r="AP1712" s="441"/>
      <c r="AQ1712" s="581"/>
      <c r="AR1712" s="581"/>
      <c r="AS1712" s="9"/>
    </row>
    <row r="1713" spans="34:45" ht="15" customHeight="1" x14ac:dyDescent="0.15">
      <c r="AH1713" s="591" t="s">
        <v>1919</v>
      </c>
      <c r="AI1713" s="592" t="s">
        <v>1660</v>
      </c>
      <c r="AJ1713" s="591">
        <v>901003</v>
      </c>
      <c r="AK1713" s="441"/>
      <c r="AL1713" s="764">
        <v>903006</v>
      </c>
      <c r="AM1713" s="764">
        <v>1</v>
      </c>
      <c r="AN1713" s="764" t="s">
        <v>3617</v>
      </c>
      <c r="AO1713" s="441"/>
      <c r="AP1713" s="441"/>
      <c r="AQ1713" s="581"/>
      <c r="AR1713" s="581"/>
      <c r="AS1713" s="9"/>
    </row>
    <row r="1714" spans="34:45" ht="15" customHeight="1" x14ac:dyDescent="0.15">
      <c r="AH1714" s="591" t="s">
        <v>1919</v>
      </c>
      <c r="AI1714" s="592" t="s">
        <v>1661</v>
      </c>
      <c r="AJ1714" s="591">
        <v>901004</v>
      </c>
      <c r="AK1714" s="441"/>
      <c r="AL1714" s="764">
        <v>903007</v>
      </c>
      <c r="AM1714" s="764" t="s">
        <v>3617</v>
      </c>
      <c r="AN1714" s="764">
        <v>1</v>
      </c>
      <c r="AO1714" s="441"/>
      <c r="AP1714" s="441"/>
      <c r="AQ1714" s="581"/>
      <c r="AR1714" s="581"/>
      <c r="AS1714" s="9"/>
    </row>
    <row r="1715" spans="34:45" ht="15" customHeight="1" x14ac:dyDescent="0.15">
      <c r="AH1715" s="591" t="s">
        <v>1919</v>
      </c>
      <c r="AI1715" s="592" t="s">
        <v>1920</v>
      </c>
      <c r="AJ1715" s="591">
        <v>901005</v>
      </c>
      <c r="AK1715" s="441"/>
      <c r="AL1715" s="764">
        <v>903009</v>
      </c>
      <c r="AM1715" s="764" t="s">
        <v>3617</v>
      </c>
      <c r="AN1715" s="764">
        <v>1</v>
      </c>
      <c r="AO1715" s="441"/>
      <c r="AP1715" s="441"/>
      <c r="AQ1715" s="581"/>
      <c r="AR1715" s="581"/>
      <c r="AS1715" s="9"/>
    </row>
    <row r="1716" spans="34:45" ht="15" customHeight="1" x14ac:dyDescent="0.15">
      <c r="AH1716" s="591" t="s">
        <v>1919</v>
      </c>
      <c r="AI1716" s="592" t="s">
        <v>1662</v>
      </c>
      <c r="AJ1716" s="591">
        <v>901006</v>
      </c>
      <c r="AK1716" s="441"/>
      <c r="AL1716" s="764">
        <v>903010</v>
      </c>
      <c r="AM1716" s="764" t="s">
        <v>3617</v>
      </c>
      <c r="AN1716" s="764">
        <v>1</v>
      </c>
      <c r="AO1716" s="441"/>
      <c r="AP1716" s="441"/>
      <c r="AQ1716" s="581"/>
      <c r="AR1716" s="581"/>
      <c r="AS1716" s="9"/>
    </row>
    <row r="1717" spans="34:45" ht="15" customHeight="1" x14ac:dyDescent="0.15">
      <c r="AH1717" s="591" t="s">
        <v>1919</v>
      </c>
      <c r="AI1717" s="592" t="s">
        <v>1663</v>
      </c>
      <c r="AJ1717" s="591">
        <v>901007</v>
      </c>
      <c r="AK1717" s="441"/>
      <c r="AL1717" s="764">
        <v>903011</v>
      </c>
      <c r="AM1717" s="764">
        <v>1</v>
      </c>
      <c r="AN1717" s="764" t="s">
        <v>3617</v>
      </c>
      <c r="AO1717" s="441"/>
      <c r="AP1717" s="441"/>
      <c r="AQ1717" s="581"/>
      <c r="AR1717" s="581"/>
      <c r="AS1717" s="9"/>
    </row>
    <row r="1718" spans="34:45" ht="15" customHeight="1" x14ac:dyDescent="0.15">
      <c r="AH1718" s="591" t="s">
        <v>1919</v>
      </c>
      <c r="AI1718" s="592" t="s">
        <v>1664</v>
      </c>
      <c r="AJ1718" s="591">
        <v>901008</v>
      </c>
      <c r="AK1718" s="441"/>
      <c r="AL1718" s="764">
        <v>903012</v>
      </c>
      <c r="AM1718" s="764" t="s">
        <v>3617</v>
      </c>
      <c r="AN1718" s="764">
        <v>1</v>
      </c>
      <c r="AO1718" s="441"/>
      <c r="AP1718" s="441"/>
      <c r="AQ1718" s="581"/>
      <c r="AR1718" s="581"/>
      <c r="AS1718" s="9"/>
    </row>
    <row r="1719" spans="34:45" ht="15" customHeight="1" x14ac:dyDescent="0.15">
      <c r="AH1719" s="591" t="s">
        <v>1919</v>
      </c>
      <c r="AI1719" s="592" t="s">
        <v>291</v>
      </c>
      <c r="AJ1719" s="591">
        <v>901009</v>
      </c>
      <c r="AK1719" s="441"/>
      <c r="AL1719" s="764">
        <v>903013</v>
      </c>
      <c r="AM1719" s="764">
        <v>1</v>
      </c>
      <c r="AN1719" s="764" t="s">
        <v>3617</v>
      </c>
      <c r="AO1719" s="441"/>
      <c r="AP1719" s="441"/>
      <c r="AQ1719" s="581"/>
      <c r="AR1719" s="581"/>
      <c r="AS1719" s="9"/>
    </row>
    <row r="1720" spans="34:45" ht="15" customHeight="1" x14ac:dyDescent="0.15">
      <c r="AH1720" s="591" t="s">
        <v>1919</v>
      </c>
      <c r="AI1720" s="592" t="s">
        <v>1666</v>
      </c>
      <c r="AJ1720" s="591">
        <v>901010</v>
      </c>
      <c r="AK1720" s="441"/>
      <c r="AL1720" s="764">
        <v>903014</v>
      </c>
      <c r="AM1720" s="764" t="s">
        <v>3617</v>
      </c>
      <c r="AN1720" s="764">
        <v>1</v>
      </c>
      <c r="AO1720" s="441"/>
      <c r="AP1720" s="441"/>
      <c r="AQ1720" s="581"/>
      <c r="AR1720" s="581"/>
      <c r="AS1720" s="9"/>
    </row>
    <row r="1721" spans="34:45" ht="15" customHeight="1" x14ac:dyDescent="0.15">
      <c r="AH1721" s="591" t="s">
        <v>1919</v>
      </c>
      <c r="AI1721" s="592" t="s">
        <v>1667</v>
      </c>
      <c r="AJ1721" s="591">
        <v>901011</v>
      </c>
      <c r="AK1721" s="441"/>
      <c r="AL1721" s="764">
        <v>903015</v>
      </c>
      <c r="AM1721" s="764" t="s">
        <v>3617</v>
      </c>
      <c r="AN1721" s="764">
        <v>1</v>
      </c>
      <c r="AO1721" s="441"/>
      <c r="AP1721" s="441"/>
      <c r="AQ1721" s="581"/>
      <c r="AR1721" s="581"/>
      <c r="AS1721" s="9"/>
    </row>
    <row r="1722" spans="34:45" ht="15" customHeight="1" x14ac:dyDescent="0.15">
      <c r="AH1722" s="591" t="s">
        <v>1919</v>
      </c>
      <c r="AI1722" s="592" t="s">
        <v>1668</v>
      </c>
      <c r="AJ1722" s="591">
        <v>901012</v>
      </c>
      <c r="AK1722" s="441"/>
      <c r="AL1722" s="764">
        <v>903016</v>
      </c>
      <c r="AM1722" s="764" t="s">
        <v>3617</v>
      </c>
      <c r="AN1722" s="764">
        <v>1</v>
      </c>
      <c r="AO1722" s="441"/>
      <c r="AP1722" s="441"/>
      <c r="AQ1722" s="581"/>
      <c r="AR1722" s="581"/>
      <c r="AS1722" s="9"/>
    </row>
    <row r="1723" spans="34:45" ht="15" customHeight="1" x14ac:dyDescent="0.15">
      <c r="AH1723" s="591" t="s">
        <v>1919</v>
      </c>
      <c r="AI1723" s="592" t="s">
        <v>1669</v>
      </c>
      <c r="AJ1723" s="591">
        <v>901013</v>
      </c>
      <c r="AK1723" s="441"/>
      <c r="AL1723" s="764">
        <v>903017</v>
      </c>
      <c r="AM1723" s="764">
        <v>1</v>
      </c>
      <c r="AN1723" s="764" t="s">
        <v>3617</v>
      </c>
      <c r="AO1723" s="441"/>
      <c r="AP1723" s="441"/>
      <c r="AQ1723" s="581"/>
      <c r="AR1723" s="581"/>
      <c r="AS1723" s="9"/>
    </row>
    <row r="1724" spans="34:45" ht="15" customHeight="1" x14ac:dyDescent="0.15">
      <c r="AH1724" s="591" t="s">
        <v>1919</v>
      </c>
      <c r="AI1724" s="592" t="s">
        <v>1921</v>
      </c>
      <c r="AJ1724" s="591">
        <v>901014</v>
      </c>
      <c r="AK1724" s="441"/>
      <c r="AL1724" s="764">
        <v>903018</v>
      </c>
      <c r="AM1724" s="764" t="s">
        <v>3617</v>
      </c>
      <c r="AN1724" s="764">
        <v>1</v>
      </c>
      <c r="AO1724" s="441"/>
      <c r="AP1724" s="441"/>
      <c r="AQ1724" s="581"/>
      <c r="AR1724" s="581"/>
      <c r="AS1724" s="9"/>
    </row>
    <row r="1725" spans="34:45" ht="15" customHeight="1" x14ac:dyDescent="0.15">
      <c r="AH1725" s="591" t="s">
        <v>1919</v>
      </c>
      <c r="AI1725" s="592" t="s">
        <v>1671</v>
      </c>
      <c r="AJ1725" s="591">
        <v>901015</v>
      </c>
      <c r="AK1725" s="441"/>
      <c r="AL1725" s="764">
        <v>903019</v>
      </c>
      <c r="AM1725" s="764" t="s">
        <v>3617</v>
      </c>
      <c r="AN1725" s="764">
        <v>1</v>
      </c>
      <c r="AO1725" s="441"/>
      <c r="AP1725" s="441"/>
      <c r="AQ1725" s="581"/>
      <c r="AR1725" s="581"/>
      <c r="AS1725" s="9"/>
    </row>
    <row r="1726" spans="34:45" ht="15" customHeight="1" x14ac:dyDescent="0.15">
      <c r="AH1726" s="591" t="s">
        <v>1919</v>
      </c>
      <c r="AI1726" s="592" t="s">
        <v>1672</v>
      </c>
      <c r="AJ1726" s="591">
        <v>901016</v>
      </c>
      <c r="AK1726" s="441"/>
      <c r="AL1726" s="764">
        <v>903020</v>
      </c>
      <c r="AM1726" s="764" t="s">
        <v>3617</v>
      </c>
      <c r="AN1726" s="764">
        <v>1</v>
      </c>
      <c r="AO1726" s="441"/>
      <c r="AP1726" s="441"/>
      <c r="AQ1726" s="581"/>
      <c r="AR1726" s="581"/>
      <c r="AS1726" s="9"/>
    </row>
    <row r="1727" spans="34:45" ht="15" customHeight="1" x14ac:dyDescent="0.15">
      <c r="AH1727" s="591" t="s">
        <v>1919</v>
      </c>
      <c r="AI1727" s="592" t="s">
        <v>1674</v>
      </c>
      <c r="AJ1727" s="591">
        <v>901017</v>
      </c>
      <c r="AK1727" s="441"/>
      <c r="AL1727" s="764">
        <v>903021</v>
      </c>
      <c r="AM1727" s="764" t="s">
        <v>3617</v>
      </c>
      <c r="AN1727" s="764">
        <v>1</v>
      </c>
      <c r="AO1727" s="441"/>
      <c r="AP1727" s="441"/>
      <c r="AQ1727" s="581"/>
      <c r="AR1727" s="581"/>
      <c r="AS1727" s="9"/>
    </row>
    <row r="1728" spans="34:45" ht="15" customHeight="1" x14ac:dyDescent="0.15">
      <c r="AH1728" s="591" t="s">
        <v>1919</v>
      </c>
      <c r="AI1728" s="592" t="s">
        <v>292</v>
      </c>
      <c r="AJ1728" s="591">
        <v>901018</v>
      </c>
      <c r="AK1728" s="441"/>
      <c r="AL1728" s="764">
        <v>903022</v>
      </c>
      <c r="AM1728" s="764" t="s">
        <v>3617</v>
      </c>
      <c r="AN1728" s="764">
        <v>1</v>
      </c>
      <c r="AO1728" s="441"/>
      <c r="AP1728" s="441"/>
      <c r="AQ1728" s="581"/>
      <c r="AR1728" s="581"/>
      <c r="AS1728" s="9"/>
    </row>
    <row r="1729" spans="34:45" ht="15" customHeight="1" x14ac:dyDescent="0.15">
      <c r="AH1729" s="591" t="s">
        <v>1919</v>
      </c>
      <c r="AI1729" s="592" t="s">
        <v>1675</v>
      </c>
      <c r="AJ1729" s="591">
        <v>901020</v>
      </c>
      <c r="AK1729" s="441"/>
      <c r="AL1729" s="764">
        <v>903023</v>
      </c>
      <c r="AM1729" s="764" t="s">
        <v>3617</v>
      </c>
      <c r="AN1729" s="764">
        <v>1</v>
      </c>
      <c r="AO1729" s="441"/>
      <c r="AP1729" s="441"/>
      <c r="AQ1729" s="581"/>
      <c r="AR1729" s="581"/>
      <c r="AS1729" s="9"/>
    </row>
    <row r="1730" spans="34:45" ht="15" customHeight="1" x14ac:dyDescent="0.15">
      <c r="AH1730" s="591" t="s">
        <v>1919</v>
      </c>
      <c r="AI1730" s="592" t="s">
        <v>1676</v>
      </c>
      <c r="AJ1730" s="591">
        <v>901022</v>
      </c>
      <c r="AK1730" s="441"/>
      <c r="AL1730" s="764">
        <v>903024</v>
      </c>
      <c r="AM1730" s="764" t="s">
        <v>3617</v>
      </c>
      <c r="AN1730" s="764">
        <v>1</v>
      </c>
      <c r="AO1730" s="441"/>
      <c r="AP1730" s="441"/>
      <c r="AQ1730" s="581"/>
      <c r="AR1730" s="581"/>
      <c r="AS1730" s="9"/>
    </row>
    <row r="1731" spans="34:45" ht="15" customHeight="1" x14ac:dyDescent="0.15">
      <c r="AH1731" s="591" t="s">
        <v>1919</v>
      </c>
      <c r="AI1731" s="592" t="s">
        <v>1677</v>
      </c>
      <c r="AJ1731" s="591">
        <v>901023</v>
      </c>
      <c r="AK1731" s="441"/>
      <c r="AL1731" s="764">
        <v>903991</v>
      </c>
      <c r="AM1731" s="764" t="s">
        <v>3617</v>
      </c>
      <c r="AN1731" s="764">
        <v>1</v>
      </c>
      <c r="AO1731" s="441"/>
      <c r="AP1731" s="441"/>
      <c r="AQ1731" s="581"/>
      <c r="AR1731" s="581"/>
      <c r="AS1731" s="9"/>
    </row>
    <row r="1732" spans="34:45" ht="15" customHeight="1" x14ac:dyDescent="0.15">
      <c r="AH1732" s="591" t="s">
        <v>1919</v>
      </c>
      <c r="AI1732" s="592" t="s">
        <v>1678</v>
      </c>
      <c r="AJ1732" s="591">
        <v>901024</v>
      </c>
      <c r="AK1732" s="441"/>
      <c r="AL1732" s="764">
        <v>903990</v>
      </c>
      <c r="AM1732" s="764" t="s">
        <v>3617</v>
      </c>
      <c r="AN1732" s="764">
        <v>1</v>
      </c>
      <c r="AO1732" s="441"/>
      <c r="AP1732" s="441"/>
      <c r="AQ1732" s="581"/>
      <c r="AR1732" s="581"/>
      <c r="AS1732" s="9"/>
    </row>
    <row r="1733" spans="34:45" ht="15" customHeight="1" x14ac:dyDescent="0.15">
      <c r="AH1733" s="591" t="s">
        <v>1919</v>
      </c>
      <c r="AI1733" s="592" t="s">
        <v>709</v>
      </c>
      <c r="AJ1733" s="591">
        <v>901025</v>
      </c>
      <c r="AK1733" s="441"/>
      <c r="AL1733" s="764">
        <v>903992</v>
      </c>
      <c r="AM1733" s="764" t="s">
        <v>3617</v>
      </c>
      <c r="AN1733" s="764">
        <v>1</v>
      </c>
      <c r="AO1733" s="441"/>
      <c r="AP1733" s="441"/>
      <c r="AQ1733" s="581"/>
      <c r="AR1733" s="581"/>
      <c r="AS1733" s="9"/>
    </row>
    <row r="1734" spans="34:45" ht="15" customHeight="1" x14ac:dyDescent="0.15">
      <c r="AH1734" s="598" t="s">
        <v>1919</v>
      </c>
      <c r="AI1734" s="598" t="s">
        <v>1679</v>
      </c>
      <c r="AJ1734" s="594">
        <v>901026</v>
      </c>
      <c r="AK1734" s="441"/>
      <c r="AL1734" s="764">
        <v>904001</v>
      </c>
      <c r="AM1734" s="764" t="s">
        <v>3617</v>
      </c>
      <c r="AN1734" s="764">
        <v>1</v>
      </c>
      <c r="AO1734" s="441"/>
      <c r="AP1734" s="441"/>
      <c r="AQ1734" s="581"/>
      <c r="AR1734" s="581"/>
      <c r="AS1734" s="9"/>
    </row>
    <row r="1735" spans="34:45" ht="15" customHeight="1" x14ac:dyDescent="0.15">
      <c r="AH1735" s="598" t="s">
        <v>1919</v>
      </c>
      <c r="AI1735" s="598" t="s">
        <v>293</v>
      </c>
      <c r="AJ1735" s="594">
        <v>901027</v>
      </c>
      <c r="AK1735" s="441"/>
      <c r="AL1735" s="764">
        <v>904002</v>
      </c>
      <c r="AM1735" s="764" t="s">
        <v>3617</v>
      </c>
      <c r="AN1735" s="764">
        <v>1</v>
      </c>
      <c r="AO1735" s="441"/>
      <c r="AP1735" s="441"/>
      <c r="AQ1735" s="581"/>
      <c r="AR1735" s="581"/>
      <c r="AS1735" s="9"/>
    </row>
    <row r="1736" spans="34:45" ht="15" customHeight="1" x14ac:dyDescent="0.15">
      <c r="AH1736" s="598" t="s">
        <v>1919</v>
      </c>
      <c r="AI1736" s="598" t="s">
        <v>1681</v>
      </c>
      <c r="AJ1736" s="594">
        <v>901028</v>
      </c>
      <c r="AK1736" s="441"/>
      <c r="AL1736" s="764">
        <v>904003</v>
      </c>
      <c r="AM1736" s="764">
        <v>1</v>
      </c>
      <c r="AN1736" s="764" t="s">
        <v>3617</v>
      </c>
      <c r="AO1736" s="441"/>
      <c r="AP1736" s="441"/>
      <c r="AQ1736" s="581"/>
      <c r="AR1736" s="581"/>
      <c r="AS1736" s="9"/>
    </row>
    <row r="1737" spans="34:45" ht="15" customHeight="1" x14ac:dyDescent="0.15">
      <c r="AH1737" s="598" t="s">
        <v>1919</v>
      </c>
      <c r="AI1737" s="598" t="s">
        <v>1683</v>
      </c>
      <c r="AJ1737" s="594">
        <v>901029</v>
      </c>
      <c r="AK1737" s="441"/>
      <c r="AL1737" s="764">
        <v>904005</v>
      </c>
      <c r="AM1737" s="764" t="s">
        <v>3617</v>
      </c>
      <c r="AN1737" s="764">
        <v>1</v>
      </c>
      <c r="AO1737" s="441"/>
      <c r="AP1737" s="441"/>
      <c r="AQ1737" s="581"/>
      <c r="AR1737" s="581"/>
      <c r="AS1737" s="9"/>
    </row>
    <row r="1738" spans="34:45" ht="15" customHeight="1" x14ac:dyDescent="0.15">
      <c r="AH1738" s="598" t="s">
        <v>1919</v>
      </c>
      <c r="AI1738" s="598" t="s">
        <v>1684</v>
      </c>
      <c r="AJ1738" s="594">
        <v>901030</v>
      </c>
      <c r="AK1738" s="441"/>
      <c r="AL1738" s="764">
        <v>904006</v>
      </c>
      <c r="AM1738" s="764">
        <v>1</v>
      </c>
      <c r="AN1738" s="764" t="s">
        <v>3617</v>
      </c>
      <c r="AO1738" s="441"/>
      <c r="AP1738" s="441"/>
      <c r="AQ1738" s="581"/>
      <c r="AR1738" s="581"/>
      <c r="AS1738" s="9"/>
    </row>
    <row r="1739" spans="34:45" ht="15" customHeight="1" x14ac:dyDescent="0.15">
      <c r="AH1739" s="598" t="s">
        <v>1919</v>
      </c>
      <c r="AI1739" s="598" t="s">
        <v>1685</v>
      </c>
      <c r="AJ1739" s="594">
        <v>901032</v>
      </c>
      <c r="AK1739" s="441"/>
      <c r="AL1739" s="764">
        <v>904007</v>
      </c>
      <c r="AM1739" s="764" t="s">
        <v>3617</v>
      </c>
      <c r="AN1739" s="764">
        <v>1</v>
      </c>
      <c r="AO1739" s="441"/>
      <c r="AP1739" s="441"/>
      <c r="AQ1739" s="581"/>
      <c r="AR1739" s="581"/>
      <c r="AS1739" s="9"/>
    </row>
    <row r="1740" spans="34:45" ht="15" customHeight="1" x14ac:dyDescent="0.15">
      <c r="AH1740" s="598" t="s">
        <v>1919</v>
      </c>
      <c r="AI1740" s="598" t="s">
        <v>1687</v>
      </c>
      <c r="AJ1740" s="594">
        <v>901033</v>
      </c>
      <c r="AK1740" s="441"/>
      <c r="AL1740" s="764">
        <v>904008</v>
      </c>
      <c r="AM1740" s="764" t="s">
        <v>3617</v>
      </c>
      <c r="AN1740" s="764">
        <v>1</v>
      </c>
      <c r="AO1740" s="441"/>
      <c r="AP1740" s="441"/>
      <c r="AQ1740" s="581"/>
      <c r="AR1740" s="581"/>
      <c r="AS1740" s="9"/>
    </row>
    <row r="1741" spans="34:45" ht="15" customHeight="1" x14ac:dyDescent="0.15">
      <c r="AH1741" s="598" t="s">
        <v>1919</v>
      </c>
      <c r="AI1741" s="598" t="s">
        <v>1922</v>
      </c>
      <c r="AJ1741" s="594">
        <v>901034</v>
      </c>
      <c r="AK1741" s="441"/>
      <c r="AL1741" s="764">
        <v>904009</v>
      </c>
      <c r="AM1741" s="764" t="s">
        <v>3617</v>
      </c>
      <c r="AN1741" s="764">
        <v>1</v>
      </c>
      <c r="AO1741" s="441"/>
      <c r="AP1741" s="441"/>
      <c r="AQ1741" s="581"/>
      <c r="AR1741" s="581"/>
      <c r="AS1741" s="9"/>
    </row>
    <row r="1742" spans="34:45" ht="15" customHeight="1" x14ac:dyDescent="0.15">
      <c r="AH1742" s="598" t="s">
        <v>1919</v>
      </c>
      <c r="AI1742" s="598" t="s">
        <v>1690</v>
      </c>
      <c r="AJ1742" s="594">
        <v>901035</v>
      </c>
      <c r="AK1742" s="441"/>
      <c r="AL1742" s="764">
        <v>904010</v>
      </c>
      <c r="AM1742" s="764" t="s">
        <v>3617</v>
      </c>
      <c r="AN1742" s="764">
        <v>1</v>
      </c>
      <c r="AO1742" s="441"/>
      <c r="AP1742" s="441"/>
      <c r="AQ1742" s="581"/>
      <c r="AR1742" s="581"/>
      <c r="AS1742" s="9"/>
    </row>
    <row r="1743" spans="34:45" ht="15" customHeight="1" x14ac:dyDescent="0.15">
      <c r="AH1743" s="598" t="s">
        <v>1919</v>
      </c>
      <c r="AI1743" s="598" t="s">
        <v>1691</v>
      </c>
      <c r="AJ1743" s="594">
        <v>901036</v>
      </c>
      <c r="AK1743" s="441"/>
      <c r="AL1743" s="764">
        <v>904011</v>
      </c>
      <c r="AM1743" s="764" t="s">
        <v>3617</v>
      </c>
      <c r="AN1743" s="764">
        <v>1</v>
      </c>
      <c r="AO1743" s="441"/>
      <c r="AP1743" s="441"/>
      <c r="AQ1743" s="581"/>
      <c r="AR1743" s="581"/>
      <c r="AS1743" s="9"/>
    </row>
    <row r="1744" spans="34:45" ht="15" customHeight="1" x14ac:dyDescent="0.15">
      <c r="AH1744" s="598" t="s">
        <v>1919</v>
      </c>
      <c r="AI1744" s="598" t="s">
        <v>1923</v>
      </c>
      <c r="AJ1744" s="594">
        <v>901038</v>
      </c>
      <c r="AK1744" s="441"/>
      <c r="AL1744" s="764">
        <v>904012</v>
      </c>
      <c r="AM1744" s="764">
        <v>1</v>
      </c>
      <c r="AN1744" s="764" t="s">
        <v>3617</v>
      </c>
      <c r="AO1744" s="441"/>
      <c r="AP1744" s="441"/>
      <c r="AQ1744" s="581"/>
      <c r="AR1744" s="581"/>
      <c r="AS1744" s="9"/>
    </row>
    <row r="1745" spans="34:45" ht="15" customHeight="1" x14ac:dyDescent="0.15">
      <c r="AH1745" s="598" t="s">
        <v>1919</v>
      </c>
      <c r="AI1745" s="598" t="s">
        <v>1693</v>
      </c>
      <c r="AJ1745" s="594">
        <v>901039</v>
      </c>
      <c r="AK1745" s="441"/>
      <c r="AL1745" s="764">
        <v>904013</v>
      </c>
      <c r="AM1745" s="764" t="s">
        <v>3617</v>
      </c>
      <c r="AN1745" s="764">
        <v>1</v>
      </c>
      <c r="AO1745" s="441"/>
      <c r="AP1745" s="441"/>
      <c r="AQ1745" s="581"/>
      <c r="AR1745" s="581"/>
      <c r="AS1745" s="9"/>
    </row>
    <row r="1746" spans="34:45" ht="15" customHeight="1" x14ac:dyDescent="0.15">
      <c r="AH1746" s="598" t="s">
        <v>1919</v>
      </c>
      <c r="AI1746" s="598" t="s">
        <v>1694</v>
      </c>
      <c r="AJ1746" s="594">
        <v>901040</v>
      </c>
      <c r="AK1746" s="441"/>
      <c r="AL1746" s="764">
        <v>904014</v>
      </c>
      <c r="AM1746" s="764">
        <v>1</v>
      </c>
      <c r="AN1746" s="764" t="s">
        <v>3617</v>
      </c>
      <c r="AO1746" s="441"/>
      <c r="AP1746" s="441"/>
      <c r="AQ1746" s="581"/>
      <c r="AR1746" s="581"/>
      <c r="AS1746" s="9"/>
    </row>
    <row r="1747" spans="34:45" ht="15" customHeight="1" x14ac:dyDescent="0.15">
      <c r="AH1747" s="598" t="s">
        <v>1919</v>
      </c>
      <c r="AI1747" s="598" t="s">
        <v>294</v>
      </c>
      <c r="AJ1747" s="594">
        <v>901042</v>
      </c>
      <c r="AK1747" s="441"/>
      <c r="AL1747" s="764">
        <v>904015</v>
      </c>
      <c r="AM1747" s="764" t="s">
        <v>3617</v>
      </c>
      <c r="AN1747" s="764">
        <v>1</v>
      </c>
      <c r="AO1747" s="441"/>
      <c r="AP1747" s="441"/>
      <c r="AQ1747" s="581"/>
      <c r="AR1747" s="581"/>
      <c r="AS1747" s="9"/>
    </row>
    <row r="1748" spans="34:45" ht="15" customHeight="1" x14ac:dyDescent="0.15">
      <c r="AH1748" s="598" t="s">
        <v>1919</v>
      </c>
      <c r="AI1748" s="598"/>
      <c r="AJ1748" s="594">
        <v>901044</v>
      </c>
      <c r="AK1748" s="441"/>
      <c r="AL1748" s="764">
        <v>904016</v>
      </c>
      <c r="AM1748" s="764">
        <v>1</v>
      </c>
      <c r="AN1748" s="764" t="s">
        <v>3617</v>
      </c>
      <c r="AO1748" s="441"/>
      <c r="AP1748" s="441"/>
      <c r="AQ1748" s="581"/>
      <c r="AR1748" s="581"/>
      <c r="AS1748" s="9"/>
    </row>
    <row r="1749" spans="34:45" ht="15" customHeight="1" x14ac:dyDescent="0.15">
      <c r="AH1749" s="598" t="s">
        <v>1919</v>
      </c>
      <c r="AI1749" s="598" t="s">
        <v>379</v>
      </c>
      <c r="AJ1749" s="594">
        <v>901045</v>
      </c>
      <c r="AK1749" s="441"/>
      <c r="AL1749" s="764">
        <v>904017</v>
      </c>
      <c r="AM1749" s="764">
        <v>1</v>
      </c>
      <c r="AN1749" s="764" t="s">
        <v>3617</v>
      </c>
      <c r="AO1749" s="441"/>
      <c r="AP1749" s="441"/>
      <c r="AQ1749" s="581"/>
      <c r="AR1749" s="581"/>
      <c r="AS1749" s="9"/>
    </row>
    <row r="1750" spans="34:45" ht="15" customHeight="1" x14ac:dyDescent="0.15">
      <c r="AH1750" s="598" t="s">
        <v>1919</v>
      </c>
      <c r="AI1750" s="598" t="s">
        <v>295</v>
      </c>
      <c r="AJ1750" s="594">
        <v>901047</v>
      </c>
      <c r="AK1750" s="441"/>
      <c r="AL1750" s="764">
        <v>904018</v>
      </c>
      <c r="AM1750" s="764" t="s">
        <v>3617</v>
      </c>
      <c r="AN1750" s="764">
        <v>1</v>
      </c>
      <c r="AO1750" s="441"/>
      <c r="AP1750" s="441"/>
      <c r="AQ1750" s="581"/>
      <c r="AR1750" s="581"/>
      <c r="AS1750" s="9"/>
    </row>
    <row r="1751" spans="34:45" ht="15" customHeight="1" x14ac:dyDescent="0.15">
      <c r="AH1751" s="598" t="s">
        <v>1919</v>
      </c>
      <c r="AI1751" s="598" t="s">
        <v>1697</v>
      </c>
      <c r="AJ1751" s="594">
        <v>901048</v>
      </c>
      <c r="AK1751" s="441"/>
      <c r="AL1751" s="764">
        <v>904019</v>
      </c>
      <c r="AM1751" s="764" t="s">
        <v>3617</v>
      </c>
      <c r="AN1751" s="764">
        <v>1</v>
      </c>
      <c r="AO1751" s="441"/>
      <c r="AP1751" s="441"/>
      <c r="AQ1751" s="581"/>
      <c r="AR1751" s="581"/>
      <c r="AS1751" s="9"/>
    </row>
    <row r="1752" spans="34:45" ht="15" customHeight="1" x14ac:dyDescent="0.15">
      <c r="AH1752" s="598" t="s">
        <v>1919</v>
      </c>
      <c r="AI1752" s="598" t="s">
        <v>1699</v>
      </c>
      <c r="AJ1752" s="594">
        <v>901049</v>
      </c>
      <c r="AK1752" s="441"/>
      <c r="AL1752" s="764">
        <v>904020</v>
      </c>
      <c r="AM1752" s="764" t="s">
        <v>3617</v>
      </c>
      <c r="AN1752" s="764">
        <v>1</v>
      </c>
      <c r="AO1752" s="441"/>
      <c r="AP1752" s="441"/>
      <c r="AQ1752" s="581"/>
      <c r="AR1752" s="581"/>
      <c r="AS1752" s="9"/>
    </row>
    <row r="1753" spans="34:45" ht="15" customHeight="1" x14ac:dyDescent="0.15">
      <c r="AH1753" s="598" t="s">
        <v>1919</v>
      </c>
      <c r="AI1753" s="598" t="s">
        <v>296</v>
      </c>
      <c r="AJ1753" s="594">
        <v>901050</v>
      </c>
      <c r="AK1753" s="441"/>
      <c r="AL1753" s="764">
        <v>904021</v>
      </c>
      <c r="AM1753" s="764" t="s">
        <v>3617</v>
      </c>
      <c r="AN1753" s="764">
        <v>1</v>
      </c>
      <c r="AO1753" s="441"/>
      <c r="AP1753" s="441"/>
      <c r="AQ1753" s="581"/>
      <c r="AR1753" s="581"/>
      <c r="AS1753" s="9"/>
    </row>
    <row r="1754" spans="34:45" ht="15" customHeight="1" x14ac:dyDescent="0.15">
      <c r="AH1754" s="598" t="s">
        <v>1919</v>
      </c>
      <c r="AI1754" s="598" t="s">
        <v>1702</v>
      </c>
      <c r="AJ1754" s="594">
        <v>901051</v>
      </c>
      <c r="AK1754" s="441"/>
      <c r="AL1754" s="764">
        <v>904022</v>
      </c>
      <c r="AM1754" s="764" t="s">
        <v>3617</v>
      </c>
      <c r="AN1754" s="764">
        <v>1</v>
      </c>
      <c r="AO1754" s="441"/>
      <c r="AP1754" s="441"/>
      <c r="AQ1754" s="581"/>
      <c r="AR1754" s="581"/>
      <c r="AS1754" s="9"/>
    </row>
    <row r="1755" spans="34:45" ht="15" customHeight="1" x14ac:dyDescent="0.15">
      <c r="AH1755" s="598" t="s">
        <v>1919</v>
      </c>
      <c r="AI1755" s="598" t="s">
        <v>1703</v>
      </c>
      <c r="AJ1755" s="594">
        <v>901052</v>
      </c>
      <c r="AK1755" s="441"/>
      <c r="AL1755" s="764">
        <v>904990</v>
      </c>
      <c r="AM1755" s="764" t="s">
        <v>3617</v>
      </c>
      <c r="AN1755" s="764">
        <v>1</v>
      </c>
      <c r="AO1755" s="441"/>
      <c r="AP1755" s="441"/>
      <c r="AQ1755" s="581"/>
      <c r="AR1755" s="581"/>
      <c r="AS1755" s="9"/>
    </row>
    <row r="1756" spans="34:45" ht="15" customHeight="1" x14ac:dyDescent="0.15">
      <c r="AH1756" s="598" t="s">
        <v>1919</v>
      </c>
      <c r="AI1756" s="598" t="s">
        <v>1704</v>
      </c>
      <c r="AJ1756" s="594">
        <v>901053</v>
      </c>
      <c r="AK1756" s="441"/>
      <c r="AL1756" s="764">
        <v>904991</v>
      </c>
      <c r="AM1756" s="764" t="s">
        <v>3617</v>
      </c>
      <c r="AN1756" s="764">
        <v>1</v>
      </c>
      <c r="AO1756" s="441"/>
      <c r="AP1756" s="441"/>
      <c r="AQ1756" s="581"/>
      <c r="AR1756" s="581"/>
      <c r="AS1756" s="9"/>
    </row>
    <row r="1757" spans="34:45" ht="15" customHeight="1" x14ac:dyDescent="0.15">
      <c r="AH1757" s="598" t="s">
        <v>1919</v>
      </c>
      <c r="AI1757" s="598" t="s">
        <v>1705</v>
      </c>
      <c r="AJ1757" s="594">
        <v>901054</v>
      </c>
      <c r="AK1757" s="441"/>
      <c r="AL1757" s="764">
        <v>905001</v>
      </c>
      <c r="AM1757" s="764" t="s">
        <v>3617</v>
      </c>
      <c r="AN1757" s="764">
        <v>1</v>
      </c>
      <c r="AO1757" s="441"/>
      <c r="AP1757" s="441"/>
      <c r="AQ1757" s="581"/>
      <c r="AR1757" s="581"/>
      <c r="AS1757" s="9"/>
    </row>
    <row r="1758" spans="34:45" ht="15" customHeight="1" x14ac:dyDescent="0.15">
      <c r="AH1758" s="598" t="s">
        <v>1919</v>
      </c>
      <c r="AI1758" s="598" t="s">
        <v>1706</v>
      </c>
      <c r="AJ1758" s="594">
        <v>901055</v>
      </c>
      <c r="AK1758" s="441"/>
      <c r="AL1758" s="764">
        <v>905002</v>
      </c>
      <c r="AM1758" s="764">
        <v>1</v>
      </c>
      <c r="AN1758" s="764" t="s">
        <v>3617</v>
      </c>
      <c r="AO1758" s="441"/>
      <c r="AP1758" s="441"/>
      <c r="AQ1758" s="581"/>
      <c r="AR1758" s="581"/>
      <c r="AS1758" s="9"/>
    </row>
    <row r="1759" spans="34:45" ht="15" customHeight="1" x14ac:dyDescent="0.15">
      <c r="AH1759" s="598" t="s">
        <v>1919</v>
      </c>
      <c r="AI1759" s="598" t="s">
        <v>1707</v>
      </c>
      <c r="AJ1759" s="594">
        <v>901056</v>
      </c>
      <c r="AK1759" s="441"/>
      <c r="AL1759" s="764">
        <v>905003</v>
      </c>
      <c r="AM1759" s="764" t="s">
        <v>3617</v>
      </c>
      <c r="AN1759" s="764">
        <v>1</v>
      </c>
      <c r="AO1759" s="441"/>
      <c r="AP1759" s="441"/>
      <c r="AQ1759" s="581"/>
      <c r="AR1759" s="581"/>
      <c r="AS1759" s="9"/>
    </row>
    <row r="1760" spans="34:45" ht="15" customHeight="1" x14ac:dyDescent="0.15">
      <c r="AH1760" s="598" t="s">
        <v>1919</v>
      </c>
      <c r="AI1760" s="598" t="s">
        <v>1708</v>
      </c>
      <c r="AJ1760" s="594">
        <v>901057</v>
      </c>
      <c r="AK1760" s="441"/>
      <c r="AL1760" s="764">
        <v>905004</v>
      </c>
      <c r="AM1760" s="764" t="s">
        <v>3617</v>
      </c>
      <c r="AN1760" s="764">
        <v>1</v>
      </c>
      <c r="AO1760" s="441"/>
      <c r="AP1760" s="441"/>
      <c r="AQ1760" s="581"/>
      <c r="AR1760" s="581"/>
      <c r="AS1760" s="9"/>
    </row>
    <row r="1761" spans="34:45" ht="15" customHeight="1" x14ac:dyDescent="0.15">
      <c r="AH1761" s="598" t="s">
        <v>1919</v>
      </c>
      <c r="AI1761" s="598" t="s">
        <v>1709</v>
      </c>
      <c r="AJ1761" s="594">
        <v>901058</v>
      </c>
      <c r="AK1761" s="441"/>
      <c r="AL1761" s="764">
        <v>905005</v>
      </c>
      <c r="AM1761" s="764" t="s">
        <v>3617</v>
      </c>
      <c r="AN1761" s="764">
        <v>1</v>
      </c>
      <c r="AO1761" s="441"/>
      <c r="AP1761" s="441"/>
      <c r="AQ1761" s="581"/>
      <c r="AR1761" s="581"/>
      <c r="AS1761" s="9"/>
    </row>
    <row r="1762" spans="34:45" ht="15" customHeight="1" x14ac:dyDescent="0.15">
      <c r="AH1762" s="598" t="s">
        <v>1919</v>
      </c>
      <c r="AI1762" s="598" t="s">
        <v>1710</v>
      </c>
      <c r="AJ1762" s="594">
        <v>901059</v>
      </c>
      <c r="AK1762" s="441"/>
      <c r="AL1762" s="764">
        <v>905006</v>
      </c>
      <c r="AM1762" s="764">
        <v>1</v>
      </c>
      <c r="AN1762" s="764" t="s">
        <v>3617</v>
      </c>
      <c r="AO1762" s="441"/>
      <c r="AP1762" s="441"/>
      <c r="AQ1762" s="581"/>
      <c r="AR1762" s="581"/>
      <c r="AS1762" s="9"/>
    </row>
    <row r="1763" spans="34:45" ht="15" customHeight="1" x14ac:dyDescent="0.15">
      <c r="AH1763" s="598" t="s">
        <v>1919</v>
      </c>
      <c r="AI1763" s="598" t="s">
        <v>1711</v>
      </c>
      <c r="AJ1763" s="594">
        <v>901060</v>
      </c>
      <c r="AK1763" s="441"/>
      <c r="AL1763" s="764">
        <v>905009</v>
      </c>
      <c r="AM1763" s="764" t="s">
        <v>3617</v>
      </c>
      <c r="AN1763" s="764">
        <v>1</v>
      </c>
      <c r="AO1763" s="441"/>
      <c r="AP1763" s="441"/>
      <c r="AQ1763" s="581"/>
      <c r="AR1763" s="581"/>
      <c r="AS1763" s="9"/>
    </row>
    <row r="1764" spans="34:45" ht="15" customHeight="1" x14ac:dyDescent="0.15">
      <c r="AH1764" s="598" t="s">
        <v>1919</v>
      </c>
      <c r="AI1764" s="598" t="s">
        <v>297</v>
      </c>
      <c r="AJ1764" s="594">
        <v>901061</v>
      </c>
      <c r="AK1764" s="441"/>
      <c r="AL1764" s="764">
        <v>905010</v>
      </c>
      <c r="AM1764" s="764" t="s">
        <v>3617</v>
      </c>
      <c r="AN1764" s="764">
        <v>1</v>
      </c>
      <c r="AO1764" s="441"/>
      <c r="AP1764" s="441"/>
      <c r="AQ1764" s="581"/>
      <c r="AR1764" s="581"/>
      <c r="AS1764" s="9"/>
    </row>
    <row r="1765" spans="34:45" ht="15" customHeight="1" x14ac:dyDescent="0.15">
      <c r="AH1765" s="598" t="s">
        <v>1919</v>
      </c>
      <c r="AI1765" s="598" t="s">
        <v>1924</v>
      </c>
      <c r="AJ1765" s="594">
        <v>901062</v>
      </c>
      <c r="AK1765" s="441"/>
      <c r="AL1765" s="764">
        <v>905011</v>
      </c>
      <c r="AM1765" s="764">
        <v>1</v>
      </c>
      <c r="AN1765" s="764" t="s">
        <v>3617</v>
      </c>
      <c r="AO1765" s="441"/>
      <c r="AP1765" s="441"/>
      <c r="AQ1765" s="581"/>
      <c r="AR1765" s="581"/>
      <c r="AS1765" s="9"/>
    </row>
    <row r="1766" spans="34:45" ht="15" customHeight="1" x14ac:dyDescent="0.15">
      <c r="AH1766" s="598" t="s">
        <v>1919</v>
      </c>
      <c r="AI1766" s="598" t="s">
        <v>1925</v>
      </c>
      <c r="AJ1766" s="594">
        <v>901063</v>
      </c>
      <c r="AK1766" s="441"/>
      <c r="AL1766" s="764">
        <v>905012</v>
      </c>
      <c r="AM1766" s="764">
        <v>1</v>
      </c>
      <c r="AN1766" s="764" t="s">
        <v>3617</v>
      </c>
      <c r="AO1766" s="441"/>
      <c r="AP1766" s="441"/>
      <c r="AQ1766" s="581"/>
      <c r="AR1766" s="581"/>
      <c r="AS1766" s="9"/>
    </row>
    <row r="1767" spans="34:45" ht="15" customHeight="1" x14ac:dyDescent="0.15">
      <c r="AH1767" s="598" t="s">
        <v>1919</v>
      </c>
      <c r="AI1767" s="598" t="s">
        <v>1712</v>
      </c>
      <c r="AJ1767" s="594">
        <v>901064</v>
      </c>
      <c r="AK1767" s="441"/>
      <c r="AL1767" s="764">
        <v>905013</v>
      </c>
      <c r="AM1767" s="764">
        <v>1</v>
      </c>
      <c r="AN1767" s="764" t="s">
        <v>3617</v>
      </c>
      <c r="AO1767" s="441"/>
      <c r="AP1767" s="441"/>
      <c r="AQ1767" s="581"/>
      <c r="AR1767" s="581"/>
      <c r="AS1767" s="9"/>
    </row>
    <row r="1768" spans="34:45" ht="15" customHeight="1" x14ac:dyDescent="0.15">
      <c r="AH1768" s="598" t="s">
        <v>1919</v>
      </c>
      <c r="AI1768" s="598"/>
      <c r="AJ1768" s="594">
        <v>901065</v>
      </c>
      <c r="AK1768" s="441"/>
      <c r="AL1768" s="764">
        <v>905014</v>
      </c>
      <c r="AM1768" s="764" t="s">
        <v>3617</v>
      </c>
      <c r="AN1768" s="764">
        <v>1</v>
      </c>
      <c r="AO1768" s="441"/>
      <c r="AP1768" s="441"/>
      <c r="AQ1768" s="581"/>
      <c r="AR1768" s="581"/>
      <c r="AS1768" s="9"/>
    </row>
    <row r="1769" spans="34:45" ht="15" customHeight="1" x14ac:dyDescent="0.15">
      <c r="AH1769" s="598" t="s">
        <v>1919</v>
      </c>
      <c r="AI1769" s="598" t="s">
        <v>1926</v>
      </c>
      <c r="AJ1769" s="594">
        <v>901066</v>
      </c>
      <c r="AK1769" s="441"/>
      <c r="AL1769" s="764">
        <v>905015</v>
      </c>
      <c r="AM1769" s="764" t="s">
        <v>3617</v>
      </c>
      <c r="AN1769" s="764">
        <v>1</v>
      </c>
      <c r="AO1769" s="441"/>
      <c r="AP1769" s="441"/>
      <c r="AQ1769" s="581"/>
      <c r="AR1769" s="581"/>
      <c r="AS1769" s="9"/>
    </row>
    <row r="1770" spans="34:45" ht="15" customHeight="1" x14ac:dyDescent="0.15">
      <c r="AH1770" s="598" t="s">
        <v>1919</v>
      </c>
      <c r="AI1770" s="598" t="s">
        <v>1713</v>
      </c>
      <c r="AJ1770" s="594">
        <v>901067</v>
      </c>
      <c r="AK1770" s="441"/>
      <c r="AL1770" s="764">
        <v>905016</v>
      </c>
      <c r="AM1770" s="764" t="s">
        <v>3617</v>
      </c>
      <c r="AN1770" s="764">
        <v>1</v>
      </c>
      <c r="AO1770" s="441"/>
      <c r="AP1770" s="441"/>
      <c r="AQ1770" s="581"/>
      <c r="AR1770" s="581"/>
      <c r="AS1770" s="9"/>
    </row>
    <row r="1771" spans="34:45" ht="15" customHeight="1" x14ac:dyDescent="0.15">
      <c r="AH1771" s="598" t="s">
        <v>1919</v>
      </c>
      <c r="AI1771" s="598" t="s">
        <v>1715</v>
      </c>
      <c r="AJ1771" s="594">
        <v>901068</v>
      </c>
      <c r="AK1771" s="441"/>
      <c r="AL1771" s="764">
        <v>905990</v>
      </c>
      <c r="AM1771" s="764" t="s">
        <v>3617</v>
      </c>
      <c r="AN1771" s="764">
        <v>1</v>
      </c>
      <c r="AO1771" s="441"/>
      <c r="AP1771" s="441"/>
      <c r="AQ1771" s="581"/>
      <c r="AR1771" s="581"/>
      <c r="AS1771" s="9"/>
    </row>
    <row r="1772" spans="34:45" ht="15" customHeight="1" x14ac:dyDescent="0.15">
      <c r="AH1772" s="598" t="s">
        <v>1927</v>
      </c>
      <c r="AI1772" s="598" t="s">
        <v>1928</v>
      </c>
      <c r="AJ1772" s="594">
        <v>901070</v>
      </c>
      <c r="AK1772" s="441"/>
      <c r="AL1772" s="764">
        <v>906001</v>
      </c>
      <c r="AM1772" s="764" t="s">
        <v>3617</v>
      </c>
      <c r="AN1772" s="764">
        <v>1</v>
      </c>
      <c r="AO1772" s="441"/>
      <c r="AP1772" s="441"/>
      <c r="AQ1772" s="581"/>
      <c r="AR1772" s="581"/>
      <c r="AS1772" s="9"/>
    </row>
    <row r="1773" spans="34:45" ht="15" customHeight="1" x14ac:dyDescent="0.15">
      <c r="AH1773" s="598" t="s">
        <v>1927</v>
      </c>
      <c r="AI1773" s="598" t="s">
        <v>1929</v>
      </c>
      <c r="AJ1773" s="594">
        <v>901990</v>
      </c>
      <c r="AK1773" s="441"/>
      <c r="AL1773" s="764">
        <v>906003</v>
      </c>
      <c r="AM1773" s="764">
        <v>1</v>
      </c>
      <c r="AN1773" s="764" t="s">
        <v>3617</v>
      </c>
      <c r="AO1773" s="441"/>
      <c r="AP1773" s="441"/>
      <c r="AQ1773" s="581"/>
      <c r="AR1773" s="581"/>
      <c r="AS1773" s="9"/>
    </row>
    <row r="1774" spans="34:45" ht="15" customHeight="1" x14ac:dyDescent="0.15">
      <c r="AH1774" s="598" t="s">
        <v>1919</v>
      </c>
      <c r="AI1774" s="598"/>
      <c r="AJ1774" s="594">
        <v>901991</v>
      </c>
      <c r="AK1774" s="441"/>
      <c r="AL1774" s="764">
        <v>906004</v>
      </c>
      <c r="AM1774" s="764" t="s">
        <v>3617</v>
      </c>
      <c r="AN1774" s="764">
        <v>1</v>
      </c>
      <c r="AO1774" s="441"/>
      <c r="AP1774" s="441"/>
      <c r="AQ1774" s="581"/>
      <c r="AR1774" s="581"/>
      <c r="AS1774" s="9"/>
    </row>
    <row r="1775" spans="34:45" ht="15" customHeight="1" x14ac:dyDescent="0.15">
      <c r="AH1775" s="598" t="s">
        <v>1919</v>
      </c>
      <c r="AI1775" s="598" t="s">
        <v>1930</v>
      </c>
      <c r="AJ1775" s="594">
        <v>901992</v>
      </c>
      <c r="AK1775" s="441"/>
      <c r="AL1775" s="764">
        <v>906005</v>
      </c>
      <c r="AM1775" s="764" t="s">
        <v>3617</v>
      </c>
      <c r="AN1775" s="764">
        <v>1</v>
      </c>
      <c r="AO1775" s="441"/>
      <c r="AP1775" s="441"/>
      <c r="AQ1775" s="581"/>
      <c r="AR1775" s="581"/>
      <c r="AS1775" s="9"/>
    </row>
    <row r="1776" spans="34:45" ht="15" customHeight="1" x14ac:dyDescent="0.15">
      <c r="AH1776" s="598" t="s">
        <v>1931</v>
      </c>
      <c r="AI1776" s="598" t="s">
        <v>1716</v>
      </c>
      <c r="AJ1776" s="594">
        <v>902001</v>
      </c>
      <c r="AK1776" s="441"/>
      <c r="AL1776" s="764">
        <v>906006</v>
      </c>
      <c r="AM1776" s="764">
        <v>1</v>
      </c>
      <c r="AN1776" s="764" t="s">
        <v>3617</v>
      </c>
      <c r="AO1776" s="441"/>
      <c r="AP1776" s="441"/>
      <c r="AQ1776" s="581"/>
      <c r="AR1776" s="581"/>
      <c r="AS1776" s="9"/>
    </row>
    <row r="1777" spans="34:45" ht="15" customHeight="1" x14ac:dyDescent="0.15">
      <c r="AH1777" s="598" t="s">
        <v>1931</v>
      </c>
      <c r="AI1777" s="598" t="s">
        <v>1718</v>
      </c>
      <c r="AJ1777" s="594">
        <v>902002</v>
      </c>
      <c r="AK1777" s="441"/>
      <c r="AL1777" s="764">
        <v>906007</v>
      </c>
      <c r="AM1777" s="764" t="s">
        <v>3617</v>
      </c>
      <c r="AN1777" s="764">
        <v>1</v>
      </c>
      <c r="AO1777" s="441"/>
      <c r="AP1777" s="441"/>
      <c r="AQ1777" s="581"/>
      <c r="AR1777" s="581"/>
      <c r="AS1777" s="9"/>
    </row>
    <row r="1778" spans="34:45" ht="15" customHeight="1" x14ac:dyDescent="0.15">
      <c r="AH1778" s="598" t="s">
        <v>1931</v>
      </c>
      <c r="AI1778" s="598" t="s">
        <v>380</v>
      </c>
      <c r="AJ1778" s="594">
        <v>902003</v>
      </c>
      <c r="AK1778" s="441"/>
      <c r="AL1778" s="764">
        <v>906008</v>
      </c>
      <c r="AM1778" s="764" t="s">
        <v>3617</v>
      </c>
      <c r="AN1778" s="764">
        <v>1</v>
      </c>
      <c r="AO1778" s="441"/>
      <c r="AP1778" s="441"/>
      <c r="AQ1778" s="581"/>
      <c r="AR1778" s="581"/>
      <c r="AS1778" s="9"/>
    </row>
    <row r="1779" spans="34:45" ht="15" customHeight="1" x14ac:dyDescent="0.15">
      <c r="AH1779" s="598" t="s">
        <v>1931</v>
      </c>
      <c r="AI1779" s="598" t="s">
        <v>1719</v>
      </c>
      <c r="AJ1779" s="594">
        <v>902004</v>
      </c>
      <c r="AK1779" s="441"/>
      <c r="AL1779" s="764">
        <v>906009</v>
      </c>
      <c r="AM1779" s="764" t="s">
        <v>3617</v>
      </c>
      <c r="AN1779" s="764">
        <v>1</v>
      </c>
      <c r="AO1779" s="441"/>
      <c r="AP1779" s="441"/>
      <c r="AQ1779" s="581"/>
      <c r="AR1779" s="581"/>
      <c r="AS1779" s="9"/>
    </row>
    <row r="1780" spans="34:45" ht="15" customHeight="1" x14ac:dyDescent="0.15">
      <c r="AH1780" s="598" t="s">
        <v>1931</v>
      </c>
      <c r="AI1780" s="598" t="s">
        <v>1720</v>
      </c>
      <c r="AJ1780" s="594">
        <v>902005</v>
      </c>
      <c r="AK1780" s="441"/>
      <c r="AL1780" s="764">
        <v>906010</v>
      </c>
      <c r="AM1780" s="764" t="s">
        <v>3617</v>
      </c>
      <c r="AN1780" s="764">
        <v>1</v>
      </c>
      <c r="AO1780" s="441"/>
      <c r="AP1780" s="441"/>
      <c r="AQ1780" s="581"/>
      <c r="AR1780" s="581"/>
      <c r="AS1780" s="9"/>
    </row>
    <row r="1781" spans="34:45" ht="15" customHeight="1" x14ac:dyDescent="0.15">
      <c r="AH1781" s="598" t="s">
        <v>1931</v>
      </c>
      <c r="AI1781" s="598" t="s">
        <v>1721</v>
      </c>
      <c r="AJ1781" s="594">
        <v>902006</v>
      </c>
      <c r="AK1781" s="441"/>
      <c r="AL1781" s="764">
        <v>906011</v>
      </c>
      <c r="AM1781" s="764" t="s">
        <v>3617</v>
      </c>
      <c r="AN1781" s="764">
        <v>1</v>
      </c>
      <c r="AO1781" s="441"/>
      <c r="AP1781" s="441"/>
      <c r="AQ1781" s="581"/>
      <c r="AR1781" s="581"/>
      <c r="AS1781" s="9"/>
    </row>
    <row r="1782" spans="34:45" ht="15" customHeight="1" x14ac:dyDescent="0.15">
      <c r="AH1782" s="598" t="s">
        <v>1931</v>
      </c>
      <c r="AI1782" s="598" t="s">
        <v>1722</v>
      </c>
      <c r="AJ1782" s="594">
        <v>902007</v>
      </c>
      <c r="AK1782" s="441"/>
      <c r="AL1782" s="764">
        <v>906012</v>
      </c>
      <c r="AM1782" s="764" t="s">
        <v>3617</v>
      </c>
      <c r="AN1782" s="764">
        <v>1</v>
      </c>
      <c r="AO1782" s="441"/>
      <c r="AP1782" s="441"/>
      <c r="AQ1782" s="581"/>
      <c r="AR1782" s="581"/>
      <c r="AS1782" s="9"/>
    </row>
    <row r="1783" spans="34:45" ht="15" customHeight="1" x14ac:dyDescent="0.15">
      <c r="AH1783" s="598" t="s">
        <v>1931</v>
      </c>
      <c r="AI1783" s="598" t="s">
        <v>1723</v>
      </c>
      <c r="AJ1783" s="594">
        <v>902008</v>
      </c>
      <c r="AK1783" s="441"/>
      <c r="AL1783" s="764">
        <v>906013</v>
      </c>
      <c r="AM1783" s="764" t="s">
        <v>3617</v>
      </c>
      <c r="AN1783" s="764">
        <v>1</v>
      </c>
      <c r="AO1783" s="441"/>
      <c r="AP1783" s="441"/>
      <c r="AQ1783" s="581"/>
      <c r="AR1783" s="581"/>
      <c r="AS1783" s="9"/>
    </row>
    <row r="1784" spans="34:45" ht="15" customHeight="1" x14ac:dyDescent="0.15">
      <c r="AH1784" s="598" t="s">
        <v>1931</v>
      </c>
      <c r="AI1784" s="598" t="s">
        <v>1724</v>
      </c>
      <c r="AJ1784" s="594">
        <v>902009</v>
      </c>
      <c r="AK1784" s="441"/>
      <c r="AL1784" s="764">
        <v>906014</v>
      </c>
      <c r="AM1784" s="764" t="s">
        <v>3617</v>
      </c>
      <c r="AN1784" s="764">
        <v>1</v>
      </c>
      <c r="AO1784" s="441"/>
      <c r="AP1784" s="441"/>
      <c r="AQ1784" s="581"/>
      <c r="AR1784" s="581"/>
      <c r="AS1784" s="9"/>
    </row>
    <row r="1785" spans="34:45" ht="15" customHeight="1" x14ac:dyDescent="0.15">
      <c r="AH1785" s="598" t="s">
        <v>1932</v>
      </c>
      <c r="AI1785" s="598" t="s">
        <v>1298</v>
      </c>
      <c r="AJ1785" s="594">
        <v>903001</v>
      </c>
      <c r="AK1785" s="441"/>
      <c r="AL1785" s="764">
        <v>906015</v>
      </c>
      <c r="AM1785" s="764" t="s">
        <v>3617</v>
      </c>
      <c r="AN1785" s="764">
        <v>1</v>
      </c>
      <c r="AO1785" s="441"/>
      <c r="AP1785" s="441"/>
      <c r="AQ1785" s="581"/>
      <c r="AR1785" s="581"/>
      <c r="AS1785" s="9"/>
    </row>
    <row r="1786" spans="34:45" ht="15" customHeight="1" x14ac:dyDescent="0.15">
      <c r="AH1786" s="598" t="s">
        <v>1932</v>
      </c>
      <c r="AI1786" s="598" t="s">
        <v>1726</v>
      </c>
      <c r="AJ1786" s="594">
        <v>903002</v>
      </c>
      <c r="AK1786" s="441"/>
      <c r="AL1786" s="764">
        <v>906016</v>
      </c>
      <c r="AM1786" s="764" t="s">
        <v>3617</v>
      </c>
      <c r="AN1786" s="764">
        <v>1</v>
      </c>
      <c r="AO1786" s="441"/>
      <c r="AP1786" s="441"/>
      <c r="AQ1786" s="581"/>
      <c r="AR1786" s="581"/>
      <c r="AS1786" s="9"/>
    </row>
    <row r="1787" spans="34:45" ht="15" customHeight="1" x14ac:dyDescent="0.15">
      <c r="AH1787" s="598" t="s">
        <v>1932</v>
      </c>
      <c r="AI1787" s="598" t="s">
        <v>1728</v>
      </c>
      <c r="AJ1787" s="594">
        <v>903003</v>
      </c>
      <c r="AK1787" s="441"/>
      <c r="AL1787" s="764">
        <v>907001</v>
      </c>
      <c r="AM1787" s="764">
        <v>1</v>
      </c>
      <c r="AN1787" s="764" t="s">
        <v>3617</v>
      </c>
      <c r="AO1787" s="441"/>
      <c r="AP1787" s="441"/>
      <c r="AQ1787" s="581"/>
      <c r="AR1787" s="581"/>
      <c r="AS1787" s="9"/>
    </row>
    <row r="1788" spans="34:45" ht="15" customHeight="1" x14ac:dyDescent="0.15">
      <c r="AH1788" s="598" t="s">
        <v>1932</v>
      </c>
      <c r="AI1788" s="598" t="s">
        <v>1730</v>
      </c>
      <c r="AJ1788" s="594">
        <v>903004</v>
      </c>
      <c r="AK1788" s="441"/>
      <c r="AL1788" s="764">
        <v>907002</v>
      </c>
      <c r="AM1788" s="764" t="s">
        <v>3617</v>
      </c>
      <c r="AN1788" s="764">
        <v>1</v>
      </c>
      <c r="AO1788" s="441"/>
      <c r="AP1788" s="441"/>
      <c r="AQ1788" s="581"/>
      <c r="AR1788" s="581"/>
      <c r="AS1788" s="9"/>
    </row>
    <row r="1789" spans="34:45" ht="15" customHeight="1" x14ac:dyDescent="0.15">
      <c r="AH1789" s="598" t="s">
        <v>1932</v>
      </c>
      <c r="AI1789" s="598" t="s">
        <v>1732</v>
      </c>
      <c r="AJ1789" s="594">
        <v>903005</v>
      </c>
      <c r="AK1789" s="441"/>
      <c r="AL1789" s="764">
        <v>907004</v>
      </c>
      <c r="AM1789" s="764" t="s">
        <v>3617</v>
      </c>
      <c r="AN1789" s="764">
        <v>1</v>
      </c>
      <c r="AO1789" s="441"/>
      <c r="AP1789" s="441"/>
      <c r="AQ1789" s="581"/>
      <c r="AR1789" s="581"/>
      <c r="AS1789" s="9"/>
    </row>
    <row r="1790" spans="34:45" ht="15" customHeight="1" x14ac:dyDescent="0.15">
      <c r="AH1790" s="598" t="s">
        <v>1932</v>
      </c>
      <c r="AI1790" s="598" t="s">
        <v>1733</v>
      </c>
      <c r="AJ1790" s="594">
        <v>903006</v>
      </c>
      <c r="AK1790" s="441"/>
      <c r="AL1790" s="764">
        <v>907005</v>
      </c>
      <c r="AM1790" s="764">
        <v>1</v>
      </c>
      <c r="AN1790" s="764" t="s">
        <v>3617</v>
      </c>
      <c r="AO1790" s="441"/>
      <c r="AP1790" s="441"/>
      <c r="AQ1790" s="581"/>
      <c r="AR1790" s="581"/>
      <c r="AS1790" s="9"/>
    </row>
    <row r="1791" spans="34:45" ht="15" customHeight="1" x14ac:dyDescent="0.15">
      <c r="AH1791" s="598" t="s">
        <v>1932</v>
      </c>
      <c r="AI1791" s="598" t="s">
        <v>1735</v>
      </c>
      <c r="AJ1791" s="594">
        <v>903007</v>
      </c>
      <c r="AK1791" s="441"/>
      <c r="AL1791" s="764">
        <v>907006</v>
      </c>
      <c r="AM1791" s="764" t="s">
        <v>3617</v>
      </c>
      <c r="AN1791" s="764">
        <v>1</v>
      </c>
      <c r="AO1791" s="441"/>
      <c r="AP1791" s="441"/>
      <c r="AQ1791" s="581"/>
      <c r="AR1791" s="581"/>
      <c r="AS1791" s="9"/>
    </row>
    <row r="1792" spans="34:45" ht="15" customHeight="1" x14ac:dyDescent="0.15">
      <c r="AH1792" s="598" t="s">
        <v>1932</v>
      </c>
      <c r="AI1792" s="598" t="s">
        <v>298</v>
      </c>
      <c r="AJ1792" s="594">
        <v>903009</v>
      </c>
      <c r="AK1792" s="441"/>
      <c r="AL1792" s="764">
        <v>907007</v>
      </c>
      <c r="AM1792" s="764" t="s">
        <v>3617</v>
      </c>
      <c r="AN1792" s="764">
        <v>1</v>
      </c>
      <c r="AO1792" s="441"/>
      <c r="AP1792" s="441"/>
      <c r="AQ1792" s="581"/>
      <c r="AR1792" s="581"/>
      <c r="AS1792" s="9"/>
    </row>
    <row r="1793" spans="34:45" ht="15" customHeight="1" x14ac:dyDescent="0.15">
      <c r="AH1793" s="598" t="s">
        <v>1932</v>
      </c>
      <c r="AI1793" s="598" t="s">
        <v>1737</v>
      </c>
      <c r="AJ1793" s="594">
        <v>903010</v>
      </c>
      <c r="AK1793" s="441"/>
      <c r="AL1793" s="764">
        <v>907008</v>
      </c>
      <c r="AM1793" s="764" t="s">
        <v>3617</v>
      </c>
      <c r="AN1793" s="764">
        <v>1</v>
      </c>
      <c r="AO1793" s="441"/>
      <c r="AP1793" s="441"/>
      <c r="AQ1793" s="581"/>
      <c r="AR1793" s="581"/>
      <c r="AS1793" s="9"/>
    </row>
    <row r="1794" spans="34:45" ht="15" customHeight="1" x14ac:dyDescent="0.15">
      <c r="AH1794" s="598" t="s">
        <v>1932</v>
      </c>
      <c r="AI1794" s="598" t="s">
        <v>1738</v>
      </c>
      <c r="AJ1794" s="594">
        <v>903011</v>
      </c>
      <c r="AK1794" s="441"/>
      <c r="AL1794" s="764">
        <v>907010</v>
      </c>
      <c r="AM1794" s="764" t="s">
        <v>3617</v>
      </c>
      <c r="AN1794" s="764">
        <v>1</v>
      </c>
      <c r="AO1794" s="441"/>
      <c r="AP1794" s="441"/>
      <c r="AQ1794" s="581"/>
      <c r="AR1794" s="581"/>
      <c r="AS1794" s="9"/>
    </row>
    <row r="1795" spans="34:45" ht="15" customHeight="1" x14ac:dyDescent="0.15">
      <c r="AH1795" s="598" t="s">
        <v>1932</v>
      </c>
      <c r="AI1795" s="598" t="s">
        <v>1739</v>
      </c>
      <c r="AJ1795" s="594">
        <v>903012</v>
      </c>
      <c r="AK1795" s="441"/>
      <c r="AL1795" s="764">
        <v>907011</v>
      </c>
      <c r="AM1795" s="764">
        <v>1</v>
      </c>
      <c r="AN1795" s="764" t="s">
        <v>3617</v>
      </c>
      <c r="AO1795" s="441"/>
      <c r="AP1795" s="441"/>
      <c r="AQ1795" s="581"/>
      <c r="AR1795" s="581"/>
      <c r="AS1795" s="9"/>
    </row>
    <row r="1796" spans="34:45" ht="15" customHeight="1" x14ac:dyDescent="0.15">
      <c r="AH1796" s="598" t="s">
        <v>1932</v>
      </c>
      <c r="AI1796" s="598" t="s">
        <v>381</v>
      </c>
      <c r="AJ1796" s="594">
        <v>903013</v>
      </c>
      <c r="AK1796" s="441"/>
      <c r="AL1796" s="764">
        <v>907013</v>
      </c>
      <c r="AM1796" s="764" t="s">
        <v>3617</v>
      </c>
      <c r="AN1796" s="764">
        <v>1</v>
      </c>
      <c r="AO1796" s="441"/>
      <c r="AP1796" s="441"/>
      <c r="AQ1796" s="581"/>
      <c r="AR1796" s="581"/>
      <c r="AS1796" s="9"/>
    </row>
    <row r="1797" spans="34:45" ht="15" customHeight="1" x14ac:dyDescent="0.15">
      <c r="AH1797" s="598" t="s">
        <v>1932</v>
      </c>
      <c r="AI1797" s="598" t="s">
        <v>1741</v>
      </c>
      <c r="AJ1797" s="594">
        <v>903014</v>
      </c>
      <c r="AK1797" s="441"/>
      <c r="AL1797" s="764">
        <v>907014</v>
      </c>
      <c r="AM1797" s="764" t="s">
        <v>3617</v>
      </c>
      <c r="AN1797" s="764">
        <v>1</v>
      </c>
      <c r="AO1797" s="441"/>
      <c r="AP1797" s="441"/>
      <c r="AQ1797" s="581"/>
      <c r="AR1797" s="581"/>
      <c r="AS1797" s="9"/>
    </row>
    <row r="1798" spans="34:45" ht="15" customHeight="1" x14ac:dyDescent="0.15">
      <c r="AH1798" s="598" t="s">
        <v>1932</v>
      </c>
      <c r="AI1798" s="598" t="s">
        <v>1742</v>
      </c>
      <c r="AJ1798" s="594">
        <v>903015</v>
      </c>
      <c r="AK1798" s="441"/>
      <c r="AL1798" s="764">
        <v>907015</v>
      </c>
      <c r="AM1798" s="764" t="s">
        <v>3617</v>
      </c>
      <c r="AN1798" s="764">
        <v>1</v>
      </c>
      <c r="AO1798" s="441"/>
      <c r="AP1798" s="441"/>
      <c r="AQ1798" s="581"/>
      <c r="AR1798" s="581"/>
      <c r="AS1798" s="9"/>
    </row>
    <row r="1799" spans="34:45" ht="15" customHeight="1" x14ac:dyDescent="0.15">
      <c r="AH1799" s="598" t="s">
        <v>1932</v>
      </c>
      <c r="AI1799" s="598" t="s">
        <v>1743</v>
      </c>
      <c r="AJ1799" s="594">
        <v>903016</v>
      </c>
      <c r="AK1799" s="441"/>
      <c r="AL1799" s="764">
        <v>907016</v>
      </c>
      <c r="AM1799" s="764" t="s">
        <v>3617</v>
      </c>
      <c r="AN1799" s="764">
        <v>1</v>
      </c>
      <c r="AO1799" s="441"/>
      <c r="AP1799" s="441"/>
      <c r="AQ1799" s="581"/>
      <c r="AR1799" s="581"/>
      <c r="AS1799" s="9"/>
    </row>
    <row r="1800" spans="34:45" ht="15" customHeight="1" x14ac:dyDescent="0.15">
      <c r="AH1800" s="598" t="s">
        <v>1932</v>
      </c>
      <c r="AI1800" s="598" t="s">
        <v>1744</v>
      </c>
      <c r="AJ1800" s="594">
        <v>903017</v>
      </c>
      <c r="AK1800" s="441"/>
      <c r="AL1800" s="764">
        <v>907017</v>
      </c>
      <c r="AM1800" s="764" t="s">
        <v>3617</v>
      </c>
      <c r="AN1800" s="764">
        <v>1</v>
      </c>
      <c r="AO1800" s="441"/>
      <c r="AP1800" s="441"/>
      <c r="AQ1800" s="581"/>
      <c r="AR1800" s="581"/>
      <c r="AS1800" s="9"/>
    </row>
    <row r="1801" spans="34:45" ht="15" customHeight="1" x14ac:dyDescent="0.15">
      <c r="AH1801" s="598" t="s">
        <v>1932</v>
      </c>
      <c r="AI1801" s="598" t="s">
        <v>299</v>
      </c>
      <c r="AJ1801" s="594">
        <v>903018</v>
      </c>
      <c r="AK1801" s="441"/>
      <c r="AL1801" s="764">
        <v>907018</v>
      </c>
      <c r="AM1801" s="764" t="s">
        <v>3617</v>
      </c>
      <c r="AN1801" s="764">
        <v>1</v>
      </c>
      <c r="AO1801" s="441"/>
      <c r="AP1801" s="441"/>
      <c r="AQ1801" s="581"/>
      <c r="AR1801" s="581"/>
      <c r="AS1801" s="9"/>
    </row>
    <row r="1802" spans="34:45" ht="15" customHeight="1" x14ac:dyDescent="0.15">
      <c r="AH1802" s="598" t="s">
        <v>1932</v>
      </c>
      <c r="AI1802" s="598" t="s">
        <v>1745</v>
      </c>
      <c r="AJ1802" s="594">
        <v>903019</v>
      </c>
      <c r="AK1802" s="441"/>
      <c r="AL1802" s="764">
        <v>907019</v>
      </c>
      <c r="AM1802" s="764" t="s">
        <v>3617</v>
      </c>
      <c r="AN1802" s="764">
        <v>1</v>
      </c>
      <c r="AO1802" s="441"/>
      <c r="AP1802" s="441"/>
      <c r="AQ1802" s="581"/>
      <c r="AR1802" s="581"/>
      <c r="AS1802" s="9"/>
    </row>
    <row r="1803" spans="34:45" ht="15" customHeight="1" x14ac:dyDescent="0.15">
      <c r="AH1803" s="598" t="s">
        <v>1932</v>
      </c>
      <c r="AI1803" s="598" t="s">
        <v>300</v>
      </c>
      <c r="AJ1803" s="594">
        <v>903020</v>
      </c>
      <c r="AK1803" s="441"/>
      <c r="AL1803" s="764">
        <v>907020</v>
      </c>
      <c r="AM1803" s="764" t="s">
        <v>3617</v>
      </c>
      <c r="AN1803" s="764">
        <v>1</v>
      </c>
      <c r="AO1803" s="441"/>
      <c r="AP1803" s="441"/>
      <c r="AQ1803" s="581"/>
      <c r="AR1803" s="581"/>
      <c r="AS1803" s="9"/>
    </row>
    <row r="1804" spans="34:45" ht="15" customHeight="1" x14ac:dyDescent="0.15">
      <c r="AH1804" s="598" t="s">
        <v>1932</v>
      </c>
      <c r="AI1804" s="598" t="s">
        <v>1748</v>
      </c>
      <c r="AJ1804" s="594">
        <v>903021</v>
      </c>
      <c r="AK1804" s="441"/>
      <c r="AL1804" s="764">
        <v>907021</v>
      </c>
      <c r="AM1804" s="764">
        <v>1</v>
      </c>
      <c r="AN1804" s="764" t="s">
        <v>3617</v>
      </c>
      <c r="AO1804" s="441"/>
      <c r="AP1804" s="441"/>
      <c r="AQ1804" s="581"/>
      <c r="AR1804" s="581"/>
      <c r="AS1804" s="9"/>
    </row>
    <row r="1805" spans="34:45" ht="15" customHeight="1" x14ac:dyDescent="0.15">
      <c r="AH1805" s="598" t="s">
        <v>1932</v>
      </c>
      <c r="AI1805" s="598" t="s">
        <v>1749</v>
      </c>
      <c r="AJ1805" s="594">
        <v>903022</v>
      </c>
      <c r="AK1805" s="441"/>
      <c r="AL1805" s="764">
        <v>907022</v>
      </c>
      <c r="AM1805" s="764" t="s">
        <v>3617</v>
      </c>
      <c r="AN1805" s="764">
        <v>1</v>
      </c>
      <c r="AO1805" s="441"/>
      <c r="AP1805" s="441"/>
      <c r="AQ1805" s="581"/>
      <c r="AR1805" s="581"/>
      <c r="AS1805" s="9"/>
    </row>
    <row r="1806" spans="34:45" ht="15" customHeight="1" x14ac:dyDescent="0.15">
      <c r="AH1806" s="598" t="s">
        <v>1932</v>
      </c>
      <c r="AI1806" s="598" t="s">
        <v>1750</v>
      </c>
      <c r="AJ1806" s="594">
        <v>903023</v>
      </c>
      <c r="AK1806" s="441"/>
      <c r="AL1806" s="764">
        <v>907023</v>
      </c>
      <c r="AM1806" s="764">
        <v>1</v>
      </c>
      <c r="AN1806" s="764" t="s">
        <v>3617</v>
      </c>
      <c r="AO1806" s="441"/>
      <c r="AP1806" s="441"/>
      <c r="AQ1806" s="581"/>
      <c r="AR1806" s="581"/>
      <c r="AS1806" s="9"/>
    </row>
    <row r="1807" spans="34:45" ht="15" customHeight="1" x14ac:dyDescent="0.15">
      <c r="AH1807" s="598" t="s">
        <v>1932</v>
      </c>
      <c r="AI1807" s="598"/>
      <c r="AJ1807" s="594">
        <v>903024</v>
      </c>
      <c r="AK1807" s="441"/>
      <c r="AL1807" s="764">
        <v>907024</v>
      </c>
      <c r="AM1807" s="764" t="s">
        <v>3617</v>
      </c>
      <c r="AN1807" s="764">
        <v>1</v>
      </c>
      <c r="AO1807" s="441"/>
      <c r="AP1807" s="441"/>
      <c r="AQ1807" s="581"/>
      <c r="AR1807" s="581"/>
      <c r="AS1807" s="9"/>
    </row>
    <row r="1808" spans="34:45" ht="15" customHeight="1" x14ac:dyDescent="0.15">
      <c r="AH1808" s="598" t="s">
        <v>1932</v>
      </c>
      <c r="AI1808" s="598" t="s">
        <v>1933</v>
      </c>
      <c r="AJ1808" s="594">
        <v>903991</v>
      </c>
      <c r="AK1808" s="441"/>
      <c r="AL1808" s="764">
        <v>907025</v>
      </c>
      <c r="AM1808" s="764" t="s">
        <v>3617</v>
      </c>
      <c r="AN1808" s="764">
        <v>1</v>
      </c>
      <c r="AO1808" s="441"/>
      <c r="AP1808" s="441"/>
      <c r="AQ1808" s="581"/>
      <c r="AR1808" s="581"/>
      <c r="AS1808" s="9"/>
    </row>
    <row r="1809" spans="34:45" ht="15" customHeight="1" x14ac:dyDescent="0.15">
      <c r="AH1809" s="598" t="s">
        <v>1932</v>
      </c>
      <c r="AI1809" s="598"/>
      <c r="AJ1809" s="594">
        <v>903990</v>
      </c>
      <c r="AK1809" s="441"/>
      <c r="AL1809" s="764">
        <v>908001</v>
      </c>
      <c r="AM1809" s="764" t="s">
        <v>3617</v>
      </c>
      <c r="AN1809" s="764">
        <v>1</v>
      </c>
      <c r="AO1809" s="441"/>
      <c r="AP1809" s="441"/>
      <c r="AQ1809" s="581"/>
      <c r="AR1809" s="581"/>
      <c r="AS1809" s="9"/>
    </row>
    <row r="1810" spans="34:45" ht="15" customHeight="1" x14ac:dyDescent="0.15">
      <c r="AH1810" s="598" t="s">
        <v>1932</v>
      </c>
      <c r="AI1810" s="598"/>
      <c r="AJ1810" s="594">
        <v>903992</v>
      </c>
      <c r="AK1810" s="441"/>
      <c r="AL1810" s="764">
        <v>908002</v>
      </c>
      <c r="AM1810" s="764" t="s">
        <v>3617</v>
      </c>
      <c r="AN1810" s="764">
        <v>1</v>
      </c>
      <c r="AO1810" s="441"/>
      <c r="AP1810" s="441"/>
      <c r="AQ1810" s="581"/>
      <c r="AR1810" s="581"/>
      <c r="AS1810" s="9"/>
    </row>
    <row r="1811" spans="34:45" ht="15" customHeight="1" x14ac:dyDescent="0.15">
      <c r="AH1811" s="598" t="s">
        <v>1934</v>
      </c>
      <c r="AI1811" s="598" t="s">
        <v>1752</v>
      </c>
      <c r="AJ1811" s="594">
        <v>904001</v>
      </c>
      <c r="AK1811" s="441"/>
      <c r="AL1811" s="764">
        <v>908005</v>
      </c>
      <c r="AM1811" s="764">
        <v>1</v>
      </c>
      <c r="AN1811" s="764" t="s">
        <v>3617</v>
      </c>
      <c r="AO1811" s="441"/>
      <c r="AP1811" s="441"/>
      <c r="AQ1811" s="581"/>
      <c r="AR1811" s="581"/>
      <c r="AS1811" s="9"/>
    </row>
    <row r="1812" spans="34:45" ht="15" customHeight="1" x14ac:dyDescent="0.15">
      <c r="AH1812" s="598" t="s">
        <v>1934</v>
      </c>
      <c r="AI1812" s="598" t="s">
        <v>1935</v>
      </c>
      <c r="AJ1812" s="594">
        <v>904002</v>
      </c>
      <c r="AK1812" s="441"/>
      <c r="AL1812" s="764">
        <v>908006</v>
      </c>
      <c r="AM1812" s="764">
        <v>1</v>
      </c>
      <c r="AN1812" s="764" t="s">
        <v>3617</v>
      </c>
      <c r="AO1812" s="441"/>
      <c r="AP1812" s="441"/>
      <c r="AQ1812" s="581"/>
      <c r="AR1812" s="581"/>
      <c r="AS1812" s="9"/>
    </row>
    <row r="1813" spans="34:45" ht="15" customHeight="1" x14ac:dyDescent="0.15">
      <c r="AH1813" s="598" t="s">
        <v>1934</v>
      </c>
      <c r="AI1813" s="598" t="s">
        <v>1754</v>
      </c>
      <c r="AJ1813" s="594">
        <v>904003</v>
      </c>
      <c r="AK1813" s="441"/>
      <c r="AL1813" s="764">
        <v>908007</v>
      </c>
      <c r="AM1813" s="764" t="s">
        <v>3617</v>
      </c>
      <c r="AN1813" s="764">
        <v>1</v>
      </c>
      <c r="AO1813" s="441"/>
      <c r="AP1813" s="441"/>
      <c r="AQ1813" s="581"/>
      <c r="AR1813" s="581"/>
      <c r="AS1813" s="9"/>
    </row>
    <row r="1814" spans="34:45" ht="15" customHeight="1" x14ac:dyDescent="0.15">
      <c r="AH1814" s="598" t="s">
        <v>1934</v>
      </c>
      <c r="AI1814" s="598" t="s">
        <v>1755</v>
      </c>
      <c r="AJ1814" s="594">
        <v>904005</v>
      </c>
      <c r="AK1814" s="441"/>
      <c r="AL1814" s="764">
        <v>908008</v>
      </c>
      <c r="AM1814" s="764" t="s">
        <v>3617</v>
      </c>
      <c r="AN1814" s="764">
        <v>1</v>
      </c>
      <c r="AO1814" s="441"/>
      <c r="AP1814" s="441"/>
      <c r="AQ1814" s="581"/>
      <c r="AR1814" s="581"/>
      <c r="AS1814" s="9"/>
    </row>
    <row r="1815" spans="34:45" ht="15" customHeight="1" x14ac:dyDescent="0.15">
      <c r="AH1815" s="598" t="s">
        <v>1934</v>
      </c>
      <c r="AI1815" s="598" t="s">
        <v>1756</v>
      </c>
      <c r="AJ1815" s="594">
        <v>904006</v>
      </c>
      <c r="AK1815" s="441"/>
      <c r="AL1815" s="764">
        <v>908990</v>
      </c>
      <c r="AM1815" s="764">
        <v>1</v>
      </c>
      <c r="AN1815" s="764" t="s">
        <v>3617</v>
      </c>
      <c r="AO1815" s="441"/>
      <c r="AP1815" s="441"/>
      <c r="AQ1815" s="581"/>
      <c r="AR1815" s="581"/>
      <c r="AS1815" s="9"/>
    </row>
    <row r="1816" spans="34:45" ht="15" customHeight="1" x14ac:dyDescent="0.15">
      <c r="AH1816" s="598" t="s">
        <v>1934</v>
      </c>
      <c r="AI1816" s="598" t="s">
        <v>1757</v>
      </c>
      <c r="AJ1816" s="594">
        <v>904007</v>
      </c>
      <c r="AK1816" s="441"/>
      <c r="AL1816" s="764">
        <v>908991</v>
      </c>
      <c r="AM1816" s="764" t="s">
        <v>3617</v>
      </c>
      <c r="AN1816" s="764">
        <v>1</v>
      </c>
      <c r="AO1816" s="441"/>
      <c r="AP1816" s="441"/>
      <c r="AQ1816" s="581"/>
      <c r="AR1816" s="581"/>
      <c r="AS1816" s="9"/>
    </row>
    <row r="1817" spans="34:45" ht="15" customHeight="1" x14ac:dyDescent="0.15">
      <c r="AH1817" s="598" t="s">
        <v>1934</v>
      </c>
      <c r="AI1817" s="598" t="s">
        <v>1758</v>
      </c>
      <c r="AJ1817" s="594">
        <v>904008</v>
      </c>
      <c r="AK1817" s="441"/>
      <c r="AL1817" s="764">
        <v>908992</v>
      </c>
      <c r="AM1817" s="764" t="s">
        <v>3617</v>
      </c>
      <c r="AN1817" s="764">
        <v>1</v>
      </c>
      <c r="AO1817" s="441"/>
      <c r="AP1817" s="441"/>
      <c r="AQ1817" s="581"/>
      <c r="AR1817" s="581"/>
      <c r="AS1817" s="9"/>
    </row>
    <row r="1818" spans="34:45" ht="15" customHeight="1" x14ac:dyDescent="0.15">
      <c r="AH1818" s="598" t="s">
        <v>1934</v>
      </c>
      <c r="AI1818" s="598" t="s">
        <v>301</v>
      </c>
      <c r="AJ1818" s="594">
        <v>904009</v>
      </c>
      <c r="AK1818" s="441"/>
      <c r="AL1818" s="764">
        <v>908993</v>
      </c>
      <c r="AM1818" s="764" t="s">
        <v>3617</v>
      </c>
      <c r="AN1818" s="764">
        <v>1</v>
      </c>
      <c r="AO1818" s="441"/>
      <c r="AP1818" s="441"/>
      <c r="AQ1818" s="581"/>
      <c r="AR1818" s="581"/>
      <c r="AS1818" s="9"/>
    </row>
    <row r="1819" spans="34:45" ht="15" customHeight="1" x14ac:dyDescent="0.15">
      <c r="AH1819" s="598" t="s">
        <v>1934</v>
      </c>
      <c r="AI1819" s="598" t="s">
        <v>1760</v>
      </c>
      <c r="AJ1819" s="594">
        <v>904010</v>
      </c>
      <c r="AK1819" s="441"/>
      <c r="AL1819" s="764">
        <v>908994</v>
      </c>
      <c r="AM1819" s="764" t="s">
        <v>3617</v>
      </c>
      <c r="AN1819" s="764">
        <v>1</v>
      </c>
      <c r="AO1819" s="441"/>
      <c r="AP1819" s="441"/>
      <c r="AQ1819" s="581"/>
      <c r="AR1819" s="581"/>
      <c r="AS1819" s="9"/>
    </row>
    <row r="1820" spans="34:45" ht="15" customHeight="1" x14ac:dyDescent="0.15">
      <c r="AH1820" s="598" t="s">
        <v>1934</v>
      </c>
      <c r="AI1820" s="598" t="s">
        <v>1761</v>
      </c>
      <c r="AJ1820" s="594">
        <v>904011</v>
      </c>
      <c r="AK1820" s="441"/>
      <c r="AL1820" s="764">
        <v>908995</v>
      </c>
      <c r="AM1820" s="764" t="s">
        <v>3617</v>
      </c>
      <c r="AN1820" s="764">
        <v>1</v>
      </c>
      <c r="AO1820" s="441"/>
      <c r="AP1820" s="441"/>
      <c r="AQ1820" s="581"/>
      <c r="AR1820" s="581"/>
      <c r="AS1820" s="9"/>
    </row>
    <row r="1821" spans="34:45" ht="15" customHeight="1" x14ac:dyDescent="0.15">
      <c r="AH1821" s="598" t="s">
        <v>1934</v>
      </c>
      <c r="AI1821" s="598" t="s">
        <v>1762</v>
      </c>
      <c r="AJ1821" s="594">
        <v>904012</v>
      </c>
      <c r="AK1821" s="441"/>
      <c r="AL1821" s="441"/>
      <c r="AM1821" s="441"/>
      <c r="AN1821" s="441"/>
      <c r="AO1821" s="441"/>
      <c r="AP1821" s="441"/>
      <c r="AQ1821" s="581"/>
      <c r="AR1821" s="581"/>
      <c r="AS1821" s="9"/>
    </row>
    <row r="1822" spans="34:45" ht="15" customHeight="1" x14ac:dyDescent="0.15">
      <c r="AH1822" s="598" t="s">
        <v>1934</v>
      </c>
      <c r="AI1822" s="598" t="s">
        <v>1763</v>
      </c>
      <c r="AJ1822" s="594">
        <v>904013</v>
      </c>
      <c r="AK1822" s="441"/>
      <c r="AL1822" s="441"/>
      <c r="AM1822" s="441"/>
      <c r="AN1822" s="441"/>
      <c r="AO1822" s="441"/>
      <c r="AP1822" s="441"/>
      <c r="AQ1822" s="581"/>
      <c r="AR1822" s="581"/>
      <c r="AS1822" s="9"/>
    </row>
    <row r="1823" spans="34:45" ht="15" customHeight="1" x14ac:dyDescent="0.15">
      <c r="AH1823" s="598" t="s">
        <v>1934</v>
      </c>
      <c r="AI1823" s="598" t="s">
        <v>1936</v>
      </c>
      <c r="AJ1823" s="594">
        <v>904014</v>
      </c>
      <c r="AK1823" s="441"/>
      <c r="AL1823" s="441"/>
      <c r="AM1823" s="441"/>
      <c r="AN1823" s="441"/>
      <c r="AO1823" s="441"/>
      <c r="AP1823" s="441"/>
      <c r="AQ1823" s="581"/>
      <c r="AR1823" s="581"/>
      <c r="AS1823" s="9"/>
    </row>
    <row r="1824" spans="34:45" ht="15" customHeight="1" x14ac:dyDescent="0.15">
      <c r="AH1824" s="598" t="s">
        <v>1934</v>
      </c>
      <c r="AI1824" s="598" t="s">
        <v>1764</v>
      </c>
      <c r="AJ1824" s="594">
        <v>904015</v>
      </c>
      <c r="AK1824" s="441"/>
      <c r="AL1824" s="441"/>
      <c r="AM1824" s="441"/>
      <c r="AN1824" s="441"/>
      <c r="AO1824" s="441"/>
      <c r="AP1824" s="441"/>
      <c r="AQ1824" s="581"/>
      <c r="AR1824" s="581"/>
      <c r="AS1824" s="9"/>
    </row>
    <row r="1825" spans="34:45" ht="15" customHeight="1" x14ac:dyDescent="0.15">
      <c r="AH1825" s="598" t="s">
        <v>1934</v>
      </c>
      <c r="AI1825" s="598" t="s">
        <v>1937</v>
      </c>
      <c r="AJ1825" s="594">
        <v>904016</v>
      </c>
      <c r="AK1825" s="441"/>
      <c r="AL1825" s="441"/>
      <c r="AM1825" s="441"/>
      <c r="AN1825" s="441"/>
      <c r="AO1825" s="441"/>
      <c r="AP1825" s="441"/>
      <c r="AQ1825" s="581"/>
      <c r="AR1825" s="581"/>
      <c r="AS1825" s="9"/>
    </row>
    <row r="1826" spans="34:45" ht="15" customHeight="1" x14ac:dyDescent="0.15">
      <c r="AH1826" s="598" t="s">
        <v>1934</v>
      </c>
      <c r="AI1826" s="598" t="s">
        <v>1765</v>
      </c>
      <c r="AJ1826" s="594">
        <v>904017</v>
      </c>
      <c r="AK1826" s="441"/>
      <c r="AL1826" s="441"/>
      <c r="AM1826" s="441"/>
      <c r="AN1826" s="441"/>
      <c r="AO1826" s="441"/>
      <c r="AP1826" s="441"/>
      <c r="AQ1826" s="581"/>
      <c r="AR1826" s="581"/>
      <c r="AS1826" s="9"/>
    </row>
    <row r="1827" spans="34:45" ht="15" customHeight="1" x14ac:dyDescent="0.15">
      <c r="AH1827" s="598" t="s">
        <v>1934</v>
      </c>
      <c r="AI1827" s="598" t="s">
        <v>302</v>
      </c>
      <c r="AJ1827" s="594">
        <v>904018</v>
      </c>
      <c r="AK1827" s="441"/>
      <c r="AL1827" s="441"/>
      <c r="AM1827" s="441"/>
      <c r="AN1827" s="441"/>
      <c r="AO1827" s="441"/>
      <c r="AP1827" s="441"/>
      <c r="AQ1827" s="581"/>
      <c r="AR1827" s="581"/>
      <c r="AS1827" s="9"/>
    </row>
    <row r="1828" spans="34:45" ht="15" customHeight="1" x14ac:dyDescent="0.15">
      <c r="AH1828" s="598" t="s">
        <v>1934</v>
      </c>
      <c r="AI1828" s="598" t="s">
        <v>303</v>
      </c>
      <c r="AJ1828" s="594">
        <v>904019</v>
      </c>
      <c r="AK1828" s="441"/>
      <c r="AL1828" s="441"/>
      <c r="AM1828" s="441"/>
      <c r="AN1828" s="441"/>
      <c r="AO1828" s="441"/>
      <c r="AP1828" s="441"/>
      <c r="AQ1828" s="581"/>
      <c r="AR1828" s="581"/>
      <c r="AS1828" s="9"/>
    </row>
    <row r="1829" spans="34:45" ht="15" customHeight="1" x14ac:dyDescent="0.15">
      <c r="AH1829" s="598" t="s">
        <v>1934</v>
      </c>
      <c r="AI1829" s="598" t="s">
        <v>1766</v>
      </c>
      <c r="AJ1829" s="594">
        <v>904020</v>
      </c>
      <c r="AK1829" s="441"/>
      <c r="AL1829" s="441"/>
      <c r="AM1829" s="441"/>
      <c r="AN1829" s="441"/>
      <c r="AO1829" s="441"/>
      <c r="AP1829" s="441"/>
      <c r="AQ1829" s="581"/>
      <c r="AR1829" s="581"/>
      <c r="AS1829" s="9"/>
    </row>
    <row r="1830" spans="34:45" ht="15" customHeight="1" x14ac:dyDescent="0.15">
      <c r="AH1830" s="598" t="s">
        <v>1934</v>
      </c>
      <c r="AI1830" s="598" t="s">
        <v>1938</v>
      </c>
      <c r="AJ1830" s="594">
        <v>904021</v>
      </c>
      <c r="AK1830" s="441"/>
      <c r="AL1830" s="441"/>
      <c r="AM1830" s="441"/>
      <c r="AN1830" s="441"/>
      <c r="AO1830" s="441"/>
      <c r="AP1830" s="441"/>
      <c r="AQ1830" s="581"/>
      <c r="AR1830" s="581"/>
      <c r="AS1830" s="9"/>
    </row>
    <row r="1831" spans="34:45" ht="15" customHeight="1" x14ac:dyDescent="0.15">
      <c r="AH1831" s="598" t="s">
        <v>1934</v>
      </c>
      <c r="AI1831" s="598" t="s">
        <v>304</v>
      </c>
      <c r="AJ1831" s="594">
        <v>904022</v>
      </c>
      <c r="AK1831" s="441"/>
      <c r="AL1831" s="441"/>
      <c r="AM1831" s="441"/>
      <c r="AN1831" s="441"/>
      <c r="AO1831" s="441"/>
      <c r="AP1831" s="441"/>
      <c r="AQ1831" s="581"/>
      <c r="AR1831" s="581"/>
      <c r="AS1831" s="9"/>
    </row>
    <row r="1832" spans="34:45" ht="15" customHeight="1" x14ac:dyDescent="0.15">
      <c r="AH1832" s="598" t="s">
        <v>1934</v>
      </c>
      <c r="AI1832" s="598" t="s">
        <v>1844</v>
      </c>
      <c r="AJ1832" s="594">
        <v>904990</v>
      </c>
      <c r="AK1832" s="441"/>
      <c r="AL1832" s="441"/>
      <c r="AM1832" s="441"/>
      <c r="AN1832" s="441"/>
      <c r="AO1832" s="441"/>
      <c r="AP1832" s="441"/>
      <c r="AQ1832" s="581"/>
      <c r="AR1832" s="581"/>
      <c r="AS1832" s="9"/>
    </row>
    <row r="1833" spans="34:45" ht="15" customHeight="1" x14ac:dyDescent="0.15">
      <c r="AH1833" s="598" t="s">
        <v>1939</v>
      </c>
      <c r="AI1833" s="598" t="s">
        <v>1940</v>
      </c>
      <c r="AJ1833" s="594">
        <v>904991</v>
      </c>
      <c r="AK1833" s="441"/>
      <c r="AL1833" s="441"/>
      <c r="AM1833" s="441"/>
      <c r="AN1833" s="441"/>
      <c r="AO1833" s="441"/>
      <c r="AP1833" s="441"/>
      <c r="AQ1833" s="581"/>
      <c r="AR1833" s="581"/>
      <c r="AS1833" s="9"/>
    </row>
    <row r="1834" spans="34:45" ht="15" customHeight="1" x14ac:dyDescent="0.15">
      <c r="AH1834" s="598" t="s">
        <v>1941</v>
      </c>
      <c r="AI1834" s="598" t="s">
        <v>1768</v>
      </c>
      <c r="AJ1834" s="594">
        <v>905001</v>
      </c>
      <c r="AK1834" s="441"/>
      <c r="AL1834" s="441"/>
      <c r="AM1834" s="441"/>
      <c r="AN1834" s="441"/>
      <c r="AO1834" s="441"/>
      <c r="AP1834" s="441"/>
      <c r="AQ1834" s="581"/>
      <c r="AR1834" s="581"/>
      <c r="AS1834" s="9"/>
    </row>
    <row r="1835" spans="34:45" ht="15" customHeight="1" x14ac:dyDescent="0.15">
      <c r="AH1835" s="598" t="s">
        <v>1941</v>
      </c>
      <c r="AI1835" s="598" t="s">
        <v>305</v>
      </c>
      <c r="AJ1835" s="594">
        <v>905002</v>
      </c>
      <c r="AK1835" s="441"/>
      <c r="AL1835" s="441"/>
      <c r="AM1835" s="441"/>
      <c r="AN1835" s="441"/>
      <c r="AO1835" s="441"/>
      <c r="AP1835" s="441"/>
      <c r="AQ1835" s="581"/>
      <c r="AR1835" s="581"/>
      <c r="AS1835" s="9"/>
    </row>
    <row r="1836" spans="34:45" ht="15" customHeight="1" x14ac:dyDescent="0.15">
      <c r="AH1836" s="598" t="s">
        <v>1941</v>
      </c>
      <c r="AI1836" s="598" t="s">
        <v>1771</v>
      </c>
      <c r="AJ1836" s="594">
        <v>905003</v>
      </c>
      <c r="AK1836" s="441"/>
      <c r="AL1836" s="441"/>
      <c r="AM1836" s="441"/>
      <c r="AN1836" s="441"/>
      <c r="AO1836" s="441"/>
      <c r="AP1836" s="441"/>
      <c r="AQ1836" s="581"/>
      <c r="AR1836" s="581"/>
      <c r="AS1836" s="9"/>
    </row>
    <row r="1837" spans="34:45" ht="15" customHeight="1" x14ac:dyDescent="0.15">
      <c r="AH1837" s="598" t="s">
        <v>1941</v>
      </c>
      <c r="AI1837" s="598" t="s">
        <v>1773</v>
      </c>
      <c r="AJ1837" s="594">
        <v>905004</v>
      </c>
      <c r="AK1837" s="441"/>
      <c r="AL1837" s="441"/>
      <c r="AM1837" s="441"/>
      <c r="AN1837" s="441"/>
      <c r="AO1837" s="441"/>
      <c r="AP1837" s="441"/>
      <c r="AQ1837" s="581"/>
      <c r="AR1837" s="581"/>
      <c r="AS1837" s="9"/>
    </row>
    <row r="1838" spans="34:45" ht="15" customHeight="1" x14ac:dyDescent="0.15">
      <c r="AH1838" s="598" t="s">
        <v>1941</v>
      </c>
      <c r="AI1838" s="598" t="s">
        <v>1774</v>
      </c>
      <c r="AJ1838" s="594">
        <v>905005</v>
      </c>
      <c r="AK1838" s="441"/>
      <c r="AL1838" s="441"/>
      <c r="AM1838" s="441"/>
      <c r="AN1838" s="441"/>
      <c r="AO1838" s="441"/>
      <c r="AP1838" s="441"/>
      <c r="AQ1838" s="581"/>
      <c r="AR1838" s="581"/>
      <c r="AS1838" s="9"/>
    </row>
    <row r="1839" spans="34:45" ht="15" customHeight="1" x14ac:dyDescent="0.15">
      <c r="AH1839" s="598" t="s">
        <v>1941</v>
      </c>
      <c r="AI1839" s="598" t="s">
        <v>382</v>
      </c>
      <c r="AJ1839" s="594">
        <v>905006</v>
      </c>
      <c r="AK1839" s="441"/>
      <c r="AL1839" s="441"/>
      <c r="AM1839" s="441"/>
      <c r="AN1839" s="441"/>
      <c r="AO1839" s="441"/>
      <c r="AP1839" s="441"/>
      <c r="AQ1839" s="581"/>
      <c r="AR1839" s="581"/>
      <c r="AS1839" s="9"/>
    </row>
    <row r="1840" spans="34:45" ht="15" customHeight="1" x14ac:dyDescent="0.15">
      <c r="AH1840" s="598" t="s">
        <v>1941</v>
      </c>
      <c r="AI1840" s="598" t="s">
        <v>306</v>
      </c>
      <c r="AJ1840" s="594">
        <v>905009</v>
      </c>
      <c r="AK1840" s="441"/>
      <c r="AL1840" s="441"/>
      <c r="AM1840" s="441"/>
      <c r="AN1840" s="441"/>
      <c r="AO1840" s="441"/>
      <c r="AP1840" s="441"/>
      <c r="AQ1840" s="581"/>
      <c r="AR1840" s="581"/>
      <c r="AS1840" s="9"/>
    </row>
    <row r="1841" spans="34:57" ht="15" customHeight="1" x14ac:dyDescent="0.15">
      <c r="AH1841" s="598" t="s">
        <v>1941</v>
      </c>
      <c r="AI1841" s="598" t="s">
        <v>1776</v>
      </c>
      <c r="AJ1841" s="594">
        <v>905010</v>
      </c>
      <c r="AK1841" s="441"/>
      <c r="AL1841" s="441"/>
      <c r="AM1841" s="441"/>
      <c r="AN1841" s="441"/>
      <c r="AO1841" s="441"/>
      <c r="AR1841" s="663"/>
      <c r="AS1841" s="664"/>
      <c r="AU1841" s="441"/>
      <c r="AV1841" s="441"/>
      <c r="AW1841" s="441"/>
      <c r="AX1841" s="441"/>
      <c r="AY1841" s="441"/>
      <c r="AZ1841" s="441"/>
      <c r="BA1841" s="441"/>
      <c r="BB1841" s="441"/>
      <c r="BC1841" s="441"/>
      <c r="BD1841" s="581"/>
      <c r="BE1841" s="581"/>
    </row>
    <row r="1842" spans="34:57" ht="15" customHeight="1" x14ac:dyDescent="0.15">
      <c r="AH1842" s="598" t="s">
        <v>1941</v>
      </c>
      <c r="AI1842" s="598" t="s">
        <v>1777</v>
      </c>
      <c r="AJ1842" s="594">
        <v>905011</v>
      </c>
      <c r="AK1842" s="441"/>
      <c r="AL1842" s="441"/>
      <c r="AM1842" s="441"/>
      <c r="AN1842" s="441"/>
      <c r="AO1842" s="441"/>
      <c r="AR1842" s="663"/>
      <c r="AS1842" s="664"/>
      <c r="AU1842" s="645" t="s">
        <v>678</v>
      </c>
      <c r="AV1842" s="592" t="s">
        <v>639</v>
      </c>
      <c r="AW1842" s="591">
        <v>206012</v>
      </c>
      <c r="AX1842" s="624"/>
      <c r="AY1842" s="624"/>
      <c r="AZ1842" s="624"/>
      <c r="BA1842" s="624"/>
      <c r="BB1842" s="624"/>
      <c r="BC1842" s="441"/>
      <c r="BD1842" s="589"/>
      <c r="BE1842" s="590"/>
    </row>
    <row r="1843" spans="34:57" ht="15" customHeight="1" x14ac:dyDescent="0.15">
      <c r="AH1843" s="598" t="s">
        <v>1941</v>
      </c>
      <c r="AI1843" s="598" t="s">
        <v>262</v>
      </c>
      <c r="AJ1843" s="594">
        <v>905012</v>
      </c>
      <c r="AK1843" s="441"/>
      <c r="AL1843" s="441"/>
      <c r="AM1843" s="441"/>
      <c r="AN1843" s="441"/>
      <c r="AO1843" s="441"/>
      <c r="AR1843" s="663"/>
      <c r="AS1843" s="664"/>
      <c r="AU1843" s="645" t="s">
        <v>678</v>
      </c>
      <c r="AV1843" s="592" t="s">
        <v>640</v>
      </c>
      <c r="AW1843" s="591">
        <v>206013</v>
      </c>
      <c r="AX1843" s="624"/>
      <c r="AY1843" s="624"/>
      <c r="AZ1843" s="624"/>
      <c r="BA1843" s="624"/>
      <c r="BB1843" s="624"/>
      <c r="BC1843" s="441"/>
      <c r="BD1843" s="589"/>
      <c r="BE1843" s="590"/>
    </row>
    <row r="1844" spans="34:57" ht="15" customHeight="1" x14ac:dyDescent="0.15">
      <c r="AH1844" s="598" t="s">
        <v>1941</v>
      </c>
      <c r="AI1844" s="598" t="s">
        <v>1778</v>
      </c>
      <c r="AJ1844" s="594">
        <v>905013</v>
      </c>
      <c r="AK1844" s="441"/>
      <c r="AL1844" s="441"/>
      <c r="AM1844" s="441"/>
      <c r="AN1844" s="441"/>
      <c r="AO1844" s="441"/>
      <c r="AR1844" s="663"/>
      <c r="AS1844" s="664"/>
      <c r="AU1844" s="645" t="s">
        <v>678</v>
      </c>
      <c r="AV1844" s="592" t="s">
        <v>642</v>
      </c>
      <c r="AW1844" s="591">
        <v>206014</v>
      </c>
      <c r="AX1844" s="624"/>
      <c r="AY1844" s="624"/>
      <c r="AZ1844" s="624"/>
      <c r="BA1844" s="624"/>
      <c r="BB1844" s="624"/>
      <c r="BC1844" s="441"/>
      <c r="BD1844" s="589"/>
      <c r="BE1844" s="590"/>
    </row>
    <row r="1845" spans="34:57" ht="15" customHeight="1" x14ac:dyDescent="0.15">
      <c r="AH1845" s="598" t="s">
        <v>1941</v>
      </c>
      <c r="AI1845" s="598" t="s">
        <v>307</v>
      </c>
      <c r="AJ1845" s="594">
        <v>905014</v>
      </c>
      <c r="AK1845" s="441"/>
      <c r="AL1845" s="441"/>
      <c r="AM1845" s="441"/>
      <c r="AN1845" s="441"/>
      <c r="AO1845" s="441"/>
      <c r="AR1845" s="663"/>
      <c r="AS1845" s="664"/>
      <c r="AU1845" s="645" t="s">
        <v>678</v>
      </c>
      <c r="AV1845" s="592" t="s">
        <v>643</v>
      </c>
      <c r="AW1845" s="591">
        <v>206015</v>
      </c>
      <c r="AX1845" s="624"/>
      <c r="AY1845" s="624"/>
      <c r="AZ1845" s="624"/>
      <c r="BA1845" s="624"/>
      <c r="BB1845" s="624"/>
      <c r="BC1845" s="441"/>
      <c r="BD1845" s="589"/>
      <c r="BE1845" s="590"/>
    </row>
    <row r="1846" spans="34:57" ht="15" customHeight="1" x14ac:dyDescent="0.15">
      <c r="AH1846" s="598" t="s">
        <v>1941</v>
      </c>
      <c r="AI1846" s="598" t="s">
        <v>1942</v>
      </c>
      <c r="AJ1846" s="594">
        <v>905015</v>
      </c>
      <c r="AK1846" s="441"/>
      <c r="AL1846" s="441"/>
      <c r="AM1846" s="441"/>
      <c r="AN1846" s="441"/>
      <c r="AO1846" s="441"/>
      <c r="AR1846" s="663"/>
      <c r="AS1846" s="664"/>
      <c r="AU1846" s="645" t="s">
        <v>678</v>
      </c>
      <c r="AV1846" s="592" t="s">
        <v>693</v>
      </c>
      <c r="AW1846" s="591">
        <v>206016</v>
      </c>
      <c r="AX1846" s="624"/>
      <c r="AY1846" s="624"/>
      <c r="AZ1846" s="624"/>
      <c r="BA1846" s="624"/>
      <c r="BB1846" s="624"/>
      <c r="BC1846" s="441"/>
      <c r="BD1846" s="589"/>
      <c r="BE1846" s="590"/>
    </row>
    <row r="1847" spans="34:57" ht="15" customHeight="1" x14ac:dyDescent="0.15">
      <c r="AH1847" s="598" t="s">
        <v>1941</v>
      </c>
      <c r="AI1847" s="598" t="s">
        <v>1780</v>
      </c>
      <c r="AJ1847" s="594">
        <v>905016</v>
      </c>
      <c r="AK1847" s="441"/>
      <c r="AL1847" s="441"/>
      <c r="AM1847" s="441"/>
      <c r="AN1847" s="441"/>
      <c r="AO1847" s="441"/>
      <c r="AR1847" s="663"/>
      <c r="AS1847" s="664"/>
      <c r="AU1847" s="645" t="s">
        <v>678</v>
      </c>
      <c r="AV1847" s="592" t="s">
        <v>276</v>
      </c>
      <c r="AW1847" s="591">
        <v>206017</v>
      </c>
      <c r="AX1847" s="624"/>
      <c r="AY1847" s="624"/>
      <c r="AZ1847" s="624"/>
      <c r="BA1847" s="624"/>
      <c r="BB1847" s="624"/>
      <c r="BC1847" s="441"/>
      <c r="BD1847" s="589"/>
      <c r="BE1847" s="590"/>
    </row>
    <row r="1848" spans="34:57" ht="15" customHeight="1" x14ac:dyDescent="0.15">
      <c r="AH1848" s="598" t="s">
        <v>1941</v>
      </c>
      <c r="AI1848" s="598" t="s">
        <v>1848</v>
      </c>
      <c r="AJ1848" s="594">
        <v>905990</v>
      </c>
      <c r="AK1848" s="441"/>
      <c r="AL1848" s="441"/>
      <c r="AM1848" s="441"/>
      <c r="AN1848" s="441"/>
      <c r="AO1848" s="441"/>
      <c r="AR1848" s="663"/>
      <c r="AS1848" s="664"/>
      <c r="AU1848" s="645" t="s">
        <v>678</v>
      </c>
      <c r="AV1848" s="592"/>
      <c r="AW1848" s="591">
        <v>206018</v>
      </c>
      <c r="AX1848" s="624"/>
      <c r="AY1848" s="624"/>
      <c r="AZ1848" s="624"/>
      <c r="BA1848" s="624"/>
      <c r="BB1848" s="624"/>
      <c r="BC1848" s="441"/>
      <c r="BD1848" s="589"/>
      <c r="BE1848" s="590"/>
    </row>
    <row r="1849" spans="34:57" ht="15" customHeight="1" x14ac:dyDescent="0.15">
      <c r="AH1849" s="598" t="s">
        <v>1943</v>
      </c>
      <c r="AI1849" s="598" t="s">
        <v>1782</v>
      </c>
      <c r="AJ1849" s="594">
        <v>906001</v>
      </c>
      <c r="AK1849" s="441"/>
      <c r="AL1849" s="441"/>
      <c r="AM1849" s="441"/>
      <c r="AN1849" s="441"/>
      <c r="AO1849" s="441"/>
      <c r="AR1849" s="663"/>
      <c r="AS1849" s="664"/>
      <c r="AU1849" s="645" t="s">
        <v>678</v>
      </c>
      <c r="AV1849" s="592" t="s">
        <v>645</v>
      </c>
      <c r="AW1849" s="591">
        <v>206019</v>
      </c>
      <c r="AX1849" s="624"/>
      <c r="AY1849" s="624"/>
      <c r="AZ1849" s="624"/>
      <c r="BA1849" s="624"/>
      <c r="BB1849" s="624"/>
      <c r="BC1849" s="441"/>
      <c r="BD1849" s="589"/>
      <c r="BE1849" s="590"/>
    </row>
    <row r="1850" spans="34:57" ht="15" customHeight="1" x14ac:dyDescent="0.15">
      <c r="AH1850" s="598" t="s">
        <v>1943</v>
      </c>
      <c r="AI1850" s="598" t="s">
        <v>1784</v>
      </c>
      <c r="AJ1850" s="594">
        <v>906003</v>
      </c>
      <c r="AK1850" s="441"/>
      <c r="AL1850" s="441"/>
      <c r="AM1850" s="441"/>
      <c r="AN1850" s="441"/>
      <c r="AO1850" s="441"/>
      <c r="AR1850" s="663"/>
      <c r="AS1850" s="664"/>
      <c r="AU1850" s="645" t="s">
        <v>678</v>
      </c>
      <c r="AV1850" s="592" t="s">
        <v>647</v>
      </c>
      <c r="AW1850" s="591">
        <v>206020</v>
      </c>
      <c r="AX1850" s="624"/>
      <c r="AY1850" s="624"/>
      <c r="AZ1850" s="624"/>
      <c r="BA1850" s="624"/>
      <c r="BB1850" s="624"/>
      <c r="BC1850" s="441"/>
      <c r="BD1850" s="589"/>
      <c r="BE1850" s="590"/>
    </row>
    <row r="1851" spans="34:57" ht="15" customHeight="1" x14ac:dyDescent="0.15">
      <c r="AH1851" s="598" t="s">
        <v>1943</v>
      </c>
      <c r="AI1851" s="598" t="s">
        <v>308</v>
      </c>
      <c r="AJ1851" s="594">
        <v>906004</v>
      </c>
      <c r="AK1851" s="441"/>
      <c r="AL1851" s="441"/>
      <c r="AM1851" s="441"/>
      <c r="AN1851" s="441"/>
      <c r="AO1851" s="441"/>
      <c r="AR1851" s="663"/>
      <c r="AS1851" s="664"/>
      <c r="AU1851" s="645" t="s">
        <v>678</v>
      </c>
      <c r="AV1851" s="592" t="s">
        <v>698</v>
      </c>
      <c r="AW1851" s="591">
        <v>206990</v>
      </c>
      <c r="AX1851" s="624"/>
      <c r="AY1851" s="624"/>
      <c r="AZ1851" s="624"/>
      <c r="BA1851" s="624"/>
      <c r="BB1851" s="624"/>
      <c r="BC1851" s="441"/>
      <c r="BD1851" s="589"/>
      <c r="BE1851" s="590"/>
    </row>
    <row r="1852" spans="34:57" ht="15" customHeight="1" x14ac:dyDescent="0.15">
      <c r="AH1852" s="598" t="s">
        <v>1943</v>
      </c>
      <c r="AI1852" s="598" t="s">
        <v>1785</v>
      </c>
      <c r="AJ1852" s="594">
        <v>906005</v>
      </c>
      <c r="AK1852" s="441"/>
      <c r="AL1852" s="441"/>
      <c r="AM1852" s="441"/>
      <c r="AN1852" s="441"/>
      <c r="AO1852" s="441"/>
      <c r="AR1852" s="663"/>
      <c r="AS1852" s="664"/>
      <c r="AU1852" s="645" t="s">
        <v>700</v>
      </c>
      <c r="AV1852" s="592" t="s">
        <v>650</v>
      </c>
      <c r="AW1852" s="591">
        <v>207001</v>
      </c>
      <c r="AX1852" s="624"/>
      <c r="AY1852" s="624"/>
      <c r="AZ1852" s="624"/>
      <c r="BA1852" s="624"/>
      <c r="BB1852" s="624"/>
      <c r="BC1852" s="441"/>
      <c r="BD1852" s="589"/>
      <c r="BE1852" s="590"/>
    </row>
    <row r="1853" spans="34:57" ht="15" customHeight="1" x14ac:dyDescent="0.15">
      <c r="AH1853" s="598" t="s">
        <v>1943</v>
      </c>
      <c r="AI1853" s="598" t="s">
        <v>309</v>
      </c>
      <c r="AJ1853" s="594">
        <v>906006</v>
      </c>
      <c r="AK1853" s="441"/>
      <c r="AL1853" s="441"/>
      <c r="AM1853" s="441"/>
      <c r="AN1853" s="441"/>
      <c r="AO1853" s="441"/>
      <c r="AR1853" s="663"/>
      <c r="AS1853" s="664"/>
      <c r="AU1853" s="645" t="s">
        <v>700</v>
      </c>
      <c r="AV1853" s="592" t="s">
        <v>652</v>
      </c>
      <c r="AW1853" s="591">
        <v>207002</v>
      </c>
      <c r="AX1853" s="624"/>
      <c r="AY1853" s="624"/>
      <c r="AZ1853" s="624"/>
      <c r="BA1853" s="624"/>
      <c r="BB1853" s="624"/>
      <c r="BC1853" s="441"/>
      <c r="BD1853" s="589"/>
      <c r="BE1853" s="590"/>
    </row>
    <row r="1854" spans="34:57" ht="15" customHeight="1" x14ac:dyDescent="0.15">
      <c r="AH1854" s="598" t="s">
        <v>1943</v>
      </c>
      <c r="AI1854" s="598" t="s">
        <v>1788</v>
      </c>
      <c r="AJ1854" s="594">
        <v>906007</v>
      </c>
      <c r="AK1854" s="441"/>
      <c r="AL1854" s="441"/>
      <c r="AM1854" s="441"/>
      <c r="AN1854" s="441"/>
      <c r="AO1854" s="441"/>
      <c r="AR1854" s="663"/>
      <c r="AS1854" s="664"/>
      <c r="AU1854" s="645" t="s">
        <v>700</v>
      </c>
      <c r="AV1854" s="592" t="s">
        <v>655</v>
      </c>
      <c r="AW1854" s="591">
        <v>207003</v>
      </c>
      <c r="AX1854" s="624"/>
      <c r="AY1854" s="624"/>
      <c r="AZ1854" s="624"/>
      <c r="BA1854" s="624"/>
      <c r="BB1854" s="624"/>
      <c r="BC1854" s="441"/>
      <c r="BD1854" s="589"/>
      <c r="BE1854" s="590"/>
    </row>
    <row r="1855" spans="34:57" ht="15" customHeight="1" x14ac:dyDescent="0.15">
      <c r="AH1855" s="598" t="s">
        <v>1943</v>
      </c>
      <c r="AI1855" s="598" t="s">
        <v>1790</v>
      </c>
      <c r="AJ1855" s="594">
        <v>906008</v>
      </c>
      <c r="AK1855" s="441"/>
      <c r="AL1855" s="441"/>
      <c r="AM1855" s="441"/>
      <c r="AN1855" s="441"/>
      <c r="AO1855" s="441"/>
      <c r="AR1855" s="663"/>
      <c r="AS1855" s="664"/>
      <c r="AU1855" s="645" t="s">
        <v>700</v>
      </c>
      <c r="AV1855" s="592" t="s">
        <v>657</v>
      </c>
      <c r="AW1855" s="591">
        <v>207004</v>
      </c>
      <c r="AX1855" s="624"/>
      <c r="AY1855" s="624"/>
      <c r="AZ1855" s="624"/>
      <c r="BA1855" s="624"/>
      <c r="BB1855" s="624"/>
      <c r="BC1855" s="441"/>
      <c r="BD1855" s="589"/>
      <c r="BE1855" s="590"/>
    </row>
    <row r="1856" spans="34:57" ht="15" customHeight="1" x14ac:dyDescent="0.15">
      <c r="AH1856" s="598" t="s">
        <v>1943</v>
      </c>
      <c r="AI1856" s="598" t="s">
        <v>310</v>
      </c>
      <c r="AJ1856" s="594">
        <v>906009</v>
      </c>
      <c r="AK1856" s="441"/>
      <c r="AL1856" s="441"/>
      <c r="AM1856" s="441"/>
      <c r="AN1856" s="441"/>
      <c r="AO1856" s="441"/>
      <c r="AR1856" s="663"/>
      <c r="AS1856" s="664"/>
      <c r="AU1856" s="645" t="s">
        <v>700</v>
      </c>
      <c r="AV1856" s="592" t="s">
        <v>658</v>
      </c>
      <c r="AW1856" s="591">
        <v>207005</v>
      </c>
      <c r="AX1856" s="624"/>
      <c r="AY1856" s="624"/>
      <c r="AZ1856" s="624"/>
      <c r="BA1856" s="624"/>
      <c r="BB1856" s="624"/>
      <c r="BC1856" s="441"/>
      <c r="BD1856" s="589"/>
      <c r="BE1856" s="590"/>
    </row>
    <row r="1857" spans="34:57" ht="15" customHeight="1" x14ac:dyDescent="0.15">
      <c r="AH1857" s="598" t="s">
        <v>1943</v>
      </c>
      <c r="AI1857" s="598" t="s">
        <v>1793</v>
      </c>
      <c r="AJ1857" s="594">
        <v>906010</v>
      </c>
      <c r="AK1857" s="441"/>
      <c r="AL1857" s="441"/>
      <c r="AM1857" s="441"/>
      <c r="AN1857" s="441"/>
      <c r="AO1857" s="441"/>
      <c r="AR1857" s="663"/>
      <c r="AS1857" s="664"/>
      <c r="AU1857" s="645" t="s">
        <v>700</v>
      </c>
      <c r="AV1857" s="592" t="s">
        <v>659</v>
      </c>
      <c r="AW1857" s="591">
        <v>207006</v>
      </c>
      <c r="AX1857" s="624"/>
      <c r="AY1857" s="624"/>
      <c r="AZ1857" s="624"/>
      <c r="BA1857" s="624"/>
      <c r="BB1857" s="624"/>
      <c r="BC1857" s="441"/>
      <c r="BD1857" s="589"/>
      <c r="BE1857" s="590"/>
    </row>
    <row r="1858" spans="34:57" ht="15" customHeight="1" x14ac:dyDescent="0.15">
      <c r="AH1858" s="598" t="s">
        <v>1943</v>
      </c>
      <c r="AI1858" s="598" t="s">
        <v>1795</v>
      </c>
      <c r="AJ1858" s="594">
        <v>906011</v>
      </c>
      <c r="AK1858" s="441"/>
      <c r="AL1858" s="441"/>
      <c r="AM1858" s="441"/>
      <c r="AN1858" s="441"/>
      <c r="AO1858" s="441"/>
      <c r="AR1858" s="663"/>
      <c r="AS1858" s="664"/>
      <c r="AU1858" s="645" t="s">
        <v>700</v>
      </c>
      <c r="AV1858" s="592" t="s">
        <v>660</v>
      </c>
      <c r="AW1858" s="591">
        <v>207007</v>
      </c>
      <c r="AX1858" s="624"/>
      <c r="AY1858" s="624"/>
      <c r="AZ1858" s="624"/>
      <c r="BA1858" s="624"/>
      <c r="BB1858" s="624"/>
      <c r="BC1858" s="441"/>
      <c r="BD1858" s="589"/>
      <c r="BE1858" s="590"/>
    </row>
    <row r="1859" spans="34:57" ht="15" customHeight="1" x14ac:dyDescent="0.15">
      <c r="AH1859" s="598" t="s">
        <v>1943</v>
      </c>
      <c r="AI1859" s="598" t="s">
        <v>270</v>
      </c>
      <c r="AJ1859" s="594">
        <v>906012</v>
      </c>
      <c r="AK1859" s="441"/>
      <c r="AL1859" s="441"/>
      <c r="AM1859" s="441"/>
      <c r="AN1859" s="441"/>
      <c r="AO1859" s="441"/>
      <c r="AR1859" s="663"/>
      <c r="AS1859" s="664"/>
      <c r="AU1859" s="645" t="s">
        <v>700</v>
      </c>
      <c r="AV1859" s="592" t="s">
        <v>663</v>
      </c>
      <c r="AW1859" s="591">
        <v>207008</v>
      </c>
      <c r="AX1859" s="624"/>
      <c r="AY1859" s="624"/>
      <c r="AZ1859" s="624"/>
      <c r="BA1859" s="624"/>
      <c r="BB1859" s="624"/>
      <c r="BC1859" s="441"/>
      <c r="BD1859" s="589"/>
      <c r="BE1859" s="590"/>
    </row>
    <row r="1860" spans="34:57" ht="15" customHeight="1" x14ac:dyDescent="0.15">
      <c r="AH1860" s="598" t="s">
        <v>1943</v>
      </c>
      <c r="AI1860" s="598" t="s">
        <v>1796</v>
      </c>
      <c r="AJ1860" s="594">
        <v>906013</v>
      </c>
      <c r="AK1860" s="441"/>
      <c r="AL1860" s="441"/>
      <c r="AM1860" s="441"/>
      <c r="AN1860" s="441"/>
      <c r="AO1860" s="441"/>
      <c r="AR1860" s="663"/>
      <c r="AS1860" s="664"/>
      <c r="AU1860" s="645" t="s">
        <v>700</v>
      </c>
      <c r="AV1860" s="592" t="s">
        <v>664</v>
      </c>
      <c r="AW1860" s="591">
        <v>207009</v>
      </c>
      <c r="AX1860" s="624"/>
      <c r="AY1860" s="624"/>
      <c r="AZ1860" s="624"/>
      <c r="BA1860" s="624"/>
      <c r="BB1860" s="624"/>
      <c r="BC1860" s="441"/>
      <c r="BD1860" s="589"/>
      <c r="BE1860" s="590"/>
    </row>
    <row r="1861" spans="34:57" ht="15" customHeight="1" x14ac:dyDescent="0.15">
      <c r="AH1861" s="598" t="s">
        <v>1943</v>
      </c>
      <c r="AI1861" s="598" t="s">
        <v>1798</v>
      </c>
      <c r="AJ1861" s="594">
        <v>906014</v>
      </c>
      <c r="AK1861" s="441"/>
      <c r="AL1861" s="441"/>
      <c r="AM1861" s="441"/>
      <c r="AN1861" s="441"/>
      <c r="AO1861" s="441"/>
      <c r="AR1861" s="663"/>
      <c r="AS1861" s="664"/>
      <c r="AU1861" s="645" t="s">
        <v>700</v>
      </c>
      <c r="AV1861" s="592" t="s">
        <v>277</v>
      </c>
      <c r="AW1861" s="591">
        <v>207010</v>
      </c>
      <c r="AX1861" s="624"/>
      <c r="AY1861" s="624"/>
      <c r="AZ1861" s="624"/>
      <c r="BA1861" s="624"/>
      <c r="BB1861" s="624"/>
      <c r="BC1861" s="441"/>
      <c r="BD1861" s="589"/>
      <c r="BE1861" s="590"/>
    </row>
    <row r="1862" spans="34:57" ht="15" customHeight="1" x14ac:dyDescent="0.15">
      <c r="AH1862" s="598" t="s">
        <v>1943</v>
      </c>
      <c r="AI1862" s="598" t="s">
        <v>1944</v>
      </c>
      <c r="AJ1862" s="594">
        <v>906015</v>
      </c>
      <c r="AK1862" s="653"/>
      <c r="AR1862" s="663"/>
      <c r="AS1862" s="664"/>
      <c r="AU1862" s="645" t="s">
        <v>700</v>
      </c>
      <c r="AV1862" s="592" t="s">
        <v>666</v>
      </c>
      <c r="AW1862" s="591">
        <v>207011</v>
      </c>
      <c r="AX1862" s="624"/>
      <c r="AY1862" s="624"/>
      <c r="AZ1862" s="624"/>
      <c r="BA1862" s="624"/>
      <c r="BB1862" s="624"/>
      <c r="BC1862" s="441"/>
      <c r="BD1862" s="589"/>
      <c r="BE1862" s="590"/>
    </row>
    <row r="1863" spans="34:57" ht="15" customHeight="1" x14ac:dyDescent="0.15">
      <c r="AH1863" s="598" t="s">
        <v>1943</v>
      </c>
      <c r="AI1863" s="598" t="s">
        <v>1945</v>
      </c>
      <c r="AJ1863" s="594">
        <v>906016</v>
      </c>
      <c r="AK1863" s="653"/>
      <c r="AR1863" s="663"/>
      <c r="AS1863" s="664"/>
      <c r="AU1863" s="645" t="s">
        <v>700</v>
      </c>
      <c r="AV1863" s="592" t="s">
        <v>668</v>
      </c>
      <c r="AW1863" s="591">
        <v>207012</v>
      </c>
      <c r="AX1863" s="624"/>
      <c r="AY1863" s="624"/>
      <c r="AZ1863" s="624"/>
      <c r="BA1863" s="624"/>
      <c r="BB1863" s="624"/>
      <c r="BC1863" s="441"/>
      <c r="BD1863" s="589"/>
      <c r="BE1863" s="590"/>
    </row>
    <row r="1864" spans="34:57" ht="15" customHeight="1" x14ac:dyDescent="0.15">
      <c r="AH1864" s="598" t="s">
        <v>1946</v>
      </c>
      <c r="AI1864" s="598" t="s">
        <v>1800</v>
      </c>
      <c r="AJ1864" s="594">
        <v>907001</v>
      </c>
      <c r="AK1864" s="653"/>
      <c r="AL1864" s="43"/>
      <c r="AM1864" s="43"/>
      <c r="AN1864" s="43"/>
      <c r="AO1864" s="43"/>
      <c r="AP1864" s="43"/>
      <c r="AR1864" s="663"/>
      <c r="AS1864" s="664"/>
      <c r="AU1864" s="645" t="s">
        <v>700</v>
      </c>
      <c r="AV1864" s="592" t="s">
        <v>670</v>
      </c>
      <c r="AW1864" s="591">
        <v>207013</v>
      </c>
      <c r="AX1864" s="624"/>
      <c r="AY1864" s="624"/>
      <c r="AZ1864" s="624"/>
      <c r="BA1864" s="624"/>
      <c r="BB1864" s="624"/>
      <c r="BC1864" s="441"/>
      <c r="BD1864" s="589"/>
      <c r="BE1864" s="590"/>
    </row>
    <row r="1865" spans="34:57" ht="15" customHeight="1" x14ac:dyDescent="0.15">
      <c r="AH1865" s="598" t="s">
        <v>1946</v>
      </c>
      <c r="AI1865" s="598" t="s">
        <v>1802</v>
      </c>
      <c r="AJ1865" s="594">
        <v>907002</v>
      </c>
      <c r="AK1865" s="653"/>
      <c r="AL1865" s="43"/>
      <c r="AM1865" s="43"/>
      <c r="AN1865" s="43"/>
      <c r="AO1865" s="43"/>
      <c r="AP1865" s="43"/>
      <c r="AR1865" s="663"/>
      <c r="AS1865" s="664"/>
      <c r="AU1865" s="645" t="s">
        <v>700</v>
      </c>
      <c r="AV1865" s="592" t="s">
        <v>714</v>
      </c>
      <c r="AW1865" s="591">
        <v>207014</v>
      </c>
      <c r="AX1865" s="624"/>
      <c r="AY1865" s="624"/>
      <c r="AZ1865" s="624"/>
      <c r="BA1865" s="624"/>
      <c r="BB1865" s="624"/>
      <c r="BC1865" s="441"/>
      <c r="BD1865" s="589"/>
      <c r="BE1865" s="590"/>
    </row>
    <row r="1866" spans="34:57" ht="15" customHeight="1" x14ac:dyDescent="0.15">
      <c r="AH1866" s="598" t="s">
        <v>1946</v>
      </c>
      <c r="AI1866" s="598" t="s">
        <v>1804</v>
      </c>
      <c r="AJ1866" s="594">
        <v>907004</v>
      </c>
      <c r="AK1866" s="653"/>
      <c r="AL1866" s="43"/>
      <c r="AM1866" s="43"/>
      <c r="AN1866" s="43"/>
      <c r="AO1866" s="43"/>
      <c r="AP1866" s="43"/>
      <c r="AR1866" s="663"/>
      <c r="AS1866" s="664"/>
      <c r="AU1866" s="645" t="s">
        <v>700</v>
      </c>
      <c r="AV1866" s="592" t="s">
        <v>671</v>
      </c>
      <c r="AW1866" s="591">
        <v>207015</v>
      </c>
      <c r="AX1866" s="624"/>
      <c r="AY1866" s="624"/>
      <c r="AZ1866" s="624"/>
      <c r="BA1866" s="624"/>
      <c r="BB1866" s="624"/>
      <c r="BC1866" s="441"/>
      <c r="BD1866" s="589"/>
      <c r="BE1866" s="590"/>
    </row>
    <row r="1867" spans="34:57" ht="15" customHeight="1" x14ac:dyDescent="0.15">
      <c r="AH1867" s="598" t="s">
        <v>1946</v>
      </c>
      <c r="AI1867" s="598" t="s">
        <v>1806</v>
      </c>
      <c r="AJ1867" s="594">
        <v>907005</v>
      </c>
      <c r="AK1867" s="653"/>
      <c r="AR1867" s="663"/>
      <c r="AS1867" s="664"/>
      <c r="AU1867" s="645" t="s">
        <v>700</v>
      </c>
      <c r="AV1867" s="592" t="s">
        <v>717</v>
      </c>
      <c r="AW1867" s="591">
        <v>207016</v>
      </c>
      <c r="AX1867" s="624"/>
      <c r="AY1867" s="624"/>
      <c r="AZ1867" s="624"/>
      <c r="BA1867" s="624"/>
      <c r="BB1867" s="624"/>
      <c r="BC1867" s="441"/>
      <c r="BD1867" s="589"/>
      <c r="BE1867" s="590"/>
    </row>
    <row r="1868" spans="34:57" ht="15" customHeight="1" x14ac:dyDescent="0.15">
      <c r="AH1868" s="598" t="s">
        <v>1946</v>
      </c>
      <c r="AI1868" s="598" t="s">
        <v>311</v>
      </c>
      <c r="AJ1868" s="594">
        <v>907006</v>
      </c>
      <c r="AK1868" s="653"/>
      <c r="AR1868" s="663"/>
      <c r="AS1868" s="664"/>
      <c r="AU1868" s="645" t="s">
        <v>700</v>
      </c>
      <c r="AV1868" s="592" t="s">
        <v>718</v>
      </c>
      <c r="AW1868" s="591">
        <v>207017</v>
      </c>
      <c r="AX1868" s="624"/>
      <c r="AY1868" s="624"/>
      <c r="AZ1868" s="624"/>
      <c r="BA1868" s="624"/>
      <c r="BB1868" s="624"/>
      <c r="BC1868" s="441"/>
      <c r="BD1868" s="589"/>
      <c r="BE1868" s="590"/>
    </row>
    <row r="1869" spans="34:57" ht="15" customHeight="1" x14ac:dyDescent="0.15">
      <c r="AH1869" s="598" t="s">
        <v>1946</v>
      </c>
      <c r="AI1869" s="598" t="s">
        <v>312</v>
      </c>
      <c r="AJ1869" s="594">
        <v>907007</v>
      </c>
      <c r="AK1869" s="653"/>
      <c r="AR1869" s="663"/>
      <c r="AS1869" s="664"/>
      <c r="AU1869" s="645" t="s">
        <v>700</v>
      </c>
      <c r="AV1869" s="592" t="s">
        <v>720</v>
      </c>
      <c r="AW1869" s="591">
        <v>207018</v>
      </c>
      <c r="AX1869" s="624"/>
      <c r="AY1869" s="624"/>
      <c r="AZ1869" s="624"/>
      <c r="BA1869" s="624"/>
      <c r="BB1869" s="624"/>
      <c r="BC1869" s="441"/>
      <c r="BD1869" s="589"/>
      <c r="BE1869" s="590"/>
    </row>
    <row r="1870" spans="34:57" ht="15" customHeight="1" x14ac:dyDescent="0.15">
      <c r="AH1870" s="598" t="s">
        <v>1946</v>
      </c>
      <c r="AI1870" s="598" t="s">
        <v>1809</v>
      </c>
      <c r="AJ1870" s="594">
        <v>907008</v>
      </c>
      <c r="AK1870" s="653"/>
      <c r="AR1870" s="663"/>
      <c r="AS1870" s="664"/>
      <c r="AU1870" s="645" t="s">
        <v>700</v>
      </c>
      <c r="AV1870" s="592" t="s">
        <v>721</v>
      </c>
      <c r="AW1870" s="591">
        <v>207019</v>
      </c>
      <c r="AX1870" s="624"/>
      <c r="AY1870" s="624"/>
      <c r="AZ1870" s="624"/>
      <c r="BA1870" s="624"/>
      <c r="BB1870" s="624"/>
      <c r="BC1870" s="441"/>
      <c r="BD1870" s="589"/>
      <c r="BE1870" s="590"/>
    </row>
    <row r="1871" spans="34:57" ht="15" customHeight="1" x14ac:dyDescent="0.15">
      <c r="AH1871" s="598" t="s">
        <v>1946</v>
      </c>
      <c r="AI1871" s="598" t="s">
        <v>1811</v>
      </c>
      <c r="AJ1871" s="594">
        <v>907010</v>
      </c>
      <c r="AK1871" s="653"/>
      <c r="AR1871" s="663"/>
      <c r="AS1871" s="664"/>
      <c r="AU1871" s="645" t="s">
        <v>723</v>
      </c>
      <c r="AV1871" s="592" t="s">
        <v>672</v>
      </c>
      <c r="AW1871" s="591">
        <v>301001</v>
      </c>
      <c r="AX1871" s="624"/>
      <c r="AY1871" s="624"/>
      <c r="AZ1871" s="624"/>
      <c r="BA1871" s="624"/>
      <c r="BB1871" s="624"/>
      <c r="BC1871" s="441"/>
      <c r="BD1871" s="589"/>
      <c r="BE1871" s="590"/>
    </row>
    <row r="1872" spans="34:57" ht="15" customHeight="1" x14ac:dyDescent="0.15">
      <c r="AH1872" s="598" t="s">
        <v>1946</v>
      </c>
      <c r="AI1872" s="598" t="s">
        <v>1947</v>
      </c>
      <c r="AJ1872" s="594">
        <v>907011</v>
      </c>
      <c r="AK1872" s="653"/>
      <c r="AR1872" s="663"/>
      <c r="AS1872" s="664"/>
      <c r="AU1872" s="645" t="s">
        <v>723</v>
      </c>
      <c r="AV1872" s="592" t="s">
        <v>278</v>
      </c>
      <c r="AW1872" s="591">
        <v>301002</v>
      </c>
      <c r="AX1872" s="624"/>
      <c r="AY1872" s="624"/>
      <c r="AZ1872" s="624"/>
      <c r="BA1872" s="624"/>
      <c r="BB1872" s="624"/>
      <c r="BC1872" s="441"/>
      <c r="BD1872" s="589"/>
      <c r="BE1872" s="590"/>
    </row>
    <row r="1873" spans="34:57" ht="15" customHeight="1" x14ac:dyDescent="0.15">
      <c r="AH1873" s="598" t="s">
        <v>1946</v>
      </c>
      <c r="AI1873" s="598" t="s">
        <v>383</v>
      </c>
      <c r="AJ1873" s="594">
        <v>907013</v>
      </c>
      <c r="AK1873" s="653"/>
      <c r="AR1873" s="663"/>
      <c r="AS1873" s="664"/>
      <c r="AU1873" s="645" t="s">
        <v>723</v>
      </c>
      <c r="AV1873" s="592" t="s">
        <v>673</v>
      </c>
      <c r="AW1873" s="591">
        <v>301003</v>
      </c>
      <c r="AX1873" s="624"/>
      <c r="AY1873" s="624"/>
      <c r="AZ1873" s="624"/>
      <c r="BA1873" s="624"/>
      <c r="BB1873" s="624"/>
      <c r="BC1873" s="441"/>
      <c r="BD1873" s="589"/>
      <c r="BE1873" s="590"/>
    </row>
    <row r="1874" spans="34:57" ht="15" customHeight="1" x14ac:dyDescent="0.15">
      <c r="AH1874" s="598" t="s">
        <v>1946</v>
      </c>
      <c r="AI1874" s="598" t="s">
        <v>313</v>
      </c>
      <c r="AJ1874" s="594">
        <v>907014</v>
      </c>
      <c r="AK1874" s="653"/>
      <c r="AR1874" s="663"/>
      <c r="AS1874" s="664"/>
      <c r="AU1874" s="645" t="s">
        <v>723</v>
      </c>
      <c r="AV1874" s="592" t="s">
        <v>674</v>
      </c>
      <c r="AW1874" s="591">
        <v>301004</v>
      </c>
      <c r="AX1874" s="624"/>
      <c r="AY1874" s="624"/>
      <c r="AZ1874" s="624"/>
      <c r="BA1874" s="624"/>
      <c r="BB1874" s="624"/>
      <c r="BC1874" s="441"/>
      <c r="BD1874" s="589"/>
      <c r="BE1874" s="590"/>
    </row>
    <row r="1875" spans="34:57" ht="15" customHeight="1" x14ac:dyDescent="0.15">
      <c r="AH1875" s="598" t="s">
        <v>1946</v>
      </c>
      <c r="AI1875" s="598" t="s">
        <v>1948</v>
      </c>
      <c r="AJ1875" s="594">
        <v>907015</v>
      </c>
      <c r="AK1875" s="653"/>
      <c r="AR1875" s="663"/>
      <c r="AS1875" s="664"/>
      <c r="AU1875" s="645" t="s">
        <v>723</v>
      </c>
      <c r="AV1875" s="592" t="s">
        <v>728</v>
      </c>
      <c r="AW1875" s="591">
        <v>301005</v>
      </c>
      <c r="AX1875" s="624"/>
      <c r="AY1875" s="624"/>
      <c r="AZ1875" s="624"/>
      <c r="BA1875" s="624"/>
      <c r="BB1875" s="624"/>
      <c r="BC1875" s="441"/>
      <c r="BD1875" s="589"/>
      <c r="BE1875" s="590"/>
    </row>
    <row r="1876" spans="34:57" ht="15" customHeight="1" x14ac:dyDescent="0.15">
      <c r="AH1876" s="598" t="s">
        <v>1946</v>
      </c>
      <c r="AI1876" s="598" t="s">
        <v>314</v>
      </c>
      <c r="AJ1876" s="594">
        <v>907016</v>
      </c>
      <c r="AK1876" s="653"/>
      <c r="AR1876" s="663"/>
      <c r="AS1876" s="664"/>
      <c r="AU1876" s="645" t="s">
        <v>723</v>
      </c>
      <c r="AV1876" s="592" t="s">
        <v>676</v>
      </c>
      <c r="AW1876" s="591">
        <v>301006</v>
      </c>
      <c r="AX1876" s="624"/>
      <c r="AY1876" s="624"/>
      <c r="AZ1876" s="624"/>
      <c r="BA1876" s="624"/>
      <c r="BB1876" s="624"/>
      <c r="BC1876" s="441"/>
      <c r="BD1876" s="589"/>
      <c r="BE1876" s="590"/>
    </row>
    <row r="1877" spans="34:57" ht="15" customHeight="1" x14ac:dyDescent="0.15">
      <c r="AH1877" s="598" t="s">
        <v>1946</v>
      </c>
      <c r="AI1877" s="598" t="s">
        <v>315</v>
      </c>
      <c r="AJ1877" s="594">
        <v>907017</v>
      </c>
      <c r="AK1877" s="653"/>
      <c r="AR1877" s="663"/>
      <c r="AS1877" s="664"/>
      <c r="AU1877" s="645" t="s">
        <v>723</v>
      </c>
      <c r="AV1877" s="592" t="s">
        <v>677</v>
      </c>
      <c r="AW1877" s="591">
        <v>301007</v>
      </c>
      <c r="AX1877" s="624"/>
      <c r="AY1877" s="624"/>
      <c r="AZ1877" s="624"/>
      <c r="BA1877" s="624"/>
      <c r="BB1877" s="624"/>
      <c r="BC1877" s="441"/>
      <c r="BD1877" s="589"/>
      <c r="BE1877" s="590"/>
    </row>
    <row r="1878" spans="34:57" ht="15" customHeight="1" x14ac:dyDescent="0.15">
      <c r="AH1878" s="598" t="s">
        <v>1946</v>
      </c>
      <c r="AI1878" s="598" t="s">
        <v>1949</v>
      </c>
      <c r="AJ1878" s="594">
        <v>907018</v>
      </c>
      <c r="AK1878" s="653"/>
      <c r="AR1878" s="663"/>
      <c r="AS1878" s="664"/>
      <c r="AU1878" s="645" t="s">
        <v>723</v>
      </c>
      <c r="AV1878" s="592" t="s">
        <v>679</v>
      </c>
      <c r="AW1878" s="591">
        <v>301008</v>
      </c>
      <c r="AX1878" s="624"/>
      <c r="AY1878" s="624"/>
      <c r="AZ1878" s="624"/>
      <c r="BA1878" s="624"/>
      <c r="BB1878" s="624"/>
      <c r="BC1878" s="441"/>
      <c r="BD1878" s="589"/>
      <c r="BE1878" s="590"/>
    </row>
    <row r="1879" spans="34:57" ht="15" customHeight="1" x14ac:dyDescent="0.15">
      <c r="AH1879" s="598" t="s">
        <v>1946</v>
      </c>
      <c r="AI1879" s="598" t="s">
        <v>1816</v>
      </c>
      <c r="AJ1879" s="594">
        <v>907019</v>
      </c>
      <c r="AK1879" s="653"/>
      <c r="AR1879" s="663"/>
      <c r="AS1879" s="664"/>
      <c r="AU1879" s="645" t="s">
        <v>723</v>
      </c>
      <c r="AV1879" s="592" t="s">
        <v>680</v>
      </c>
      <c r="AW1879" s="591">
        <v>301009</v>
      </c>
      <c r="AX1879" s="628"/>
      <c r="AY1879" s="628"/>
      <c r="AZ1879" s="628"/>
      <c r="BA1879" s="628"/>
      <c r="BB1879" s="628"/>
      <c r="BC1879" s="441"/>
      <c r="BD1879" s="589"/>
      <c r="BE1879" s="590"/>
    </row>
    <row r="1880" spans="34:57" ht="15" customHeight="1" x14ac:dyDescent="0.15">
      <c r="AH1880" s="598" t="s">
        <v>1946</v>
      </c>
      <c r="AI1880" s="598" t="s">
        <v>316</v>
      </c>
      <c r="AJ1880" s="594">
        <v>907020</v>
      </c>
      <c r="AK1880" s="653"/>
      <c r="AR1880" s="663"/>
      <c r="AS1880" s="664"/>
      <c r="AU1880" s="645" t="s">
        <v>723</v>
      </c>
      <c r="AV1880" s="592" t="s">
        <v>681</v>
      </c>
      <c r="AW1880" s="591">
        <v>301010</v>
      </c>
      <c r="AX1880" s="628"/>
      <c r="AY1880" s="628"/>
      <c r="AZ1880" s="628"/>
      <c r="BA1880" s="628"/>
      <c r="BB1880" s="628"/>
      <c r="BC1880" s="441"/>
      <c r="BD1880" s="589"/>
      <c r="BE1880" s="590"/>
    </row>
    <row r="1881" spans="34:57" ht="15" customHeight="1" x14ac:dyDescent="0.15">
      <c r="AH1881" s="598" t="s">
        <v>1946</v>
      </c>
      <c r="AI1881" s="598" t="s">
        <v>1818</v>
      </c>
      <c r="AJ1881" s="594">
        <v>907021</v>
      </c>
      <c r="AK1881" s="653"/>
      <c r="AR1881" s="663"/>
      <c r="AS1881" s="664"/>
      <c r="AU1881" s="645" t="s">
        <v>723</v>
      </c>
      <c r="AV1881" s="592" t="s">
        <v>682</v>
      </c>
      <c r="AW1881" s="591">
        <v>301011</v>
      </c>
      <c r="AX1881" s="628"/>
      <c r="AY1881" s="628"/>
      <c r="AZ1881" s="628"/>
      <c r="BA1881" s="628"/>
      <c r="BB1881" s="628"/>
      <c r="BC1881" s="441"/>
      <c r="BD1881" s="589"/>
      <c r="BE1881" s="590"/>
    </row>
    <row r="1882" spans="34:57" ht="15" customHeight="1" x14ac:dyDescent="0.15">
      <c r="AH1882" s="598" t="s">
        <v>1946</v>
      </c>
      <c r="AI1882" s="598" t="s">
        <v>1820</v>
      </c>
      <c r="AJ1882" s="594">
        <v>907022</v>
      </c>
      <c r="AK1882" s="653"/>
      <c r="AR1882" s="663"/>
      <c r="AS1882" s="664"/>
      <c r="AU1882" s="645" t="s">
        <v>723</v>
      </c>
      <c r="AV1882" s="592" t="s">
        <v>736</v>
      </c>
      <c r="AW1882" s="591">
        <v>301012</v>
      </c>
      <c r="AX1882" s="624"/>
      <c r="AY1882" s="624"/>
      <c r="AZ1882" s="624"/>
      <c r="BA1882" s="624"/>
      <c r="BB1882" s="624"/>
      <c r="BC1882" s="441"/>
      <c r="BD1882" s="589"/>
      <c r="BE1882" s="590"/>
    </row>
    <row r="1883" spans="34:57" ht="15" customHeight="1" x14ac:dyDescent="0.15">
      <c r="AH1883" s="598" t="s">
        <v>1946</v>
      </c>
      <c r="AI1883" s="598" t="s">
        <v>1822</v>
      </c>
      <c r="AJ1883" s="594">
        <v>907023</v>
      </c>
      <c r="AK1883" s="653"/>
      <c r="AL1883" s="43"/>
      <c r="AM1883" s="43"/>
      <c r="AN1883" s="43"/>
      <c r="AO1883" s="43"/>
      <c r="AP1883" s="43"/>
      <c r="AR1883" s="663"/>
      <c r="AS1883" s="664"/>
      <c r="AU1883" s="645" t="s">
        <v>723</v>
      </c>
      <c r="AV1883" s="592" t="s">
        <v>738</v>
      </c>
      <c r="AW1883" s="591">
        <v>301013</v>
      </c>
      <c r="AX1883" s="624"/>
      <c r="AY1883" s="624"/>
      <c r="AZ1883" s="624"/>
      <c r="BA1883" s="624"/>
      <c r="BB1883" s="624"/>
      <c r="BC1883" s="441"/>
      <c r="BD1883" s="589"/>
      <c r="BE1883" s="590"/>
    </row>
    <row r="1884" spans="34:57" ht="15" customHeight="1" x14ac:dyDescent="0.15">
      <c r="AH1884" s="598" t="s">
        <v>1946</v>
      </c>
      <c r="AI1884" s="598" t="s">
        <v>1950</v>
      </c>
      <c r="AJ1884" s="594">
        <v>907024</v>
      </c>
      <c r="AK1884" s="653"/>
      <c r="AR1884" s="663"/>
      <c r="AS1884" s="664"/>
      <c r="AU1884" s="645" t="s">
        <v>723</v>
      </c>
      <c r="AV1884" s="592" t="s">
        <v>683</v>
      </c>
      <c r="AW1884" s="591">
        <v>301014</v>
      </c>
      <c r="AX1884" s="624"/>
      <c r="AY1884" s="624"/>
      <c r="AZ1884" s="624"/>
      <c r="BA1884" s="624"/>
      <c r="BB1884" s="624"/>
      <c r="BC1884" s="441"/>
      <c r="BD1884" s="589"/>
      <c r="BE1884" s="590"/>
    </row>
    <row r="1885" spans="34:57" ht="15" customHeight="1" x14ac:dyDescent="0.15">
      <c r="AH1885" s="598" t="s">
        <v>1946</v>
      </c>
      <c r="AI1885" s="598" t="s">
        <v>1871</v>
      </c>
      <c r="AJ1885" s="594">
        <v>907025</v>
      </c>
      <c r="AK1885" s="653"/>
      <c r="AL1885" s="649"/>
      <c r="AM1885" s="649"/>
      <c r="AN1885" s="649"/>
      <c r="AO1885" s="649"/>
      <c r="AP1885" s="649"/>
      <c r="AR1885" s="663"/>
      <c r="AS1885" s="664"/>
      <c r="AU1885" s="645" t="s">
        <v>723</v>
      </c>
      <c r="AV1885" s="592" t="s">
        <v>741</v>
      </c>
      <c r="AW1885" s="591">
        <v>301015</v>
      </c>
      <c r="AX1885" s="624"/>
      <c r="AY1885" s="624"/>
      <c r="AZ1885" s="624"/>
      <c r="BA1885" s="624"/>
      <c r="BB1885" s="624"/>
      <c r="BC1885" s="441"/>
      <c r="BD1885" s="589"/>
      <c r="BE1885" s="590"/>
    </row>
    <row r="1886" spans="34:57" ht="15" customHeight="1" x14ac:dyDescent="0.15">
      <c r="AH1886" s="598" t="s">
        <v>1951</v>
      </c>
      <c r="AI1886" s="598" t="s">
        <v>1824</v>
      </c>
      <c r="AJ1886" s="594">
        <v>908001</v>
      </c>
      <c r="AK1886" s="653"/>
      <c r="AR1886" s="663"/>
      <c r="AS1886" s="664"/>
      <c r="AU1886" s="645" t="s">
        <v>723</v>
      </c>
      <c r="AV1886" s="592" t="s">
        <v>685</v>
      </c>
      <c r="AW1886" s="591">
        <v>301016</v>
      </c>
      <c r="AX1886" s="624"/>
      <c r="AY1886" s="624"/>
      <c r="AZ1886" s="624"/>
      <c r="BA1886" s="624"/>
      <c r="BB1886" s="624"/>
      <c r="BC1886" s="441"/>
      <c r="BD1886" s="589"/>
      <c r="BE1886" s="590"/>
    </row>
    <row r="1887" spans="34:57" ht="15" customHeight="1" x14ac:dyDescent="0.15">
      <c r="AH1887" s="598" t="s">
        <v>1951</v>
      </c>
      <c r="AI1887" s="598" t="s">
        <v>1826</v>
      </c>
      <c r="AJ1887" s="594">
        <v>908002</v>
      </c>
      <c r="AK1887" s="653"/>
      <c r="AR1887" s="663"/>
      <c r="AS1887" s="664"/>
      <c r="AU1887" s="645" t="s">
        <v>723</v>
      </c>
      <c r="AV1887" s="592" t="s">
        <v>686</v>
      </c>
      <c r="AW1887" s="591">
        <v>301017</v>
      </c>
      <c r="AX1887" s="624"/>
      <c r="AY1887" s="624"/>
      <c r="AZ1887" s="624"/>
      <c r="BA1887" s="624"/>
      <c r="BB1887" s="624"/>
      <c r="BC1887" s="441"/>
      <c r="BD1887" s="589"/>
      <c r="BE1887" s="590"/>
    </row>
    <row r="1888" spans="34:57" ht="15" customHeight="1" x14ac:dyDescent="0.15">
      <c r="AH1888" s="598" t="s">
        <v>1951</v>
      </c>
      <c r="AI1888" s="598" t="s">
        <v>1828</v>
      </c>
      <c r="AJ1888" s="594">
        <v>908005</v>
      </c>
      <c r="AK1888" s="653"/>
      <c r="AR1888" s="663"/>
      <c r="AS1888" s="664"/>
      <c r="AU1888" s="645" t="s">
        <v>723</v>
      </c>
      <c r="AV1888" s="592" t="s">
        <v>745</v>
      </c>
      <c r="AW1888" s="591">
        <v>301018</v>
      </c>
      <c r="AX1888" s="624"/>
      <c r="AY1888" s="624"/>
      <c r="AZ1888" s="624"/>
      <c r="BA1888" s="624"/>
      <c r="BB1888" s="624"/>
      <c r="BC1888" s="441"/>
      <c r="BD1888" s="589"/>
      <c r="BE1888" s="590"/>
    </row>
    <row r="1889" spans="34:57" ht="15" customHeight="1" x14ac:dyDescent="0.15">
      <c r="AH1889" s="598" t="s">
        <v>1951</v>
      </c>
      <c r="AI1889" s="598"/>
      <c r="AJ1889" s="594">
        <v>908006</v>
      </c>
      <c r="AK1889" s="653"/>
      <c r="AR1889" s="663"/>
      <c r="AS1889" s="664"/>
      <c r="AU1889" s="645" t="s">
        <v>723</v>
      </c>
      <c r="AV1889" s="592" t="s">
        <v>747</v>
      </c>
      <c r="AW1889" s="591">
        <v>301019</v>
      </c>
      <c r="AX1889" s="624"/>
      <c r="AY1889" s="624"/>
      <c r="AZ1889" s="624"/>
      <c r="BA1889" s="624"/>
      <c r="BB1889" s="624"/>
      <c r="BC1889" s="441"/>
      <c r="BD1889" s="589"/>
      <c r="BE1889" s="590"/>
    </row>
    <row r="1890" spans="34:57" ht="15" customHeight="1" x14ac:dyDescent="0.15">
      <c r="AH1890" s="598" t="s">
        <v>1951</v>
      </c>
      <c r="AI1890" s="598" t="s">
        <v>1829</v>
      </c>
      <c r="AJ1890" s="594">
        <v>908007</v>
      </c>
      <c r="AK1890" s="653"/>
      <c r="AR1890" s="663"/>
      <c r="AS1890" s="664"/>
      <c r="AU1890" s="645" t="s">
        <v>723</v>
      </c>
      <c r="AV1890" s="592" t="s">
        <v>688</v>
      </c>
      <c r="AW1890" s="591">
        <v>301020</v>
      </c>
      <c r="AX1890" s="624"/>
      <c r="AY1890" s="624"/>
      <c r="AZ1890" s="624"/>
      <c r="BA1890" s="624"/>
      <c r="BB1890" s="624"/>
      <c r="BC1890" s="441"/>
      <c r="BD1890" s="589"/>
      <c r="BE1890" s="590"/>
    </row>
    <row r="1891" spans="34:57" ht="15" customHeight="1" x14ac:dyDescent="0.15">
      <c r="AH1891" s="598" t="s">
        <v>1951</v>
      </c>
      <c r="AI1891" s="598"/>
      <c r="AJ1891" s="594">
        <v>908008</v>
      </c>
      <c r="AK1891" s="653"/>
      <c r="AR1891" s="663"/>
      <c r="AS1891" s="664"/>
      <c r="AU1891" s="645" t="s">
        <v>723</v>
      </c>
      <c r="AV1891" s="592" t="s">
        <v>689</v>
      </c>
      <c r="AW1891" s="591">
        <v>301022</v>
      </c>
      <c r="AX1891" s="624"/>
      <c r="AY1891" s="624"/>
      <c r="AZ1891" s="624"/>
      <c r="BA1891" s="624"/>
      <c r="BB1891" s="624"/>
      <c r="BC1891" s="441"/>
      <c r="BD1891" s="589"/>
      <c r="BE1891" s="590"/>
    </row>
    <row r="1892" spans="34:57" ht="15" customHeight="1" x14ac:dyDescent="0.15">
      <c r="AH1892" s="598" t="s">
        <v>1951</v>
      </c>
      <c r="AI1892" s="598" t="s">
        <v>1952</v>
      </c>
      <c r="AJ1892" s="594">
        <v>908990</v>
      </c>
      <c r="AK1892" s="653"/>
      <c r="AR1892" s="663"/>
      <c r="AS1892" s="664"/>
      <c r="AU1892" s="645" t="s">
        <v>723</v>
      </c>
      <c r="AV1892" s="592" t="s">
        <v>751</v>
      </c>
      <c r="AW1892" s="591">
        <v>301023</v>
      </c>
      <c r="AX1892" s="624"/>
      <c r="AY1892" s="624"/>
      <c r="AZ1892" s="624"/>
      <c r="BA1892" s="624"/>
      <c r="BB1892" s="624"/>
      <c r="BC1892" s="441"/>
      <c r="BD1892" s="589"/>
      <c r="BE1892" s="590"/>
    </row>
    <row r="1893" spans="34:57" ht="15" customHeight="1" x14ac:dyDescent="0.15">
      <c r="AH1893" s="598" t="s">
        <v>1951</v>
      </c>
      <c r="AI1893" s="598" t="s">
        <v>1953</v>
      </c>
      <c r="AJ1893" s="594">
        <v>908991</v>
      </c>
      <c r="AK1893" s="653"/>
      <c r="AR1893" s="663"/>
      <c r="AS1893" s="664"/>
      <c r="AU1893" s="645" t="s">
        <v>723</v>
      </c>
      <c r="AV1893" s="592" t="s">
        <v>753</v>
      </c>
      <c r="AW1893" s="591">
        <v>301024</v>
      </c>
      <c r="AX1893" s="624"/>
      <c r="AY1893" s="624"/>
      <c r="AZ1893" s="624"/>
      <c r="BA1893" s="624"/>
      <c r="BB1893" s="624"/>
      <c r="BC1893" s="441"/>
      <c r="BD1893" s="589"/>
      <c r="BE1893" s="590"/>
    </row>
    <row r="1894" spans="34:57" ht="15" customHeight="1" x14ac:dyDescent="0.15">
      <c r="AH1894" s="598" t="s">
        <v>1954</v>
      </c>
      <c r="AI1894" s="598" t="s">
        <v>1955</v>
      </c>
      <c r="AJ1894" s="594">
        <v>908992</v>
      </c>
      <c r="AK1894" s="653"/>
      <c r="AR1894" s="663"/>
      <c r="AS1894" s="664"/>
      <c r="AU1894" s="645" t="s">
        <v>723</v>
      </c>
      <c r="AV1894" s="592"/>
      <c r="AW1894" s="591">
        <v>301025</v>
      </c>
      <c r="AX1894" s="624"/>
      <c r="AY1894" s="624"/>
      <c r="AZ1894" s="624"/>
      <c r="BA1894" s="624"/>
      <c r="BB1894" s="624"/>
      <c r="BC1894" s="441"/>
      <c r="BD1894" s="589"/>
      <c r="BE1894" s="590"/>
    </row>
    <row r="1895" spans="34:57" ht="15" customHeight="1" x14ac:dyDescent="0.15">
      <c r="AH1895" s="598" t="s">
        <v>1954</v>
      </c>
      <c r="AI1895" s="598" t="s">
        <v>1956</v>
      </c>
      <c r="AJ1895" s="594">
        <v>908993</v>
      </c>
      <c r="AK1895" s="653"/>
      <c r="AR1895" s="663"/>
      <c r="AS1895" s="664"/>
      <c r="AU1895" s="645" t="s">
        <v>723</v>
      </c>
      <c r="AV1895" s="593" t="s">
        <v>756</v>
      </c>
      <c r="AW1895" s="591">
        <v>301026</v>
      </c>
      <c r="AX1895" s="624"/>
      <c r="AY1895" s="624"/>
      <c r="AZ1895" s="624"/>
      <c r="BA1895" s="624"/>
      <c r="BB1895" s="624"/>
      <c r="BC1895" s="441"/>
      <c r="BD1895" s="589"/>
      <c r="BE1895" s="590"/>
    </row>
    <row r="1896" spans="34:57" ht="15" customHeight="1" x14ac:dyDescent="0.15">
      <c r="AH1896" s="598" t="s">
        <v>1954</v>
      </c>
      <c r="AI1896" s="598" t="s">
        <v>1957</v>
      </c>
      <c r="AJ1896" s="594">
        <v>908994</v>
      </c>
      <c r="AK1896" s="653"/>
      <c r="AR1896" s="663"/>
      <c r="AS1896" s="664"/>
      <c r="AU1896" s="645" t="s">
        <v>723</v>
      </c>
      <c r="AV1896" s="592" t="s">
        <v>758</v>
      </c>
      <c r="AW1896" s="591">
        <v>301027</v>
      </c>
      <c r="AX1896" s="624"/>
      <c r="AY1896" s="624"/>
      <c r="AZ1896" s="624"/>
      <c r="BA1896" s="624"/>
      <c r="BB1896" s="624"/>
      <c r="BC1896" s="441"/>
      <c r="BD1896" s="589"/>
      <c r="BE1896" s="590"/>
    </row>
    <row r="1897" spans="34:57" ht="15" customHeight="1" x14ac:dyDescent="0.15">
      <c r="AH1897" s="598" t="s">
        <v>1951</v>
      </c>
      <c r="AI1897" s="598" t="s">
        <v>1958</v>
      </c>
      <c r="AJ1897" s="594">
        <v>908995</v>
      </c>
      <c r="AK1897" s="653"/>
      <c r="AR1897" s="663"/>
      <c r="AS1897" s="664"/>
      <c r="AU1897" s="645" t="s">
        <v>723</v>
      </c>
      <c r="AV1897" s="592" t="s">
        <v>760</v>
      </c>
      <c r="AW1897" s="591">
        <v>301028</v>
      </c>
      <c r="AX1897" s="624"/>
      <c r="AY1897" s="624"/>
      <c r="AZ1897" s="624"/>
      <c r="BA1897" s="624"/>
      <c r="BB1897" s="624"/>
      <c r="BC1897" s="441"/>
      <c r="BD1897" s="589"/>
      <c r="BE1897" s="590"/>
    </row>
    <row r="1898" spans="34:57" ht="15" customHeight="1" x14ac:dyDescent="0.15">
      <c r="AH1898" s="632"/>
      <c r="AI1898" s="632"/>
      <c r="AJ1898" s="632"/>
      <c r="AK1898" s="653"/>
      <c r="AR1898" s="663"/>
      <c r="AS1898" s="664"/>
      <c r="AU1898" s="645" t="s">
        <v>723</v>
      </c>
      <c r="AV1898" s="592" t="s">
        <v>762</v>
      </c>
      <c r="AW1898" s="591">
        <v>301029</v>
      </c>
      <c r="AX1898" s="628"/>
      <c r="AY1898" s="628"/>
      <c r="AZ1898" s="628"/>
      <c r="BA1898" s="628"/>
      <c r="BB1898" s="628"/>
      <c r="BC1898" s="441"/>
      <c r="BD1898" s="589"/>
      <c r="BE1898" s="590"/>
    </row>
    <row r="1899" spans="34:57" ht="15" customHeight="1" x14ac:dyDescent="0.15">
      <c r="AH1899" s="632"/>
      <c r="AI1899" s="632"/>
      <c r="AJ1899" s="632"/>
      <c r="AK1899" s="653"/>
      <c r="AR1899" s="663"/>
      <c r="AS1899" s="664"/>
      <c r="AU1899" s="645" t="s">
        <v>723</v>
      </c>
      <c r="AV1899" s="592" t="s">
        <v>764</v>
      </c>
      <c r="AW1899" s="591">
        <v>301030</v>
      </c>
      <c r="AX1899" s="624"/>
      <c r="AY1899" s="624"/>
      <c r="AZ1899" s="624"/>
      <c r="BA1899" s="624"/>
      <c r="BB1899" s="624"/>
      <c r="BC1899" s="441"/>
      <c r="BD1899" s="589"/>
      <c r="BE1899" s="590"/>
    </row>
    <row r="1900" spans="34:57" ht="15" customHeight="1" x14ac:dyDescent="0.15">
      <c r="AH1900" s="632"/>
      <c r="AI1900" s="632"/>
      <c r="AJ1900" s="632"/>
      <c r="AK1900" s="653"/>
      <c r="AR1900" s="663"/>
      <c r="AS1900" s="664"/>
      <c r="AU1900" s="645" t="s">
        <v>723</v>
      </c>
      <c r="AV1900" s="592" t="s">
        <v>766</v>
      </c>
      <c r="AW1900" s="591">
        <v>301031</v>
      </c>
      <c r="AX1900" s="606"/>
      <c r="AY1900" s="606"/>
      <c r="AZ1900" s="606"/>
      <c r="BA1900" s="606"/>
      <c r="BB1900" s="606"/>
      <c r="BC1900" s="441"/>
      <c r="BD1900" s="589"/>
      <c r="BE1900" s="590"/>
    </row>
    <row r="1901" spans="34:57" ht="15" customHeight="1" x14ac:dyDescent="0.15">
      <c r="AH1901" s="755" t="s">
        <v>2170</v>
      </c>
      <c r="AI1901" s="756"/>
      <c r="AJ1901" s="756"/>
      <c r="AK1901" s="653"/>
      <c r="AR1901" s="663"/>
      <c r="AS1901" s="664"/>
      <c r="AU1901" s="645" t="s">
        <v>723</v>
      </c>
      <c r="AV1901" s="592" t="s">
        <v>768</v>
      </c>
      <c r="AW1901" s="591">
        <v>301033</v>
      </c>
      <c r="AX1901" s="624"/>
      <c r="AY1901" s="624"/>
      <c r="AZ1901" s="624"/>
      <c r="BA1901" s="624"/>
      <c r="BB1901" s="624"/>
      <c r="BC1901" s="441"/>
      <c r="BD1901" s="589"/>
      <c r="BE1901" s="590"/>
    </row>
    <row r="1902" spans="34:57" ht="15" customHeight="1" x14ac:dyDescent="0.15">
      <c r="AH1902" s="584" t="s">
        <v>506</v>
      </c>
      <c r="AI1902" s="585" t="s">
        <v>507</v>
      </c>
      <c r="AJ1902" s="758" t="s">
        <v>508</v>
      </c>
      <c r="AK1902" s="653"/>
      <c r="AR1902" s="663"/>
      <c r="AS1902" s="664"/>
      <c r="AU1902" s="645" t="s">
        <v>770</v>
      </c>
      <c r="AV1902" s="592"/>
      <c r="AW1902" s="591">
        <v>301034</v>
      </c>
      <c r="AX1902" s="624"/>
      <c r="AY1902" s="624"/>
      <c r="AZ1902" s="624"/>
      <c r="BA1902" s="624"/>
      <c r="BB1902" s="624"/>
      <c r="BC1902" s="441"/>
      <c r="BD1902" s="589"/>
      <c r="BE1902" s="590"/>
    </row>
    <row r="1903" spans="34:57" ht="15" customHeight="1" x14ac:dyDescent="0.15">
      <c r="AH1903" s="591" t="s">
        <v>623</v>
      </c>
      <c r="AI1903" s="592" t="s">
        <v>2270</v>
      </c>
      <c r="AJ1903" s="591">
        <v>203017</v>
      </c>
      <c r="AK1903" s="653"/>
      <c r="AR1903" s="663"/>
      <c r="AS1903" s="664"/>
      <c r="AU1903" s="645" t="s">
        <v>770</v>
      </c>
      <c r="AV1903" s="592" t="s">
        <v>772</v>
      </c>
      <c r="AW1903" s="591">
        <v>301035</v>
      </c>
      <c r="AX1903" s="624"/>
      <c r="AY1903" s="624"/>
      <c r="AZ1903" s="624"/>
      <c r="BA1903" s="624"/>
      <c r="BB1903" s="624"/>
      <c r="BC1903" s="441"/>
      <c r="BD1903" s="589"/>
      <c r="BE1903" s="590"/>
    </row>
    <row r="1904" spans="34:57" ht="15" customHeight="1" x14ac:dyDescent="0.15">
      <c r="AH1904" s="591" t="s">
        <v>623</v>
      </c>
      <c r="AI1904" s="592" t="s">
        <v>3592</v>
      </c>
      <c r="AJ1904" s="591">
        <v>203017</v>
      </c>
      <c r="AK1904" s="653"/>
      <c r="AR1904" s="663"/>
      <c r="AS1904" s="664"/>
      <c r="AU1904" s="645" t="s">
        <v>723</v>
      </c>
      <c r="AV1904" s="592" t="s">
        <v>774</v>
      </c>
      <c r="AW1904" s="591">
        <v>301036</v>
      </c>
      <c r="AX1904" s="624"/>
      <c r="AY1904" s="624"/>
      <c r="AZ1904" s="624"/>
      <c r="BA1904" s="624"/>
      <c r="BB1904" s="624"/>
      <c r="BC1904" s="441"/>
      <c r="BD1904" s="589"/>
      <c r="BE1904" s="590"/>
    </row>
    <row r="1905" spans="34:57" ht="15" customHeight="1" x14ac:dyDescent="0.15">
      <c r="AH1905" s="591" t="s">
        <v>723</v>
      </c>
      <c r="AI1905" s="592" t="s">
        <v>3593</v>
      </c>
      <c r="AJ1905" s="591">
        <v>301007</v>
      </c>
      <c r="AK1905" s="653"/>
      <c r="AR1905" s="663"/>
      <c r="AS1905" s="664"/>
      <c r="AU1905" s="645" t="s">
        <v>770</v>
      </c>
      <c r="AV1905" s="592" t="s">
        <v>776</v>
      </c>
      <c r="AW1905" s="591">
        <v>301990</v>
      </c>
      <c r="AX1905" s="624"/>
      <c r="AY1905" s="624"/>
      <c r="AZ1905" s="624"/>
      <c r="BA1905" s="624"/>
      <c r="BB1905" s="624"/>
      <c r="BC1905" s="441"/>
      <c r="BD1905" s="589"/>
      <c r="BE1905" s="590"/>
    </row>
    <row r="1906" spans="34:57" ht="15" customHeight="1" x14ac:dyDescent="0.15">
      <c r="AH1906" s="591" t="s">
        <v>723</v>
      </c>
      <c r="AI1906" s="592" t="s">
        <v>2338</v>
      </c>
      <c r="AJ1906" s="591">
        <v>301007</v>
      </c>
      <c r="AK1906" s="653"/>
      <c r="AR1906" s="663"/>
      <c r="AS1906" s="664"/>
      <c r="AU1906" s="645" t="s">
        <v>770</v>
      </c>
      <c r="AV1906" s="592" t="s">
        <v>778</v>
      </c>
      <c r="AW1906" s="591">
        <v>301991</v>
      </c>
      <c r="AX1906" s="624"/>
      <c r="AY1906" s="624"/>
      <c r="AZ1906" s="624"/>
      <c r="BA1906" s="624"/>
      <c r="BB1906" s="624"/>
      <c r="BC1906" s="441"/>
      <c r="BD1906" s="589"/>
      <c r="BE1906" s="590"/>
    </row>
    <row r="1907" spans="34:57" ht="15" customHeight="1" x14ac:dyDescent="0.15">
      <c r="AH1907" s="591" t="s">
        <v>723</v>
      </c>
      <c r="AI1907" s="592" t="s">
        <v>2344</v>
      </c>
      <c r="AJ1907" s="591">
        <v>301013</v>
      </c>
      <c r="AK1907" s="653"/>
      <c r="AR1907" s="663"/>
      <c r="AS1907" s="664"/>
      <c r="AU1907" s="645" t="s">
        <v>780</v>
      </c>
      <c r="AV1907" s="592" t="s">
        <v>690</v>
      </c>
      <c r="AW1907" s="591">
        <v>302001</v>
      </c>
      <c r="AX1907" s="624"/>
      <c r="AY1907" s="624"/>
      <c r="AZ1907" s="624"/>
      <c r="BA1907" s="624"/>
      <c r="BB1907" s="624"/>
      <c r="BC1907" s="441"/>
      <c r="BD1907" s="589"/>
      <c r="BE1907" s="590"/>
    </row>
    <row r="1908" spans="34:57" ht="15" customHeight="1" x14ac:dyDescent="0.15">
      <c r="AH1908" s="591" t="s">
        <v>723</v>
      </c>
      <c r="AI1908" s="592" t="s">
        <v>3594</v>
      </c>
      <c r="AJ1908" s="591">
        <v>301013</v>
      </c>
      <c r="AK1908" s="653"/>
      <c r="AR1908" s="663"/>
      <c r="AS1908" s="664"/>
      <c r="AU1908" s="645" t="s">
        <v>780</v>
      </c>
      <c r="AV1908" s="592" t="s">
        <v>691</v>
      </c>
      <c r="AW1908" s="591">
        <v>302003</v>
      </c>
      <c r="AX1908" s="624"/>
      <c r="AY1908" s="624"/>
      <c r="AZ1908" s="624"/>
      <c r="BA1908" s="624"/>
      <c r="BB1908" s="624"/>
      <c r="BC1908" s="441"/>
      <c r="BD1908" s="589"/>
      <c r="BE1908" s="590"/>
    </row>
    <row r="1909" spans="34:57" ht="15" customHeight="1" x14ac:dyDescent="0.15">
      <c r="AH1909" s="591" t="s">
        <v>3573</v>
      </c>
      <c r="AI1909" s="592" t="s">
        <v>2360</v>
      </c>
      <c r="AJ1909" s="591">
        <v>301036</v>
      </c>
      <c r="AK1909" s="653"/>
      <c r="AR1909" s="663"/>
      <c r="AS1909" s="664"/>
      <c r="AU1909" s="645" t="s">
        <v>780</v>
      </c>
      <c r="AV1909" s="592" t="s">
        <v>783</v>
      </c>
      <c r="AW1909" s="591">
        <v>302004</v>
      </c>
      <c r="AX1909" s="624"/>
      <c r="AY1909" s="624"/>
      <c r="AZ1909" s="624"/>
      <c r="BA1909" s="624"/>
      <c r="BB1909" s="624"/>
      <c r="BC1909" s="441"/>
      <c r="BD1909" s="589"/>
      <c r="BE1909" s="590"/>
    </row>
    <row r="1910" spans="34:57" ht="15" customHeight="1" x14ac:dyDescent="0.15">
      <c r="AH1910" s="591" t="s">
        <v>723</v>
      </c>
      <c r="AI1910" s="592" t="s">
        <v>3546</v>
      </c>
      <c r="AJ1910" s="591">
        <v>301036</v>
      </c>
      <c r="AK1910" s="653"/>
      <c r="AR1910" s="663"/>
      <c r="AS1910" s="664"/>
      <c r="AU1910" s="645" t="s">
        <v>780</v>
      </c>
      <c r="AV1910" s="592" t="s">
        <v>692</v>
      </c>
      <c r="AW1910" s="591">
        <v>302005</v>
      </c>
      <c r="AX1910" s="624"/>
      <c r="AY1910" s="624"/>
      <c r="AZ1910" s="624"/>
      <c r="BA1910" s="624"/>
      <c r="BB1910" s="624"/>
      <c r="BC1910" s="441"/>
      <c r="BD1910" s="589"/>
      <c r="BE1910" s="590"/>
    </row>
    <row r="1911" spans="34:57" ht="15" customHeight="1" x14ac:dyDescent="0.15">
      <c r="AH1911" s="591" t="s">
        <v>770</v>
      </c>
      <c r="AI1911" s="592" t="s">
        <v>3547</v>
      </c>
      <c r="AJ1911" s="591">
        <v>301990</v>
      </c>
      <c r="AK1911" s="653"/>
      <c r="AR1911" s="663"/>
      <c r="AS1911" s="664"/>
      <c r="AU1911" s="645" t="s">
        <v>780</v>
      </c>
      <c r="AV1911" s="592" t="s">
        <v>786</v>
      </c>
      <c r="AW1911" s="591">
        <v>302006</v>
      </c>
      <c r="AX1911" s="624"/>
      <c r="AY1911" s="624"/>
      <c r="AZ1911" s="624"/>
      <c r="BA1911" s="624"/>
      <c r="BB1911" s="624"/>
      <c r="BC1911" s="441"/>
      <c r="BD1911" s="589"/>
      <c r="BE1911" s="590"/>
    </row>
    <row r="1912" spans="34:57" ht="15" customHeight="1" x14ac:dyDescent="0.15">
      <c r="AH1912" s="591" t="s">
        <v>770</v>
      </c>
      <c r="AI1912" s="592" t="s">
        <v>2361</v>
      </c>
      <c r="AJ1912" s="591">
        <v>301990</v>
      </c>
      <c r="AK1912" s="653"/>
      <c r="AR1912" s="663"/>
      <c r="AS1912" s="664"/>
      <c r="AU1912" s="645" t="s">
        <v>780</v>
      </c>
      <c r="AV1912" s="592" t="s">
        <v>694</v>
      </c>
      <c r="AW1912" s="591">
        <v>302007</v>
      </c>
      <c r="AX1912" s="624"/>
      <c r="AY1912" s="624"/>
      <c r="AZ1912" s="624"/>
      <c r="BA1912" s="624"/>
      <c r="BB1912" s="624"/>
      <c r="BC1912" s="441"/>
      <c r="BD1912" s="589"/>
      <c r="BE1912" s="590"/>
    </row>
    <row r="1913" spans="34:57" ht="15" customHeight="1" x14ac:dyDescent="0.15">
      <c r="AH1913" s="591" t="s">
        <v>780</v>
      </c>
      <c r="AI1913" s="592" t="s">
        <v>3548</v>
      </c>
      <c r="AJ1913" s="591">
        <v>302001</v>
      </c>
      <c r="AK1913" s="653"/>
      <c r="AR1913" s="663"/>
      <c r="AS1913" s="664"/>
      <c r="AU1913" s="645" t="s">
        <v>780</v>
      </c>
      <c r="AV1913" s="592" t="s">
        <v>695</v>
      </c>
      <c r="AW1913" s="591">
        <v>302008</v>
      </c>
      <c r="AX1913" s="624"/>
      <c r="AY1913" s="624"/>
      <c r="AZ1913" s="624"/>
      <c r="BA1913" s="624"/>
      <c r="BB1913" s="624"/>
      <c r="BC1913" s="441"/>
      <c r="BD1913" s="589"/>
      <c r="BE1913" s="590"/>
    </row>
    <row r="1914" spans="34:57" ht="15" customHeight="1" x14ac:dyDescent="0.15">
      <c r="AH1914" s="591" t="s">
        <v>780</v>
      </c>
      <c r="AI1914" s="592" t="s">
        <v>3549</v>
      </c>
      <c r="AJ1914" s="591">
        <v>302001</v>
      </c>
      <c r="AK1914" s="653"/>
      <c r="AR1914" s="663"/>
      <c r="AS1914" s="664"/>
      <c r="AU1914" s="645" t="s">
        <v>780</v>
      </c>
      <c r="AV1914" s="592" t="s">
        <v>696</v>
      </c>
      <c r="AW1914" s="591">
        <v>302009</v>
      </c>
      <c r="AX1914" s="624"/>
      <c r="AY1914" s="624"/>
      <c r="AZ1914" s="624"/>
      <c r="BA1914" s="624"/>
      <c r="BB1914" s="624"/>
      <c r="BC1914" s="441"/>
      <c r="BD1914" s="589"/>
      <c r="BE1914" s="590"/>
    </row>
    <row r="1915" spans="34:57" ht="15" customHeight="1" x14ac:dyDescent="0.15">
      <c r="AH1915" s="591" t="s">
        <v>815</v>
      </c>
      <c r="AI1915" s="592" t="s">
        <v>3595</v>
      </c>
      <c r="AJ1915" s="591">
        <v>304017</v>
      </c>
      <c r="AK1915" s="653"/>
      <c r="AR1915" s="663"/>
      <c r="AS1915" s="664"/>
      <c r="AU1915" s="645" t="s">
        <v>780</v>
      </c>
      <c r="AV1915" s="592" t="s">
        <v>697</v>
      </c>
      <c r="AW1915" s="591">
        <v>302010</v>
      </c>
      <c r="AX1915" s="624"/>
      <c r="AY1915" s="624"/>
      <c r="AZ1915" s="624"/>
      <c r="BA1915" s="624"/>
      <c r="BB1915" s="624"/>
      <c r="BC1915" s="441"/>
      <c r="BD1915" s="589"/>
      <c r="BE1915" s="590"/>
    </row>
    <row r="1916" spans="34:57" ht="15" customHeight="1" x14ac:dyDescent="0.15">
      <c r="AH1916" s="591" t="s">
        <v>815</v>
      </c>
      <c r="AI1916" s="592" t="s">
        <v>2404</v>
      </c>
      <c r="AJ1916" s="591">
        <v>304017</v>
      </c>
      <c r="AK1916" s="653"/>
      <c r="AR1916" s="663"/>
      <c r="AS1916" s="664"/>
      <c r="AU1916" s="645" t="s">
        <v>780</v>
      </c>
      <c r="AV1916" s="592" t="s">
        <v>792</v>
      </c>
      <c r="AW1916" s="591">
        <v>302011</v>
      </c>
      <c r="AX1916" s="624"/>
      <c r="AY1916" s="624"/>
      <c r="AZ1916" s="624"/>
      <c r="BA1916" s="624"/>
      <c r="BB1916" s="624"/>
      <c r="BC1916" s="441"/>
      <c r="BD1916" s="589"/>
      <c r="BE1916" s="590"/>
    </row>
    <row r="1917" spans="34:57" ht="15" customHeight="1" x14ac:dyDescent="0.15">
      <c r="AH1917" s="591" t="s">
        <v>815</v>
      </c>
      <c r="AI1917" s="592" t="s">
        <v>3596</v>
      </c>
      <c r="AJ1917" s="591">
        <v>304990</v>
      </c>
      <c r="AK1917" s="653"/>
      <c r="AR1917" s="663"/>
      <c r="AS1917" s="664"/>
      <c r="AU1917" s="645" t="s">
        <v>780</v>
      </c>
      <c r="AV1917" s="592" t="s">
        <v>699</v>
      </c>
      <c r="AW1917" s="591">
        <v>302012</v>
      </c>
      <c r="AX1917" s="624"/>
      <c r="AY1917" s="624"/>
      <c r="AZ1917" s="624"/>
      <c r="BA1917" s="624"/>
      <c r="BB1917" s="624"/>
      <c r="BC1917" s="441"/>
      <c r="BD1917" s="589"/>
      <c r="BE1917" s="590"/>
    </row>
    <row r="1918" spans="34:57" ht="15" customHeight="1" x14ac:dyDescent="0.15">
      <c r="AH1918" s="591" t="s">
        <v>815</v>
      </c>
      <c r="AI1918" s="592" t="s">
        <v>2439</v>
      </c>
      <c r="AJ1918" s="591">
        <v>304990</v>
      </c>
      <c r="AK1918" s="653"/>
      <c r="AR1918" s="663"/>
      <c r="AS1918" s="664"/>
      <c r="AU1918" s="645" t="s">
        <v>780</v>
      </c>
      <c r="AV1918" s="592" t="s">
        <v>701</v>
      </c>
      <c r="AW1918" s="591">
        <v>302013</v>
      </c>
      <c r="AX1918" s="624"/>
      <c r="AY1918" s="624"/>
      <c r="AZ1918" s="624"/>
      <c r="BA1918" s="624"/>
      <c r="BB1918" s="624"/>
      <c r="BC1918" s="441"/>
      <c r="BD1918" s="589"/>
      <c r="BE1918" s="590"/>
    </row>
    <row r="1919" spans="34:57" ht="15" customHeight="1" x14ac:dyDescent="0.15">
      <c r="AH1919" s="591" t="s">
        <v>901</v>
      </c>
      <c r="AI1919" s="592" t="s">
        <v>3550</v>
      </c>
      <c r="AJ1919" s="591">
        <v>305050</v>
      </c>
      <c r="AK1919" s="653"/>
      <c r="AR1919" s="663"/>
      <c r="AS1919" s="664"/>
      <c r="AU1919" s="645" t="s">
        <v>780</v>
      </c>
      <c r="AV1919" s="592" t="s">
        <v>702</v>
      </c>
      <c r="AW1919" s="591">
        <v>302014</v>
      </c>
      <c r="AX1919" s="624"/>
      <c r="AY1919" s="624"/>
      <c r="AZ1919" s="624"/>
      <c r="BA1919" s="624"/>
      <c r="BB1919" s="624"/>
      <c r="BC1919" s="441"/>
      <c r="BD1919" s="589"/>
      <c r="BE1919" s="590"/>
    </row>
    <row r="1920" spans="34:57" ht="15" customHeight="1" x14ac:dyDescent="0.15">
      <c r="AH1920" s="591" t="s">
        <v>901</v>
      </c>
      <c r="AI1920" s="592" t="s">
        <v>3551</v>
      </c>
      <c r="AJ1920" s="591">
        <v>305050</v>
      </c>
      <c r="AK1920" s="653"/>
      <c r="AR1920" s="663"/>
      <c r="AS1920" s="664"/>
      <c r="AU1920" s="645" t="s">
        <v>780</v>
      </c>
      <c r="AV1920" s="592" t="s">
        <v>796</v>
      </c>
      <c r="AW1920" s="591">
        <v>302016</v>
      </c>
      <c r="AX1920" s="624"/>
      <c r="AY1920" s="624"/>
      <c r="AZ1920" s="624"/>
      <c r="BA1920" s="624"/>
      <c r="BB1920" s="624"/>
      <c r="BC1920" s="441"/>
      <c r="BD1920" s="589"/>
      <c r="BE1920" s="590"/>
    </row>
    <row r="1921" spans="34:57" ht="15" customHeight="1" x14ac:dyDescent="0.15">
      <c r="AH1921" s="591" t="s">
        <v>989</v>
      </c>
      <c r="AI1921" s="592" t="s">
        <v>3597</v>
      </c>
      <c r="AJ1921" s="591">
        <v>306036</v>
      </c>
      <c r="AK1921" s="653"/>
      <c r="AR1921" s="663"/>
      <c r="AS1921" s="664"/>
      <c r="AU1921" s="645" t="s">
        <v>780</v>
      </c>
      <c r="AV1921" s="592" t="s">
        <v>703</v>
      </c>
      <c r="AW1921" s="591">
        <v>302017</v>
      </c>
      <c r="AX1921" s="624"/>
      <c r="AY1921" s="624"/>
      <c r="AZ1921" s="624"/>
      <c r="BA1921" s="624"/>
      <c r="BB1921" s="624"/>
      <c r="BC1921" s="441"/>
      <c r="BD1921" s="589"/>
      <c r="BE1921" s="590"/>
    </row>
    <row r="1922" spans="34:57" ht="15" customHeight="1" x14ac:dyDescent="0.15">
      <c r="AH1922" s="591" t="s">
        <v>989</v>
      </c>
      <c r="AI1922" s="592" t="s">
        <v>2534</v>
      </c>
      <c r="AJ1922" s="591">
        <v>306036</v>
      </c>
      <c r="AK1922" s="653"/>
      <c r="AR1922" s="663"/>
      <c r="AS1922" s="664"/>
      <c r="AU1922" s="645" t="s">
        <v>780</v>
      </c>
      <c r="AV1922" s="592" t="s">
        <v>799</v>
      </c>
      <c r="AW1922" s="591">
        <v>302990</v>
      </c>
      <c r="AX1922" s="624"/>
      <c r="AY1922" s="624"/>
      <c r="AZ1922" s="624"/>
      <c r="BA1922" s="624"/>
      <c r="BB1922" s="624"/>
      <c r="BC1922" s="441"/>
      <c r="BD1922" s="589"/>
      <c r="BE1922" s="590"/>
    </row>
    <row r="1923" spans="34:57" ht="15" customHeight="1" x14ac:dyDescent="0.15">
      <c r="AH1923" s="591" t="s">
        <v>1976</v>
      </c>
      <c r="AI1923" s="592" t="s">
        <v>2008</v>
      </c>
      <c r="AJ1923" s="591">
        <v>404012</v>
      </c>
      <c r="AK1923" s="653"/>
      <c r="AR1923" s="663"/>
      <c r="AS1923" s="664"/>
      <c r="AU1923" s="645" t="s">
        <v>801</v>
      </c>
      <c r="AV1923" s="592" t="s">
        <v>704</v>
      </c>
      <c r="AW1923" s="591">
        <v>303001</v>
      </c>
      <c r="AX1923" s="624"/>
      <c r="AY1923" s="624"/>
      <c r="AZ1923" s="624"/>
      <c r="BA1923" s="624"/>
      <c r="BB1923" s="624"/>
      <c r="BC1923" s="441"/>
      <c r="BD1923" s="589"/>
      <c r="BE1923" s="590"/>
    </row>
    <row r="1924" spans="34:57" ht="15" customHeight="1" x14ac:dyDescent="0.15">
      <c r="AH1924" s="591" t="s">
        <v>1976</v>
      </c>
      <c r="AI1924" s="592" t="s">
        <v>2009</v>
      </c>
      <c r="AJ1924" s="591">
        <v>404012</v>
      </c>
      <c r="AK1924" s="653"/>
      <c r="AR1924" s="663"/>
      <c r="AS1924" s="664"/>
      <c r="AU1924" s="645" t="s">
        <v>801</v>
      </c>
      <c r="AV1924" s="592" t="s">
        <v>705</v>
      </c>
      <c r="AW1924" s="591">
        <v>303003</v>
      </c>
      <c r="AX1924" s="624"/>
      <c r="AY1924" s="624"/>
      <c r="AZ1924" s="624"/>
      <c r="BA1924" s="624"/>
      <c r="BB1924" s="624"/>
      <c r="BC1924" s="441"/>
      <c r="BD1924" s="589"/>
      <c r="BE1924" s="590"/>
    </row>
    <row r="1925" spans="34:57" ht="15" customHeight="1" x14ac:dyDescent="0.15">
      <c r="AH1925" s="591" t="s">
        <v>1090</v>
      </c>
      <c r="AI1925" s="592" t="s">
        <v>3598</v>
      </c>
      <c r="AJ1925" s="591">
        <v>407011</v>
      </c>
      <c r="AK1925" s="653"/>
      <c r="AR1925" s="663"/>
      <c r="AS1925" s="664"/>
      <c r="AU1925" s="645" t="s">
        <v>801</v>
      </c>
      <c r="AV1925" s="592" t="s">
        <v>706</v>
      </c>
      <c r="AW1925" s="591">
        <v>303004</v>
      </c>
      <c r="AX1925" s="624"/>
      <c r="AY1925" s="624"/>
      <c r="AZ1925" s="624"/>
      <c r="BA1925" s="624"/>
      <c r="BB1925" s="624"/>
      <c r="BC1925" s="441"/>
      <c r="BD1925" s="589"/>
      <c r="BE1925" s="590"/>
    </row>
    <row r="1926" spans="34:57" ht="15" customHeight="1" x14ac:dyDescent="0.15">
      <c r="AH1926" s="591" t="s">
        <v>1090</v>
      </c>
      <c r="AI1926" s="592" t="s">
        <v>2678</v>
      </c>
      <c r="AJ1926" s="591">
        <v>407011</v>
      </c>
      <c r="AK1926" s="653"/>
      <c r="AR1926" s="663"/>
      <c r="AS1926" s="664"/>
      <c r="AU1926" s="645" t="s">
        <v>801</v>
      </c>
      <c r="AV1926" s="592" t="s">
        <v>707</v>
      </c>
      <c r="AW1926" s="591">
        <v>303005</v>
      </c>
      <c r="AX1926" s="624"/>
      <c r="AY1926" s="624"/>
      <c r="AZ1926" s="624"/>
      <c r="BA1926" s="624"/>
      <c r="BB1926" s="624"/>
      <c r="BC1926" s="441"/>
      <c r="BD1926" s="589"/>
      <c r="BE1926" s="590"/>
    </row>
    <row r="1927" spans="34:57" ht="15" customHeight="1" x14ac:dyDescent="0.15">
      <c r="AH1927" s="591" t="s">
        <v>1976</v>
      </c>
      <c r="AI1927" s="592" t="s">
        <v>3552</v>
      </c>
      <c r="AJ1927" s="591">
        <v>408001</v>
      </c>
      <c r="AK1927" s="653"/>
      <c r="AR1927" s="663"/>
      <c r="AS1927" s="664"/>
      <c r="AU1927" s="645" t="s">
        <v>801</v>
      </c>
      <c r="AV1927" s="592" t="s">
        <v>708</v>
      </c>
      <c r="AW1927" s="591">
        <v>303006</v>
      </c>
      <c r="AX1927" s="624"/>
      <c r="AY1927" s="624"/>
      <c r="AZ1927" s="624"/>
      <c r="BA1927" s="624"/>
      <c r="BB1927" s="624"/>
      <c r="BC1927" s="441"/>
      <c r="BD1927" s="589"/>
      <c r="BE1927" s="590"/>
    </row>
    <row r="1928" spans="34:57" ht="15" customHeight="1" x14ac:dyDescent="0.15">
      <c r="AH1928" s="591" t="s">
        <v>1976</v>
      </c>
      <c r="AI1928" s="592" t="s">
        <v>3553</v>
      </c>
      <c r="AJ1928" s="591">
        <v>408001</v>
      </c>
      <c r="AK1928" s="653"/>
      <c r="AR1928" s="663"/>
      <c r="AS1928" s="664"/>
      <c r="AU1928" s="645" t="s">
        <v>801</v>
      </c>
      <c r="AV1928" s="592" t="s">
        <v>806</v>
      </c>
      <c r="AW1928" s="591">
        <v>303007</v>
      </c>
      <c r="AX1928" s="624"/>
      <c r="AY1928" s="624"/>
      <c r="AZ1928" s="624"/>
      <c r="BA1928" s="624"/>
      <c r="BB1928" s="624"/>
      <c r="BC1928" s="441"/>
      <c r="BD1928" s="589"/>
      <c r="BE1928" s="590"/>
    </row>
    <row r="1929" spans="34:57" ht="15" customHeight="1" x14ac:dyDescent="0.15">
      <c r="AH1929" s="591" t="s">
        <v>1090</v>
      </c>
      <c r="AI1929" s="592" t="s">
        <v>3599</v>
      </c>
      <c r="AJ1929" s="591">
        <v>409018</v>
      </c>
      <c r="AK1929" s="653"/>
      <c r="AR1929" s="663"/>
      <c r="AS1929" s="664"/>
      <c r="AU1929" s="645" t="s">
        <v>801</v>
      </c>
      <c r="AV1929" s="592" t="s">
        <v>709</v>
      </c>
      <c r="AW1929" s="591">
        <v>303008</v>
      </c>
      <c r="AX1929" s="624"/>
      <c r="AY1929" s="624"/>
      <c r="AZ1929" s="624"/>
      <c r="BA1929" s="624"/>
      <c r="BB1929" s="624"/>
      <c r="BC1929" s="441"/>
      <c r="BD1929" s="589"/>
      <c r="BE1929" s="590"/>
    </row>
    <row r="1930" spans="34:57" ht="15" customHeight="1" x14ac:dyDescent="0.15">
      <c r="AH1930" s="591" t="s">
        <v>1090</v>
      </c>
      <c r="AI1930" s="592" t="s">
        <v>2733</v>
      </c>
      <c r="AJ1930" s="591">
        <v>409018</v>
      </c>
      <c r="AK1930" s="653"/>
      <c r="AR1930" s="663"/>
      <c r="AS1930" s="664"/>
      <c r="AU1930" s="645" t="s">
        <v>801</v>
      </c>
      <c r="AV1930" s="592" t="s">
        <v>710</v>
      </c>
      <c r="AW1930" s="591">
        <v>303009</v>
      </c>
      <c r="AX1930" s="624"/>
      <c r="AY1930" s="624"/>
      <c r="AZ1930" s="624"/>
      <c r="BA1930" s="624"/>
      <c r="BB1930" s="624"/>
      <c r="BC1930" s="441"/>
      <c r="BD1930" s="589"/>
      <c r="BE1930" s="590"/>
    </row>
    <row r="1931" spans="34:57" ht="15" customHeight="1" x14ac:dyDescent="0.15">
      <c r="AH1931" s="591" t="s">
        <v>1090</v>
      </c>
      <c r="AI1931" s="592" t="s">
        <v>3554</v>
      </c>
      <c r="AJ1931" s="591">
        <v>411023</v>
      </c>
      <c r="AK1931" s="653"/>
      <c r="AR1931" s="663"/>
      <c r="AS1931" s="664"/>
      <c r="AU1931" s="645" t="s">
        <v>801</v>
      </c>
      <c r="AV1931" s="592" t="s">
        <v>711</v>
      </c>
      <c r="AW1931" s="591">
        <v>303010</v>
      </c>
      <c r="AX1931" s="624"/>
      <c r="AY1931" s="624"/>
      <c r="AZ1931" s="624"/>
      <c r="BA1931" s="624"/>
      <c r="BB1931" s="624"/>
      <c r="BC1931" s="441"/>
      <c r="BD1931" s="589"/>
      <c r="BE1931" s="590"/>
    </row>
    <row r="1932" spans="34:57" ht="15" customHeight="1" x14ac:dyDescent="0.15">
      <c r="AH1932" s="591" t="s">
        <v>1090</v>
      </c>
      <c r="AI1932" s="592" t="s">
        <v>2780</v>
      </c>
      <c r="AJ1932" s="591">
        <v>411023</v>
      </c>
      <c r="AK1932" s="653"/>
      <c r="AR1932" s="663"/>
      <c r="AS1932" s="664"/>
      <c r="AU1932" s="645" t="s">
        <v>801</v>
      </c>
      <c r="AV1932" s="592" t="s">
        <v>712</v>
      </c>
      <c r="AW1932" s="591">
        <v>303011</v>
      </c>
      <c r="AX1932" s="624"/>
      <c r="AY1932" s="624"/>
      <c r="AZ1932" s="624"/>
      <c r="BA1932" s="624"/>
      <c r="BB1932" s="624"/>
      <c r="BC1932" s="441"/>
      <c r="BD1932" s="589"/>
      <c r="BE1932" s="590"/>
    </row>
    <row r="1933" spans="34:57" ht="15" customHeight="1" x14ac:dyDescent="0.15">
      <c r="AH1933" s="591" t="s">
        <v>1090</v>
      </c>
      <c r="AI1933" s="592" t="s">
        <v>3600</v>
      </c>
      <c r="AJ1933" s="591">
        <v>411028</v>
      </c>
      <c r="AK1933" s="653"/>
      <c r="AR1933" s="663"/>
      <c r="AS1933" s="664"/>
      <c r="AU1933" s="645" t="s">
        <v>801</v>
      </c>
      <c r="AV1933" s="592" t="s">
        <v>713</v>
      </c>
      <c r="AW1933" s="591">
        <v>303012</v>
      </c>
      <c r="AX1933" s="624"/>
      <c r="AY1933" s="624"/>
      <c r="AZ1933" s="624"/>
      <c r="BA1933" s="624"/>
      <c r="BB1933" s="624"/>
      <c r="BC1933" s="441"/>
      <c r="BD1933" s="589"/>
      <c r="BE1933" s="590"/>
    </row>
    <row r="1934" spans="34:57" ht="15" customHeight="1" x14ac:dyDescent="0.15">
      <c r="AH1934" s="591" t="s">
        <v>1090</v>
      </c>
      <c r="AI1934" s="592" t="s">
        <v>2785</v>
      </c>
      <c r="AJ1934" s="591">
        <v>411028</v>
      </c>
      <c r="AK1934" s="653"/>
      <c r="AR1934" s="663"/>
      <c r="AS1934" s="664"/>
      <c r="AU1934" s="645" t="s">
        <v>801</v>
      </c>
      <c r="AV1934" s="592" t="s">
        <v>715</v>
      </c>
      <c r="AW1934" s="591">
        <v>303013</v>
      </c>
      <c r="AX1934" s="624"/>
      <c r="AY1934" s="624"/>
      <c r="AZ1934" s="624"/>
      <c r="BA1934" s="624"/>
      <c r="BB1934" s="624"/>
      <c r="BC1934" s="441"/>
      <c r="BD1934" s="589"/>
      <c r="BE1934" s="590"/>
    </row>
    <row r="1935" spans="34:57" ht="15" customHeight="1" x14ac:dyDescent="0.15">
      <c r="AH1935" s="591" t="s">
        <v>1389</v>
      </c>
      <c r="AI1935" s="592" t="s">
        <v>2828</v>
      </c>
      <c r="AJ1935" s="591">
        <v>503992</v>
      </c>
      <c r="AK1935" s="653"/>
      <c r="AR1935" s="663"/>
      <c r="AS1935" s="664"/>
      <c r="AU1935" s="645" t="s">
        <v>801</v>
      </c>
      <c r="AV1935" s="592" t="s">
        <v>812</v>
      </c>
      <c r="AW1935" s="591">
        <v>303991</v>
      </c>
      <c r="AX1935" s="624"/>
      <c r="AY1935" s="624"/>
      <c r="AZ1935" s="624"/>
      <c r="BA1935" s="624"/>
      <c r="BB1935" s="624"/>
      <c r="BC1935" s="441"/>
      <c r="BD1935" s="589"/>
      <c r="BE1935" s="590"/>
    </row>
    <row r="1936" spans="34:57" ht="15" customHeight="1" x14ac:dyDescent="0.15">
      <c r="AH1936" s="591" t="s">
        <v>1389</v>
      </c>
      <c r="AI1936" s="592" t="s">
        <v>3555</v>
      </c>
      <c r="AJ1936" s="591">
        <v>503992</v>
      </c>
      <c r="AK1936" s="653"/>
      <c r="AR1936" s="663"/>
      <c r="AS1936" s="664"/>
      <c r="AU1936" s="645" t="s">
        <v>801</v>
      </c>
      <c r="AV1936" s="592" t="s">
        <v>716</v>
      </c>
      <c r="AW1936" s="591">
        <v>303992</v>
      </c>
      <c r="AX1936" s="624"/>
      <c r="AY1936" s="624"/>
      <c r="AZ1936" s="624"/>
      <c r="BA1936" s="624"/>
      <c r="BB1936" s="624"/>
      <c r="BC1936" s="441"/>
      <c r="BD1936" s="589"/>
      <c r="BE1936" s="590"/>
    </row>
    <row r="1937" spans="34:57" ht="15" customHeight="1" x14ac:dyDescent="0.15">
      <c r="AH1937" s="591" t="s">
        <v>1418</v>
      </c>
      <c r="AI1937" s="592" t="s">
        <v>2012</v>
      </c>
      <c r="AJ1937" s="591">
        <v>505025</v>
      </c>
      <c r="AK1937" s="653"/>
      <c r="AR1937" s="663"/>
      <c r="AS1937" s="664"/>
      <c r="AU1937" s="645" t="s">
        <v>815</v>
      </c>
      <c r="AV1937" s="592" t="s">
        <v>816</v>
      </c>
      <c r="AW1937" s="591">
        <v>304001</v>
      </c>
      <c r="AX1937" s="624"/>
      <c r="AY1937" s="624"/>
      <c r="AZ1937" s="624"/>
      <c r="BA1937" s="624"/>
      <c r="BB1937" s="624"/>
      <c r="BC1937" s="441"/>
      <c r="BD1937" s="589"/>
      <c r="BE1937" s="590"/>
    </row>
    <row r="1938" spans="34:57" ht="15" customHeight="1" x14ac:dyDescent="0.15">
      <c r="AH1938" s="591" t="s">
        <v>1418</v>
      </c>
      <c r="AI1938" s="592" t="s">
        <v>2013</v>
      </c>
      <c r="AJ1938" s="591">
        <v>505025</v>
      </c>
      <c r="AK1938" s="653"/>
      <c r="AR1938" s="663"/>
      <c r="AS1938" s="664"/>
      <c r="AU1938" s="645" t="s">
        <v>815</v>
      </c>
      <c r="AV1938" s="592" t="s">
        <v>818</v>
      </c>
      <c r="AW1938" s="591">
        <v>304002</v>
      </c>
      <c r="AX1938" s="624"/>
      <c r="AY1938" s="624"/>
      <c r="AZ1938" s="624"/>
      <c r="BA1938" s="624"/>
      <c r="BB1938" s="624"/>
      <c r="BC1938" s="441"/>
      <c r="BD1938" s="589"/>
      <c r="BE1938" s="590"/>
    </row>
    <row r="1939" spans="34:57" ht="15" customHeight="1" x14ac:dyDescent="0.15">
      <c r="AH1939" s="591" t="s">
        <v>1445</v>
      </c>
      <c r="AI1939" s="592" t="s">
        <v>3556</v>
      </c>
      <c r="AJ1939" s="591">
        <v>505029</v>
      </c>
      <c r="AK1939" s="653"/>
      <c r="AR1939" s="663"/>
      <c r="AS1939" s="664"/>
      <c r="AU1939" s="645" t="s">
        <v>815</v>
      </c>
      <c r="AV1939" s="592" t="s">
        <v>719</v>
      </c>
      <c r="AW1939" s="591">
        <v>304003</v>
      </c>
      <c r="AX1939" s="624"/>
      <c r="AY1939" s="624"/>
      <c r="AZ1939" s="624"/>
      <c r="BA1939" s="624"/>
      <c r="BB1939" s="624"/>
      <c r="BC1939" s="441"/>
      <c r="BD1939" s="589"/>
      <c r="BE1939" s="590"/>
    </row>
    <row r="1940" spans="34:57" ht="15" customHeight="1" x14ac:dyDescent="0.15">
      <c r="AH1940" s="591" t="s">
        <v>1445</v>
      </c>
      <c r="AI1940" s="592" t="s">
        <v>2861</v>
      </c>
      <c r="AJ1940" s="591">
        <v>505029</v>
      </c>
      <c r="AK1940" s="653"/>
      <c r="AR1940" s="663"/>
      <c r="AS1940" s="664"/>
      <c r="AU1940" s="645" t="s">
        <v>815</v>
      </c>
      <c r="AV1940" s="592" t="s">
        <v>820</v>
      </c>
      <c r="AW1940" s="591">
        <v>304004</v>
      </c>
      <c r="AX1940" s="624"/>
      <c r="AY1940" s="624"/>
      <c r="AZ1940" s="624"/>
      <c r="BA1940" s="624"/>
      <c r="BB1940" s="624"/>
      <c r="BC1940" s="441"/>
      <c r="BD1940" s="589"/>
      <c r="BE1940" s="590"/>
    </row>
    <row r="1941" spans="34:57" ht="15" customHeight="1" x14ac:dyDescent="0.15">
      <c r="AH1941" s="591" t="s">
        <v>1547</v>
      </c>
      <c r="AI1941" s="592" t="s">
        <v>3601</v>
      </c>
      <c r="AJ1941" s="591">
        <v>508048</v>
      </c>
      <c r="AK1941" s="653"/>
      <c r="AR1941" s="663"/>
      <c r="AS1941" s="664"/>
      <c r="AU1941" s="645" t="s">
        <v>815</v>
      </c>
      <c r="AV1941" s="592" t="s">
        <v>722</v>
      </c>
      <c r="AW1941" s="591">
        <v>304005</v>
      </c>
      <c r="AX1941" s="624"/>
      <c r="AY1941" s="624"/>
      <c r="AZ1941" s="624"/>
      <c r="BA1941" s="624"/>
      <c r="BB1941" s="624"/>
      <c r="BC1941" s="441"/>
      <c r="BD1941" s="589"/>
      <c r="BE1941" s="590"/>
    </row>
    <row r="1942" spans="34:57" ht="15" customHeight="1" x14ac:dyDescent="0.15">
      <c r="AH1942" s="591" t="s">
        <v>1547</v>
      </c>
      <c r="AI1942" s="592" t="s">
        <v>2975</v>
      </c>
      <c r="AJ1942" s="591">
        <v>508048</v>
      </c>
      <c r="AK1942" s="653"/>
      <c r="AR1942" s="663"/>
      <c r="AS1942" s="664"/>
      <c r="AU1942" s="645" t="s">
        <v>815</v>
      </c>
      <c r="AV1942" s="592" t="s">
        <v>724</v>
      </c>
      <c r="AW1942" s="591">
        <v>304006</v>
      </c>
      <c r="AX1942" s="624"/>
      <c r="AY1942" s="624"/>
      <c r="AZ1942" s="624"/>
      <c r="BA1942" s="624"/>
      <c r="BB1942" s="624"/>
      <c r="BC1942" s="441"/>
      <c r="BD1942" s="589"/>
      <c r="BE1942" s="590"/>
    </row>
    <row r="1943" spans="34:57" ht="15" customHeight="1" x14ac:dyDescent="0.15">
      <c r="AH1943" s="591" t="s">
        <v>509</v>
      </c>
      <c r="AI1943" s="592" t="s">
        <v>510</v>
      </c>
      <c r="AJ1943" s="591">
        <v>601011</v>
      </c>
      <c r="AK1943" s="653"/>
      <c r="AR1943" s="663"/>
      <c r="AS1943" s="664"/>
      <c r="AU1943" s="645" t="s">
        <v>815</v>
      </c>
      <c r="AV1943" s="592" t="s">
        <v>823</v>
      </c>
      <c r="AW1943" s="591">
        <v>304007</v>
      </c>
      <c r="AX1943" s="624"/>
      <c r="AY1943" s="624"/>
      <c r="AZ1943" s="624"/>
      <c r="BA1943" s="624"/>
      <c r="BB1943" s="624"/>
      <c r="BC1943" s="441"/>
      <c r="BD1943" s="589"/>
      <c r="BE1943" s="590"/>
    </row>
    <row r="1944" spans="34:57" ht="15" customHeight="1" x14ac:dyDescent="0.15">
      <c r="AH1944" s="591" t="s">
        <v>509</v>
      </c>
      <c r="AI1944" s="592" t="s">
        <v>511</v>
      </c>
      <c r="AJ1944" s="591">
        <v>601011</v>
      </c>
      <c r="AK1944" s="653"/>
      <c r="AR1944" s="663"/>
      <c r="AS1944" s="664"/>
      <c r="AU1944" s="645" t="s">
        <v>815</v>
      </c>
      <c r="AV1944" s="592" t="s">
        <v>725</v>
      </c>
      <c r="AW1944" s="591">
        <v>304008</v>
      </c>
      <c r="AX1944" s="624"/>
      <c r="AY1944" s="624"/>
      <c r="AZ1944" s="624"/>
      <c r="BA1944" s="624"/>
      <c r="BB1944" s="624"/>
      <c r="BC1944" s="441"/>
      <c r="BD1944" s="589"/>
      <c r="BE1944" s="590"/>
    </row>
    <row r="1945" spans="34:57" ht="15" customHeight="1" x14ac:dyDescent="0.15">
      <c r="AH1945" s="591" t="s">
        <v>1700</v>
      </c>
      <c r="AI1945" s="592" t="s">
        <v>3557</v>
      </c>
      <c r="AJ1945" s="591">
        <v>603046</v>
      </c>
      <c r="AK1945" s="653"/>
      <c r="AR1945" s="663"/>
      <c r="AS1945" s="664"/>
      <c r="AU1945" s="645" t="s">
        <v>815</v>
      </c>
      <c r="AV1945" s="592" t="s">
        <v>826</v>
      </c>
      <c r="AW1945" s="591">
        <v>304009</v>
      </c>
      <c r="AX1945" s="624"/>
      <c r="AY1945" s="624"/>
      <c r="AZ1945" s="624"/>
      <c r="BA1945" s="624"/>
      <c r="BB1945" s="624"/>
      <c r="BC1945" s="441"/>
      <c r="BD1945" s="589"/>
      <c r="BE1945" s="590"/>
    </row>
    <row r="1946" spans="34:57" ht="15" customHeight="1" x14ac:dyDescent="0.15">
      <c r="AH1946" s="591" t="s">
        <v>1700</v>
      </c>
      <c r="AI1946" s="592" t="s">
        <v>3097</v>
      </c>
      <c r="AJ1946" s="591">
        <v>603046</v>
      </c>
      <c r="AK1946" s="653"/>
      <c r="AR1946" s="663"/>
      <c r="AS1946" s="664"/>
      <c r="AU1946" s="645" t="s">
        <v>815</v>
      </c>
      <c r="AV1946" s="592" t="s">
        <v>726</v>
      </c>
      <c r="AW1946" s="591">
        <v>304010</v>
      </c>
      <c r="AX1946" s="624"/>
      <c r="AY1946" s="624"/>
      <c r="AZ1946" s="624"/>
      <c r="BA1946" s="624"/>
      <c r="BB1946" s="624"/>
      <c r="BC1946" s="441"/>
      <c r="BD1946" s="589"/>
      <c r="BE1946" s="590"/>
    </row>
    <row r="1947" spans="34:57" ht="15" customHeight="1" x14ac:dyDescent="0.15">
      <c r="AH1947" s="591" t="s">
        <v>1700</v>
      </c>
      <c r="AI1947" s="592" t="s">
        <v>3602</v>
      </c>
      <c r="AJ1947" s="591">
        <v>603085</v>
      </c>
      <c r="AK1947" s="653"/>
      <c r="AR1947" s="663"/>
      <c r="AS1947" s="664"/>
      <c r="AU1947" s="645" t="s">
        <v>815</v>
      </c>
      <c r="AV1947" s="592" t="s">
        <v>727</v>
      </c>
      <c r="AW1947" s="591">
        <v>304011</v>
      </c>
      <c r="AX1947" s="624"/>
      <c r="AY1947" s="624"/>
      <c r="AZ1947" s="624"/>
      <c r="BA1947" s="624"/>
      <c r="BB1947" s="624"/>
      <c r="BC1947" s="441"/>
      <c r="BD1947" s="589"/>
      <c r="BE1947" s="590"/>
    </row>
    <row r="1948" spans="34:57" ht="15" customHeight="1" x14ac:dyDescent="0.15">
      <c r="AH1948" s="591" t="s">
        <v>1700</v>
      </c>
      <c r="AI1948" s="592" t="s">
        <v>3136</v>
      </c>
      <c r="AJ1948" s="591">
        <v>603085</v>
      </c>
      <c r="AK1948" s="653"/>
      <c r="AR1948" s="663"/>
      <c r="AS1948" s="664"/>
      <c r="AU1948" s="645" t="s">
        <v>815</v>
      </c>
      <c r="AV1948" s="592" t="s">
        <v>729</v>
      </c>
      <c r="AW1948" s="591">
        <v>304012</v>
      </c>
      <c r="AX1948" s="624"/>
      <c r="AY1948" s="624"/>
      <c r="AZ1948" s="624"/>
      <c r="BA1948" s="624"/>
      <c r="BB1948" s="624"/>
      <c r="BC1948" s="441"/>
      <c r="BD1948" s="589"/>
      <c r="BE1948" s="590"/>
    </row>
    <row r="1949" spans="34:57" ht="15" customHeight="1" x14ac:dyDescent="0.15">
      <c r="AH1949" s="591" t="s">
        <v>1700</v>
      </c>
      <c r="AI1949" s="592" t="s">
        <v>3558</v>
      </c>
      <c r="AJ1949" s="591">
        <v>603096</v>
      </c>
      <c r="AK1949" s="653"/>
      <c r="AR1949" s="663"/>
      <c r="AS1949" s="664"/>
      <c r="AU1949" s="645" t="s">
        <v>815</v>
      </c>
      <c r="AV1949" s="592" t="s">
        <v>730</v>
      </c>
      <c r="AW1949" s="591">
        <v>304013</v>
      </c>
      <c r="AX1949" s="624"/>
      <c r="AY1949" s="624"/>
      <c r="AZ1949" s="624"/>
      <c r="BA1949" s="624"/>
      <c r="BB1949" s="624"/>
      <c r="BC1949" s="441"/>
      <c r="BD1949" s="589"/>
      <c r="BE1949" s="590"/>
    </row>
    <row r="1950" spans="34:57" ht="15" customHeight="1" x14ac:dyDescent="0.15">
      <c r="AH1950" s="591" t="s">
        <v>1700</v>
      </c>
      <c r="AI1950" s="592" t="s">
        <v>3145</v>
      </c>
      <c r="AJ1950" s="591">
        <v>603096</v>
      </c>
      <c r="AK1950" s="653"/>
      <c r="AR1950" s="663"/>
      <c r="AS1950" s="664"/>
      <c r="AU1950" s="645" t="s">
        <v>815</v>
      </c>
      <c r="AV1950" s="592" t="s">
        <v>832</v>
      </c>
      <c r="AW1950" s="591">
        <v>304014</v>
      </c>
      <c r="AX1950" s="624"/>
      <c r="AY1950" s="624"/>
      <c r="AZ1950" s="624"/>
      <c r="BA1950" s="624"/>
      <c r="BB1950" s="624"/>
      <c r="BC1950" s="441"/>
      <c r="BD1950" s="589"/>
      <c r="BE1950" s="590"/>
    </row>
    <row r="1951" spans="34:57" ht="15" customHeight="1" x14ac:dyDescent="0.15">
      <c r="AH1951" s="591" t="s">
        <v>1700</v>
      </c>
      <c r="AI1951" s="592" t="s">
        <v>3603</v>
      </c>
      <c r="AJ1951" s="591">
        <v>603106</v>
      </c>
      <c r="AK1951" s="653"/>
      <c r="AR1951" s="663"/>
      <c r="AS1951" s="664"/>
      <c r="AU1951" s="645" t="s">
        <v>815</v>
      </c>
      <c r="AV1951" s="592" t="s">
        <v>731</v>
      </c>
      <c r="AW1951" s="591">
        <v>304016</v>
      </c>
      <c r="AX1951" s="624"/>
      <c r="AY1951" s="624"/>
      <c r="AZ1951" s="624"/>
      <c r="BA1951" s="624"/>
      <c r="BB1951" s="624"/>
      <c r="BC1951" s="441"/>
      <c r="BD1951" s="589"/>
      <c r="BE1951" s="590"/>
    </row>
    <row r="1952" spans="34:57" ht="15" customHeight="1" x14ac:dyDescent="0.15">
      <c r="AH1952" s="591" t="s">
        <v>1700</v>
      </c>
      <c r="AI1952" s="592" t="s">
        <v>3152</v>
      </c>
      <c r="AJ1952" s="591">
        <v>603106</v>
      </c>
      <c r="AK1952" s="653"/>
      <c r="AR1952" s="663"/>
      <c r="AS1952" s="664"/>
      <c r="AU1952" s="645" t="s">
        <v>815</v>
      </c>
      <c r="AV1952" s="592" t="s">
        <v>732</v>
      </c>
      <c r="AW1952" s="591">
        <v>304017</v>
      </c>
      <c r="AX1952" s="624"/>
      <c r="AY1952" s="624"/>
      <c r="AZ1952" s="624"/>
      <c r="BA1952" s="624"/>
      <c r="BB1952" s="624"/>
      <c r="BC1952" s="441"/>
      <c r="BD1952" s="589"/>
      <c r="BE1952" s="590"/>
    </row>
    <row r="1953" spans="34:57" ht="15" customHeight="1" x14ac:dyDescent="0.15">
      <c r="AH1953" s="591" t="s">
        <v>1825</v>
      </c>
      <c r="AI1953" s="592" t="s">
        <v>3604</v>
      </c>
      <c r="AJ1953" s="591">
        <v>604990</v>
      </c>
      <c r="AK1953" s="653"/>
      <c r="AR1953" s="663"/>
      <c r="AS1953" s="664"/>
      <c r="AU1953" s="645" t="s">
        <v>815</v>
      </c>
      <c r="AV1953" s="592" t="s">
        <v>835</v>
      </c>
      <c r="AW1953" s="591">
        <v>304018</v>
      </c>
      <c r="AX1953" s="624"/>
      <c r="AY1953" s="624"/>
      <c r="AZ1953" s="624"/>
      <c r="BA1953" s="624"/>
      <c r="BB1953" s="624"/>
      <c r="BC1953" s="441"/>
      <c r="BD1953" s="589"/>
      <c r="BE1953" s="590"/>
    </row>
    <row r="1954" spans="34:57" ht="15" customHeight="1" x14ac:dyDescent="0.15">
      <c r="AH1954" s="591" t="s">
        <v>1825</v>
      </c>
      <c r="AI1954" s="592" t="s">
        <v>3202</v>
      </c>
      <c r="AJ1954" s="591">
        <v>604990</v>
      </c>
      <c r="AK1954" s="653"/>
      <c r="AR1954" s="663"/>
      <c r="AS1954" s="664"/>
      <c r="AU1954" s="645" t="s">
        <v>815</v>
      </c>
      <c r="AV1954" s="592" t="s">
        <v>837</v>
      </c>
      <c r="AW1954" s="591">
        <v>304019</v>
      </c>
      <c r="AX1954" s="624"/>
      <c r="AY1954" s="624"/>
      <c r="AZ1954" s="624"/>
      <c r="BA1954" s="624"/>
      <c r="BB1954" s="624"/>
      <c r="BC1954" s="441"/>
      <c r="BD1954" s="589"/>
      <c r="BE1954" s="590"/>
    </row>
    <row r="1955" spans="34:57" ht="15" customHeight="1" x14ac:dyDescent="0.15">
      <c r="AH1955" s="591" t="s">
        <v>1843</v>
      </c>
      <c r="AI1955" s="592" t="s">
        <v>3605</v>
      </c>
      <c r="AJ1955" s="591">
        <v>605020</v>
      </c>
      <c r="AK1955" s="653"/>
      <c r="AR1955" s="663"/>
      <c r="AS1955" s="664"/>
      <c r="AU1955" s="645" t="s">
        <v>815</v>
      </c>
      <c r="AV1955" s="592" t="s">
        <v>733</v>
      </c>
      <c r="AW1955" s="591">
        <v>304020</v>
      </c>
      <c r="AX1955" s="624"/>
      <c r="AY1955" s="624"/>
      <c r="AZ1955" s="624"/>
      <c r="BA1955" s="624"/>
      <c r="BB1955" s="624"/>
      <c r="BC1955" s="441"/>
      <c r="BD1955" s="589"/>
      <c r="BE1955" s="590"/>
    </row>
    <row r="1956" spans="34:57" ht="15" customHeight="1" x14ac:dyDescent="0.15">
      <c r="AH1956" s="591" t="s">
        <v>1843</v>
      </c>
      <c r="AI1956" s="592" t="s">
        <v>3219</v>
      </c>
      <c r="AJ1956" s="591">
        <v>605020</v>
      </c>
      <c r="AK1956" s="653"/>
      <c r="AR1956" s="663"/>
      <c r="AS1956" s="664"/>
      <c r="AU1956" s="645" t="s">
        <v>815</v>
      </c>
      <c r="AV1956" s="592" t="s">
        <v>840</v>
      </c>
      <c r="AW1956" s="591">
        <v>304021</v>
      </c>
      <c r="AX1956" s="624"/>
      <c r="AY1956" s="624"/>
      <c r="AZ1956" s="624"/>
      <c r="BA1956" s="624"/>
      <c r="BB1956" s="624"/>
      <c r="BC1956" s="441"/>
      <c r="BD1956" s="589"/>
      <c r="BE1956" s="590"/>
    </row>
    <row r="1957" spans="34:57" ht="15" customHeight="1" x14ac:dyDescent="0.15">
      <c r="AH1957" s="591" t="s">
        <v>1881</v>
      </c>
      <c r="AI1957" s="592" t="s">
        <v>3606</v>
      </c>
      <c r="AJ1957" s="591">
        <v>704018</v>
      </c>
      <c r="AK1957" s="653"/>
      <c r="AL1957" s="649"/>
      <c r="AR1957" s="663"/>
      <c r="AS1957" s="664"/>
      <c r="AU1957" s="645" t="s">
        <v>815</v>
      </c>
      <c r="AV1957" s="592" t="s">
        <v>734</v>
      </c>
      <c r="AW1957" s="591">
        <v>304022</v>
      </c>
      <c r="AX1957" s="624"/>
      <c r="AY1957" s="624"/>
      <c r="AZ1957" s="624"/>
      <c r="BA1957" s="624"/>
      <c r="BB1957" s="624"/>
      <c r="BC1957" s="441"/>
      <c r="BD1957" s="589"/>
      <c r="BE1957" s="590"/>
    </row>
    <row r="1958" spans="34:57" ht="15" customHeight="1" x14ac:dyDescent="0.15">
      <c r="AH1958" s="591" t="s">
        <v>1881</v>
      </c>
      <c r="AI1958" s="592" t="s">
        <v>3291</v>
      </c>
      <c r="AJ1958" s="591">
        <v>704018</v>
      </c>
      <c r="AK1958" s="653"/>
      <c r="AR1958" s="663"/>
      <c r="AS1958" s="664"/>
      <c r="AU1958" s="645" t="s">
        <v>815</v>
      </c>
      <c r="AV1958" s="592" t="s">
        <v>735</v>
      </c>
      <c r="AW1958" s="591">
        <v>304023</v>
      </c>
      <c r="AX1958" s="624"/>
      <c r="AY1958" s="624"/>
      <c r="AZ1958" s="624"/>
      <c r="BA1958" s="624"/>
      <c r="BB1958" s="624"/>
      <c r="BC1958" s="441"/>
      <c r="BD1958" s="589"/>
      <c r="BE1958" s="590"/>
    </row>
    <row r="1959" spans="34:57" ht="15" customHeight="1" x14ac:dyDescent="0.15">
      <c r="AH1959" s="591" t="s">
        <v>1881</v>
      </c>
      <c r="AI1959" s="592" t="s">
        <v>3559</v>
      </c>
      <c r="AJ1959" s="591">
        <v>704025</v>
      </c>
      <c r="AK1959" s="653"/>
      <c r="AM1959" s="665"/>
      <c r="AN1959" s="665"/>
      <c r="AO1959" s="665"/>
      <c r="AP1959" s="665"/>
      <c r="AR1959" s="663"/>
      <c r="AS1959" s="664"/>
      <c r="AU1959" s="645" t="s">
        <v>815</v>
      </c>
      <c r="AV1959" s="592" t="s">
        <v>844</v>
      </c>
      <c r="AW1959" s="591">
        <v>304024</v>
      </c>
      <c r="AX1959" s="624"/>
      <c r="AY1959" s="624"/>
      <c r="AZ1959" s="624"/>
      <c r="BA1959" s="624"/>
      <c r="BB1959" s="624"/>
      <c r="BC1959" s="441"/>
      <c r="BD1959" s="589"/>
      <c r="BE1959" s="590"/>
    </row>
    <row r="1960" spans="34:57" ht="15" customHeight="1" x14ac:dyDescent="0.15">
      <c r="AH1960" s="591" t="s">
        <v>1881</v>
      </c>
      <c r="AI1960" s="592" t="s">
        <v>3560</v>
      </c>
      <c r="AJ1960" s="591">
        <v>704025</v>
      </c>
      <c r="AK1960" s="653"/>
      <c r="AM1960" s="665"/>
      <c r="AN1960" s="665"/>
      <c r="AO1960" s="665"/>
      <c r="AP1960" s="665"/>
      <c r="AR1960" s="663"/>
      <c r="AS1960" s="664"/>
      <c r="AU1960" s="645" t="s">
        <v>815</v>
      </c>
      <c r="AV1960" s="592" t="s">
        <v>737</v>
      </c>
      <c r="AW1960" s="591">
        <v>304025</v>
      </c>
      <c r="AX1960" s="624"/>
      <c r="AY1960" s="624"/>
      <c r="AZ1960" s="624"/>
      <c r="BA1960" s="624"/>
      <c r="BB1960" s="624"/>
      <c r="BC1960" s="441"/>
      <c r="BD1960" s="589"/>
      <c r="BE1960" s="590"/>
    </row>
    <row r="1961" spans="34:57" ht="15" customHeight="1" x14ac:dyDescent="0.15">
      <c r="AH1961" s="591" t="s">
        <v>1896</v>
      </c>
      <c r="AI1961" s="592" t="s">
        <v>3316</v>
      </c>
      <c r="AJ1961" s="591">
        <v>705004</v>
      </c>
      <c r="AK1961" s="653"/>
      <c r="AM1961" s="665"/>
      <c r="AN1961" s="665"/>
      <c r="AO1961" s="665"/>
      <c r="AP1961" s="665"/>
      <c r="AR1961" s="663"/>
      <c r="AS1961" s="664"/>
      <c r="AU1961" s="645" t="s">
        <v>815</v>
      </c>
      <c r="AV1961" s="592" t="s">
        <v>739</v>
      </c>
      <c r="AW1961" s="591">
        <v>304026</v>
      </c>
      <c r="AX1961" s="624"/>
      <c r="AY1961" s="624"/>
      <c r="AZ1961" s="624"/>
      <c r="BA1961" s="624"/>
      <c r="BB1961" s="624"/>
      <c r="BC1961" s="441"/>
      <c r="BD1961" s="589"/>
      <c r="BE1961" s="590"/>
    </row>
    <row r="1962" spans="34:57" ht="15" customHeight="1" x14ac:dyDescent="0.15">
      <c r="AH1962" s="591" t="s">
        <v>1896</v>
      </c>
      <c r="AI1962" s="592" t="s">
        <v>3607</v>
      </c>
      <c r="AJ1962" s="591">
        <v>705004</v>
      </c>
      <c r="AK1962" s="653"/>
      <c r="AM1962" s="665"/>
      <c r="AN1962" s="665"/>
      <c r="AO1962" s="665"/>
      <c r="AP1962" s="665"/>
      <c r="AR1962" s="663"/>
      <c r="AS1962" s="664"/>
      <c r="AU1962" s="645" t="s">
        <v>815</v>
      </c>
      <c r="AV1962" s="592" t="s">
        <v>740</v>
      </c>
      <c r="AW1962" s="591">
        <v>304027</v>
      </c>
      <c r="AX1962" s="624"/>
      <c r="AY1962" s="624"/>
      <c r="AZ1962" s="624"/>
      <c r="BA1962" s="624"/>
      <c r="BB1962" s="624"/>
      <c r="BC1962" s="441"/>
      <c r="BD1962" s="589"/>
      <c r="BE1962" s="590"/>
    </row>
    <row r="1963" spans="34:57" ht="15" customHeight="1" x14ac:dyDescent="0.15">
      <c r="AH1963" s="591" t="s">
        <v>1902</v>
      </c>
      <c r="AI1963" s="592" t="s">
        <v>3349</v>
      </c>
      <c r="AJ1963" s="591">
        <v>802991</v>
      </c>
      <c r="AK1963" s="653"/>
      <c r="AM1963" s="665"/>
      <c r="AN1963" s="665"/>
      <c r="AO1963" s="665"/>
      <c r="AP1963" s="665"/>
      <c r="AR1963" s="663"/>
      <c r="AS1963" s="664"/>
      <c r="AU1963" s="645" t="s">
        <v>815</v>
      </c>
      <c r="AV1963" s="592" t="s">
        <v>742</v>
      </c>
      <c r="AW1963" s="591">
        <v>304028</v>
      </c>
      <c r="AX1963" s="624"/>
      <c r="AY1963" s="624"/>
      <c r="AZ1963" s="624"/>
      <c r="BA1963" s="624"/>
      <c r="BB1963" s="624"/>
      <c r="BC1963" s="441"/>
      <c r="BD1963" s="589"/>
      <c r="BE1963" s="590"/>
    </row>
    <row r="1964" spans="34:57" ht="15" customHeight="1" x14ac:dyDescent="0.15">
      <c r="AH1964" s="591" t="s">
        <v>1902</v>
      </c>
      <c r="AI1964" s="592" t="s">
        <v>3561</v>
      </c>
      <c r="AJ1964" s="591">
        <v>802991</v>
      </c>
      <c r="AK1964" s="653"/>
      <c r="AM1964" s="665"/>
      <c r="AN1964" s="665"/>
      <c r="AO1964" s="665"/>
      <c r="AP1964" s="665"/>
      <c r="AR1964" s="663"/>
      <c r="AS1964" s="664"/>
      <c r="AU1964" s="645" t="s">
        <v>815</v>
      </c>
      <c r="AV1964" s="592" t="s">
        <v>850</v>
      </c>
      <c r="AW1964" s="591">
        <v>304029</v>
      </c>
      <c r="AX1964" s="624"/>
      <c r="AY1964" s="624"/>
      <c r="AZ1964" s="624"/>
      <c r="BA1964" s="624"/>
      <c r="BB1964" s="624"/>
      <c r="BC1964" s="441"/>
      <c r="BD1964" s="589"/>
      <c r="BE1964" s="590"/>
    </row>
    <row r="1965" spans="34:57" ht="15" customHeight="1" x14ac:dyDescent="0.15">
      <c r="AH1965" s="591" t="s">
        <v>2079</v>
      </c>
      <c r="AI1965" s="592" t="s">
        <v>3562</v>
      </c>
      <c r="AJ1965" s="591">
        <v>901034</v>
      </c>
      <c r="AK1965" s="653"/>
      <c r="AM1965" s="665"/>
      <c r="AN1965" s="665"/>
      <c r="AO1965" s="665"/>
      <c r="AP1965" s="665"/>
      <c r="AR1965" s="663"/>
      <c r="AS1965" s="664"/>
      <c r="AU1965" s="645" t="s">
        <v>815</v>
      </c>
      <c r="AV1965" s="592" t="s">
        <v>743</v>
      </c>
      <c r="AW1965" s="591">
        <v>304030</v>
      </c>
      <c r="AX1965" s="624"/>
      <c r="AY1965" s="624"/>
      <c r="AZ1965" s="624"/>
      <c r="BA1965" s="624"/>
      <c r="BB1965" s="624"/>
      <c r="BC1965" s="441"/>
      <c r="BD1965" s="589"/>
      <c r="BE1965" s="590"/>
    </row>
    <row r="1966" spans="34:57" ht="15" customHeight="1" x14ac:dyDescent="0.15">
      <c r="AH1966" s="591" t="s">
        <v>1919</v>
      </c>
      <c r="AI1966" s="592" t="s">
        <v>3563</v>
      </c>
      <c r="AJ1966" s="591">
        <v>901034</v>
      </c>
      <c r="AK1966" s="653"/>
      <c r="AM1966" s="665"/>
      <c r="AN1966" s="665"/>
      <c r="AO1966" s="665"/>
      <c r="AP1966" s="665"/>
      <c r="AR1966" s="663"/>
      <c r="AS1966" s="664"/>
      <c r="AU1966" s="645" t="s">
        <v>815</v>
      </c>
      <c r="AV1966" s="592" t="s">
        <v>744</v>
      </c>
      <c r="AW1966" s="591">
        <v>304031</v>
      </c>
      <c r="AX1966" s="624"/>
      <c r="AY1966" s="624"/>
      <c r="AZ1966" s="624"/>
      <c r="BA1966" s="624"/>
      <c r="BB1966" s="624"/>
      <c r="BC1966" s="441"/>
      <c r="BD1966" s="589"/>
      <c r="BE1966" s="590"/>
    </row>
    <row r="1967" spans="34:57" ht="15" customHeight="1" x14ac:dyDescent="0.15">
      <c r="AH1967" s="598" t="s">
        <v>1919</v>
      </c>
      <c r="AI1967" s="598" t="s">
        <v>3404</v>
      </c>
      <c r="AJ1967" s="594">
        <v>901036</v>
      </c>
      <c r="AK1967" s="653"/>
      <c r="AM1967" s="665"/>
      <c r="AN1967" s="665"/>
      <c r="AO1967" s="665"/>
      <c r="AP1967" s="665"/>
      <c r="AR1967" s="663"/>
      <c r="AS1967" s="664"/>
      <c r="AU1967" s="645" t="s">
        <v>815</v>
      </c>
      <c r="AV1967" s="592" t="s">
        <v>854</v>
      </c>
      <c r="AW1967" s="591">
        <v>304032</v>
      </c>
      <c r="AX1967" s="624"/>
      <c r="AY1967" s="624"/>
      <c r="AZ1967" s="624"/>
      <c r="BA1967" s="624"/>
      <c r="BB1967" s="624"/>
      <c r="BC1967" s="441"/>
      <c r="BD1967" s="589"/>
      <c r="BE1967" s="590"/>
    </row>
    <row r="1968" spans="34:57" ht="15" customHeight="1" x14ac:dyDescent="0.15">
      <c r="AH1968" s="598" t="s">
        <v>1919</v>
      </c>
      <c r="AI1968" s="598" t="s">
        <v>3202</v>
      </c>
      <c r="AJ1968" s="594">
        <v>901036</v>
      </c>
      <c r="AK1968" s="653"/>
      <c r="AM1968" s="665"/>
      <c r="AN1968" s="665"/>
      <c r="AO1968" s="665"/>
      <c r="AP1968" s="665"/>
      <c r="AR1968" s="663"/>
      <c r="AS1968" s="664"/>
      <c r="AU1968" s="645" t="s">
        <v>815</v>
      </c>
      <c r="AV1968" s="592" t="s">
        <v>856</v>
      </c>
      <c r="AW1968" s="591">
        <v>304033</v>
      </c>
      <c r="AX1968" s="624"/>
      <c r="AY1968" s="624"/>
      <c r="AZ1968" s="624"/>
      <c r="BA1968" s="624"/>
      <c r="BB1968" s="624"/>
      <c r="BC1968" s="441"/>
      <c r="BD1968" s="589"/>
      <c r="BE1968" s="590"/>
    </row>
    <row r="1969" spans="34:57" ht="15" customHeight="1" x14ac:dyDescent="0.15">
      <c r="AH1969" s="598" t="s">
        <v>1941</v>
      </c>
      <c r="AI1969" s="598" t="s">
        <v>3608</v>
      </c>
      <c r="AJ1969" s="594">
        <v>905014</v>
      </c>
      <c r="AK1969" s="653"/>
      <c r="AM1969" s="665"/>
      <c r="AN1969" s="665"/>
      <c r="AO1969" s="665"/>
      <c r="AP1969" s="665"/>
      <c r="AR1969" s="663"/>
      <c r="AS1969" s="664"/>
      <c r="AU1969" s="645" t="s">
        <v>815</v>
      </c>
      <c r="AV1969" s="592" t="s">
        <v>746</v>
      </c>
      <c r="AW1969" s="591">
        <v>304034</v>
      </c>
      <c r="AX1969" s="624"/>
      <c r="AY1969" s="624"/>
      <c r="AZ1969" s="624"/>
      <c r="BA1969" s="624"/>
      <c r="BB1969" s="624"/>
      <c r="BC1969" s="441"/>
      <c r="BD1969" s="589"/>
      <c r="BE1969" s="590"/>
    </row>
    <row r="1970" spans="34:57" ht="15" customHeight="1" x14ac:dyDescent="0.15">
      <c r="AH1970" s="598" t="s">
        <v>1941</v>
      </c>
      <c r="AI1970" s="598" t="s">
        <v>3497</v>
      </c>
      <c r="AJ1970" s="594">
        <v>905014</v>
      </c>
      <c r="AK1970" s="653"/>
      <c r="AM1970" s="665"/>
      <c r="AN1970" s="665"/>
      <c r="AO1970" s="665"/>
      <c r="AP1970" s="665"/>
      <c r="AR1970" s="663"/>
      <c r="AS1970" s="664"/>
      <c r="AU1970" s="645" t="s">
        <v>815</v>
      </c>
      <c r="AV1970" s="592" t="s">
        <v>748</v>
      </c>
      <c r="AW1970" s="591">
        <v>304035</v>
      </c>
      <c r="AX1970" s="624"/>
      <c r="AY1970" s="624"/>
      <c r="AZ1970" s="624"/>
      <c r="BA1970" s="624"/>
      <c r="BB1970" s="624"/>
      <c r="BC1970" s="441"/>
      <c r="BD1970" s="589"/>
      <c r="BE1970" s="590"/>
    </row>
    <row r="1971" spans="34:57" ht="15" customHeight="1" x14ac:dyDescent="0.15">
      <c r="AH1971" s="598" t="s">
        <v>1954</v>
      </c>
      <c r="AI1971" s="598" t="s">
        <v>3544</v>
      </c>
      <c r="AJ1971" s="594">
        <v>908994</v>
      </c>
      <c r="AK1971" s="653"/>
      <c r="AM1971" s="665"/>
      <c r="AN1971" s="665"/>
      <c r="AO1971" s="665"/>
      <c r="AP1971" s="665"/>
      <c r="AR1971" s="663"/>
      <c r="AS1971" s="664"/>
      <c r="AU1971" s="645" t="s">
        <v>815</v>
      </c>
      <c r="AV1971" s="592" t="s">
        <v>860</v>
      </c>
      <c r="AW1971" s="591">
        <v>304036</v>
      </c>
      <c r="AX1971" s="624"/>
      <c r="AY1971" s="624"/>
      <c r="AZ1971" s="624"/>
      <c r="BA1971" s="624"/>
      <c r="BB1971" s="624"/>
      <c r="BC1971" s="441"/>
      <c r="BD1971" s="589"/>
      <c r="BE1971" s="590"/>
    </row>
    <row r="1972" spans="34:57" ht="15" customHeight="1" x14ac:dyDescent="0.15">
      <c r="AH1972" s="598" t="s">
        <v>1954</v>
      </c>
      <c r="AI1972" s="598" t="s">
        <v>3564</v>
      </c>
      <c r="AJ1972" s="594">
        <v>908994</v>
      </c>
      <c r="AK1972" s="653"/>
      <c r="AM1972" s="665"/>
      <c r="AN1972" s="665"/>
      <c r="AO1972" s="665"/>
      <c r="AP1972" s="665"/>
      <c r="AR1972" s="663"/>
      <c r="AS1972" s="664"/>
      <c r="AU1972" s="645" t="s">
        <v>815</v>
      </c>
      <c r="AV1972" s="592" t="s">
        <v>749</v>
      </c>
      <c r="AW1972" s="591">
        <v>304037</v>
      </c>
      <c r="AX1972" s="606"/>
      <c r="AY1972" s="624"/>
      <c r="AZ1972" s="624"/>
      <c r="BA1972" s="624"/>
      <c r="BB1972" s="624"/>
      <c r="BC1972" s="441"/>
      <c r="BD1972" s="589"/>
      <c r="BE1972" s="590"/>
    </row>
    <row r="1973" spans="34:57" ht="15" customHeight="1" x14ac:dyDescent="0.15">
      <c r="AH1973" s="598" t="s">
        <v>1954</v>
      </c>
      <c r="AI1973" s="598" t="s">
        <v>3565</v>
      </c>
      <c r="AJ1973" s="594">
        <v>908992</v>
      </c>
      <c r="AK1973" s="653"/>
      <c r="AM1973" s="665"/>
      <c r="AN1973" s="665"/>
      <c r="AO1973" s="665"/>
      <c r="AP1973" s="665"/>
      <c r="AR1973" s="663"/>
      <c r="AS1973" s="664"/>
      <c r="AU1973" s="645" t="s">
        <v>815</v>
      </c>
      <c r="AV1973" s="592" t="s">
        <v>863</v>
      </c>
      <c r="AW1973" s="591">
        <v>304038</v>
      </c>
      <c r="AX1973" s="624"/>
      <c r="AY1973" s="624"/>
      <c r="AZ1973" s="624"/>
      <c r="BA1973" s="624"/>
      <c r="BB1973" s="624"/>
      <c r="BC1973" s="441"/>
      <c r="BD1973" s="589"/>
      <c r="BE1973" s="590"/>
    </row>
    <row r="1974" spans="34:57" ht="15" customHeight="1" x14ac:dyDescent="0.15">
      <c r="AH1974" s="598" t="s">
        <v>1954</v>
      </c>
      <c r="AI1974" s="598" t="s">
        <v>3542</v>
      </c>
      <c r="AJ1974" s="594">
        <v>908992</v>
      </c>
      <c r="AK1974" s="653"/>
      <c r="AM1974" s="665"/>
      <c r="AN1974" s="665"/>
      <c r="AO1974" s="665"/>
      <c r="AP1974" s="665"/>
      <c r="AR1974" s="663"/>
      <c r="AS1974" s="664"/>
      <c r="AU1974" s="645" t="s">
        <v>815</v>
      </c>
      <c r="AV1974" s="592" t="s">
        <v>865</v>
      </c>
      <c r="AW1974" s="591">
        <v>304039</v>
      </c>
      <c r="AX1974" s="624"/>
      <c r="AY1974" s="631"/>
      <c r="AZ1974" s="631"/>
      <c r="BA1974" s="631"/>
      <c r="BB1974" s="631"/>
      <c r="BC1974" s="441"/>
      <c r="BD1974" s="589"/>
      <c r="BE1974" s="590"/>
    </row>
    <row r="1975" spans="34:57" ht="15" customHeight="1" x14ac:dyDescent="0.15">
      <c r="AH1975" s="619"/>
      <c r="AI1975" s="620"/>
      <c r="AJ1975" s="621"/>
      <c r="AK1975" s="653"/>
      <c r="AM1975" s="665"/>
      <c r="AN1975" s="665"/>
      <c r="AO1975" s="665"/>
      <c r="AP1975" s="665"/>
      <c r="AR1975" s="663"/>
      <c r="AS1975" s="664"/>
      <c r="AU1975" s="645" t="s">
        <v>815</v>
      </c>
      <c r="AV1975" s="592" t="s">
        <v>750</v>
      </c>
      <c r="AW1975" s="591">
        <v>304040</v>
      </c>
      <c r="AX1975" s="624"/>
      <c r="AY1975" s="631"/>
      <c r="AZ1975" s="631"/>
      <c r="BA1975" s="631"/>
      <c r="BB1975" s="631"/>
      <c r="BC1975" s="441"/>
      <c r="BD1975" s="589"/>
      <c r="BE1975" s="590"/>
    </row>
    <row r="1976" spans="34:57" ht="15" customHeight="1" x14ac:dyDescent="0.15">
      <c r="AH1976" s="619"/>
      <c r="AI1976" s="620"/>
      <c r="AJ1976" s="621"/>
      <c r="AK1976" s="653"/>
      <c r="AM1976" s="665"/>
      <c r="AN1976" s="665"/>
      <c r="AO1976" s="665"/>
      <c r="AP1976" s="665"/>
      <c r="AR1976" s="663"/>
      <c r="AS1976" s="664"/>
      <c r="AU1976" s="645" t="s">
        <v>815</v>
      </c>
      <c r="AV1976" s="592" t="s">
        <v>752</v>
      </c>
      <c r="AW1976" s="591">
        <v>304041</v>
      </c>
      <c r="AX1976" s="624"/>
      <c r="AY1976" s="631"/>
      <c r="AZ1976" s="631"/>
      <c r="BA1976" s="631"/>
      <c r="BB1976" s="631"/>
      <c r="BC1976" s="441"/>
      <c r="BD1976" s="589"/>
      <c r="BE1976" s="590"/>
    </row>
    <row r="1977" spans="34:57" ht="15" customHeight="1" x14ac:dyDescent="0.15">
      <c r="AH1977" s="626" t="s">
        <v>517</v>
      </c>
      <c r="AI1977" s="620"/>
      <c r="AJ1977" s="621"/>
      <c r="AK1977" s="653"/>
      <c r="AR1977" s="663"/>
      <c r="AS1977" s="664"/>
      <c r="AU1977" s="645" t="s">
        <v>815</v>
      </c>
      <c r="AV1977" s="592" t="s">
        <v>869</v>
      </c>
      <c r="AW1977" s="591">
        <v>304042</v>
      </c>
      <c r="AX1977" s="624"/>
      <c r="AY1977" s="631"/>
      <c r="AZ1977" s="631"/>
      <c r="BA1977" s="631"/>
      <c r="BB1977" s="631"/>
      <c r="BC1977" s="441"/>
      <c r="BD1977" s="589"/>
      <c r="BE1977" s="590"/>
    </row>
    <row r="1978" spans="34:57" ht="15" customHeight="1" x14ac:dyDescent="0.15">
      <c r="AH1978" s="768" t="s">
        <v>519</v>
      </c>
      <c r="AI1978" s="768"/>
      <c r="AJ1978" s="768"/>
      <c r="AK1978" s="653"/>
      <c r="AL1978" s="665"/>
      <c r="AM1978" s="649"/>
      <c r="AN1978" s="649"/>
      <c r="AO1978" s="649"/>
      <c r="AP1978" s="649"/>
      <c r="AR1978" s="663"/>
      <c r="AS1978" s="664"/>
      <c r="AU1978" s="645" t="s">
        <v>815</v>
      </c>
      <c r="AV1978" s="592" t="s">
        <v>754</v>
      </c>
      <c r="AW1978" s="591">
        <v>304043</v>
      </c>
      <c r="AX1978" s="624"/>
      <c r="AY1978" s="631"/>
      <c r="AZ1978" s="631"/>
      <c r="BA1978" s="631"/>
      <c r="BB1978" s="631"/>
      <c r="BC1978" s="441"/>
      <c r="BD1978" s="589"/>
      <c r="BE1978" s="590"/>
    </row>
    <row r="1979" spans="34:57" ht="15" customHeight="1" x14ac:dyDescent="0.15">
      <c r="AH1979" s="584" t="s">
        <v>506</v>
      </c>
      <c r="AI1979" s="585" t="s">
        <v>507</v>
      </c>
      <c r="AJ1979" s="758" t="s">
        <v>508</v>
      </c>
      <c r="AK1979" s="653"/>
      <c r="AL1979" s="665"/>
      <c r="AM1979" s="649"/>
      <c r="AN1979" s="649"/>
      <c r="AO1979" s="649"/>
      <c r="AP1979" s="649"/>
      <c r="AR1979" s="663"/>
      <c r="AS1979" s="664"/>
      <c r="AU1979" s="645" t="s">
        <v>815</v>
      </c>
      <c r="AV1979" s="592" t="s">
        <v>755</v>
      </c>
      <c r="AW1979" s="591">
        <v>304044</v>
      </c>
      <c r="AX1979" s="624"/>
      <c r="AY1979" s="631"/>
      <c r="AZ1979" s="631"/>
      <c r="BA1979" s="631"/>
      <c r="BB1979" s="631"/>
      <c r="BC1979" s="441"/>
      <c r="BD1979" s="589"/>
      <c r="BE1979" s="590"/>
    </row>
    <row r="1980" spans="34:57" ht="15" customHeight="1" x14ac:dyDescent="0.15">
      <c r="AH1980" s="591" t="s">
        <v>372</v>
      </c>
      <c r="AI1980" s="592" t="s">
        <v>2171</v>
      </c>
      <c r="AJ1980" s="591">
        <v>100001</v>
      </c>
      <c r="AK1980" s="653"/>
      <c r="AL1980" s="665"/>
      <c r="AM1980" s="649"/>
      <c r="AN1980" s="649"/>
      <c r="AO1980" s="649"/>
      <c r="AP1980" s="649"/>
      <c r="AR1980" s="663"/>
      <c r="AS1980" s="664"/>
      <c r="AU1980" s="645" t="s">
        <v>815</v>
      </c>
      <c r="AV1980" s="592" t="s">
        <v>873</v>
      </c>
      <c r="AW1980" s="591">
        <v>304045</v>
      </c>
      <c r="AX1980" s="624"/>
      <c r="AY1980" s="631"/>
      <c r="AZ1980" s="631"/>
      <c r="BA1980" s="631"/>
      <c r="BB1980" s="631"/>
      <c r="BC1980" s="441"/>
      <c r="BD1980" s="589"/>
      <c r="BE1980" s="590"/>
    </row>
    <row r="1981" spans="34:57" ht="15" customHeight="1" x14ac:dyDescent="0.15">
      <c r="AH1981" s="591" t="s">
        <v>372</v>
      </c>
      <c r="AI1981" s="592" t="s">
        <v>2172</v>
      </c>
      <c r="AJ1981" s="591">
        <v>100002</v>
      </c>
      <c r="AK1981" s="653"/>
      <c r="AL1981" s="665"/>
      <c r="AR1981" s="663"/>
      <c r="AS1981" s="664"/>
      <c r="AU1981" s="645" t="s">
        <v>815</v>
      </c>
      <c r="AV1981" s="592" t="s">
        <v>757</v>
      </c>
      <c r="AW1981" s="591">
        <v>304046</v>
      </c>
      <c r="AX1981" s="624"/>
      <c r="AY1981" s="631"/>
      <c r="AZ1981" s="631"/>
      <c r="BA1981" s="631"/>
      <c r="BB1981" s="631"/>
      <c r="BC1981" s="441"/>
      <c r="BD1981" s="589"/>
      <c r="BE1981" s="590"/>
    </row>
    <row r="1982" spans="34:57" ht="15" customHeight="1" x14ac:dyDescent="0.15">
      <c r="AH1982" s="591" t="s">
        <v>372</v>
      </c>
      <c r="AI1982" s="592" t="s">
        <v>2173</v>
      </c>
      <c r="AJ1982" s="591">
        <v>100003</v>
      </c>
      <c r="AK1982" s="653"/>
      <c r="AL1982" s="665"/>
      <c r="AM1982" s="649"/>
      <c r="AN1982" s="649"/>
      <c r="AO1982" s="649"/>
      <c r="AP1982" s="649"/>
      <c r="AR1982" s="663"/>
      <c r="AS1982" s="664"/>
      <c r="AU1982" s="645" t="s">
        <v>815</v>
      </c>
      <c r="AV1982" s="592" t="s">
        <v>759</v>
      </c>
      <c r="AW1982" s="591">
        <v>304047</v>
      </c>
      <c r="AX1982" s="624"/>
      <c r="AY1982" s="631"/>
      <c r="AZ1982" s="631"/>
      <c r="BA1982" s="631"/>
      <c r="BB1982" s="631"/>
      <c r="BC1982" s="441"/>
      <c r="BD1982" s="589"/>
      <c r="BE1982" s="590"/>
    </row>
    <row r="1983" spans="34:57" ht="15" customHeight="1" x14ac:dyDescent="0.15">
      <c r="AH1983" s="591" t="s">
        <v>372</v>
      </c>
      <c r="AI1983" s="592" t="s">
        <v>2174</v>
      </c>
      <c r="AJ1983" s="591">
        <v>100004</v>
      </c>
      <c r="AK1983" s="653"/>
      <c r="AL1983" s="665"/>
      <c r="AR1983" s="663"/>
      <c r="AS1983" s="664"/>
      <c r="AU1983" s="645" t="s">
        <v>815</v>
      </c>
      <c r="AV1983" s="592" t="s">
        <v>877</v>
      </c>
      <c r="AW1983" s="591">
        <v>304048</v>
      </c>
      <c r="AX1983" s="624"/>
      <c r="AY1983" s="631"/>
      <c r="AZ1983" s="631"/>
      <c r="BA1983" s="631"/>
      <c r="BB1983" s="631"/>
      <c r="BC1983" s="441"/>
      <c r="BD1983" s="589"/>
      <c r="BE1983" s="590"/>
    </row>
    <row r="1984" spans="34:57" ht="15" customHeight="1" x14ac:dyDescent="0.15">
      <c r="AH1984" s="591" t="s">
        <v>372</v>
      </c>
      <c r="AI1984" s="592" t="s">
        <v>2175</v>
      </c>
      <c r="AJ1984" s="591">
        <v>100005</v>
      </c>
      <c r="AK1984" s="653"/>
      <c r="AL1984" s="665"/>
      <c r="AR1984" s="663"/>
      <c r="AS1984" s="664"/>
      <c r="AU1984" s="645" t="s">
        <v>815</v>
      </c>
      <c r="AV1984" s="592" t="s">
        <v>879</v>
      </c>
      <c r="AW1984" s="591">
        <v>304050</v>
      </c>
      <c r="AX1984" s="624"/>
      <c r="AY1984" s="631"/>
      <c r="AZ1984" s="631"/>
      <c r="BA1984" s="631"/>
      <c r="BB1984" s="631"/>
      <c r="BC1984" s="441"/>
      <c r="BD1984" s="589"/>
      <c r="BE1984" s="590"/>
    </row>
    <row r="1985" spans="34:57" ht="15" customHeight="1" x14ac:dyDescent="0.15">
      <c r="AH1985" s="591" t="s">
        <v>372</v>
      </c>
      <c r="AI1985" s="592" t="s">
        <v>2176</v>
      </c>
      <c r="AJ1985" s="591">
        <v>100006</v>
      </c>
      <c r="AK1985" s="653"/>
      <c r="AL1985" s="665"/>
      <c r="AR1985" s="663"/>
      <c r="AS1985" s="664"/>
      <c r="AU1985" s="645" t="s">
        <v>815</v>
      </c>
      <c r="AV1985" s="592" t="s">
        <v>881</v>
      </c>
      <c r="AW1985" s="591">
        <v>304051</v>
      </c>
      <c r="AX1985" s="624"/>
      <c r="AY1985" s="631"/>
      <c r="AZ1985" s="631"/>
      <c r="BA1985" s="631"/>
      <c r="BB1985" s="631"/>
      <c r="BC1985" s="441"/>
      <c r="BD1985" s="589"/>
      <c r="BE1985" s="590"/>
    </row>
    <row r="1986" spans="34:57" ht="15" customHeight="1" x14ac:dyDescent="0.15">
      <c r="AH1986" s="591" t="s">
        <v>372</v>
      </c>
      <c r="AI1986" s="592" t="s">
        <v>2177</v>
      </c>
      <c r="AJ1986" s="591">
        <v>100007</v>
      </c>
      <c r="AK1986" s="653"/>
      <c r="AL1986" s="665"/>
      <c r="AR1986" s="663"/>
      <c r="AS1986" s="664"/>
      <c r="AU1986" s="645" t="s">
        <v>815</v>
      </c>
      <c r="AV1986" s="592" t="s">
        <v>883</v>
      </c>
      <c r="AW1986" s="591">
        <v>304052</v>
      </c>
      <c r="AX1986" s="624"/>
      <c r="AY1986" s="631"/>
      <c r="AZ1986" s="631"/>
      <c r="BA1986" s="631"/>
      <c r="BB1986" s="631"/>
      <c r="BC1986" s="441"/>
      <c r="BD1986" s="589"/>
      <c r="BE1986" s="590"/>
    </row>
    <row r="1987" spans="34:57" ht="15" customHeight="1" x14ac:dyDescent="0.15">
      <c r="AH1987" s="591" t="s">
        <v>372</v>
      </c>
      <c r="AI1987" s="592" t="s">
        <v>2178</v>
      </c>
      <c r="AJ1987" s="591">
        <v>100008</v>
      </c>
      <c r="AK1987" s="653"/>
      <c r="AL1987" s="665"/>
      <c r="AR1987" s="663"/>
      <c r="AS1987" s="664"/>
      <c r="AU1987" s="645" t="s">
        <v>815</v>
      </c>
      <c r="AV1987" s="592" t="s">
        <v>885</v>
      </c>
      <c r="AW1987" s="591">
        <v>304053</v>
      </c>
      <c r="AX1987" s="624"/>
      <c r="AY1987" s="631"/>
      <c r="AZ1987" s="631"/>
      <c r="BA1987" s="631"/>
      <c r="BB1987" s="631"/>
      <c r="BC1987" s="441"/>
      <c r="BD1987" s="589"/>
      <c r="BE1987" s="590"/>
    </row>
    <row r="1988" spans="34:57" ht="15" customHeight="1" x14ac:dyDescent="0.15">
      <c r="AH1988" s="591" t="s">
        <v>372</v>
      </c>
      <c r="AI1988" s="592" t="s">
        <v>2179</v>
      </c>
      <c r="AJ1988" s="591">
        <v>100009</v>
      </c>
      <c r="AK1988" s="653"/>
      <c r="AL1988" s="665"/>
      <c r="AR1988" s="663"/>
      <c r="AS1988" s="664"/>
      <c r="AU1988" s="645" t="s">
        <v>815</v>
      </c>
      <c r="AV1988" s="592" t="s">
        <v>887</v>
      </c>
      <c r="AW1988" s="591">
        <v>304990</v>
      </c>
      <c r="AX1988" s="624"/>
      <c r="AY1988" s="631"/>
      <c r="AZ1988" s="631"/>
      <c r="BA1988" s="631"/>
      <c r="BB1988" s="631"/>
      <c r="BC1988" s="441"/>
      <c r="BD1988" s="589"/>
      <c r="BE1988" s="590"/>
    </row>
    <row r="1989" spans="34:57" ht="15" customHeight="1" x14ac:dyDescent="0.15">
      <c r="AH1989" s="591" t="s">
        <v>372</v>
      </c>
      <c r="AI1989" s="592" t="s">
        <v>2180</v>
      </c>
      <c r="AJ1989" s="591">
        <v>100010</v>
      </c>
      <c r="AK1989" s="653"/>
      <c r="AL1989" s="665"/>
      <c r="AR1989" s="663"/>
      <c r="AS1989" s="664"/>
      <c r="AU1989" s="645" t="s">
        <v>815</v>
      </c>
      <c r="AV1989" s="592" t="s">
        <v>889</v>
      </c>
      <c r="AW1989" s="591">
        <v>304991</v>
      </c>
      <c r="AX1989" s="624"/>
      <c r="AY1989" s="631"/>
      <c r="AZ1989" s="631"/>
      <c r="BA1989" s="631"/>
      <c r="BB1989" s="631"/>
      <c r="BC1989" s="441"/>
      <c r="BD1989" s="589"/>
      <c r="BE1989" s="590"/>
    </row>
    <row r="1990" spans="34:57" ht="15" customHeight="1" x14ac:dyDescent="0.15">
      <c r="AH1990" s="591" t="s">
        <v>372</v>
      </c>
      <c r="AI1990" s="592" t="s">
        <v>2181</v>
      </c>
      <c r="AJ1990" s="591">
        <v>100011</v>
      </c>
      <c r="AK1990" s="653"/>
      <c r="AL1990" s="665"/>
      <c r="AR1990" s="663"/>
      <c r="AS1990" s="664"/>
      <c r="AU1990" s="645" t="s">
        <v>815</v>
      </c>
      <c r="AV1990" s="592" t="s">
        <v>891</v>
      </c>
      <c r="AW1990" s="591">
        <v>304992</v>
      </c>
      <c r="AX1990" s="624"/>
      <c r="AY1990" s="631"/>
      <c r="AZ1990" s="631"/>
      <c r="BA1990" s="631"/>
      <c r="BB1990" s="631"/>
      <c r="BC1990" s="441"/>
      <c r="BD1990" s="589"/>
      <c r="BE1990" s="590"/>
    </row>
    <row r="1991" spans="34:57" ht="15" customHeight="1" x14ac:dyDescent="0.15">
      <c r="AH1991" s="591" t="s">
        <v>372</v>
      </c>
      <c r="AI1991" s="592" t="s">
        <v>2182</v>
      </c>
      <c r="AJ1991" s="591">
        <v>100012</v>
      </c>
      <c r="AK1991" s="653"/>
      <c r="AL1991" s="665"/>
      <c r="AR1991" s="663"/>
      <c r="AS1991" s="664"/>
      <c r="AU1991" s="645" t="s">
        <v>815</v>
      </c>
      <c r="AV1991" s="592" t="s">
        <v>893</v>
      </c>
      <c r="AW1991" s="591">
        <v>304993</v>
      </c>
      <c r="AX1991" s="624"/>
      <c r="AY1991" s="631"/>
      <c r="AZ1991" s="631"/>
      <c r="BA1991" s="631"/>
      <c r="BB1991" s="631"/>
      <c r="BC1991" s="441"/>
      <c r="BD1991" s="589"/>
      <c r="BE1991" s="590"/>
    </row>
    <row r="1992" spans="34:57" ht="15" customHeight="1" x14ac:dyDescent="0.15">
      <c r="AH1992" s="591" t="s">
        <v>372</v>
      </c>
      <c r="AI1992" s="592" t="s">
        <v>2183</v>
      </c>
      <c r="AJ1992" s="591">
        <v>100013</v>
      </c>
      <c r="AK1992" s="653"/>
      <c r="AL1992" s="665"/>
      <c r="AR1992" s="663"/>
      <c r="AS1992" s="664"/>
      <c r="AU1992" s="645" t="s">
        <v>815</v>
      </c>
      <c r="AV1992" s="592" t="s">
        <v>895</v>
      </c>
      <c r="AW1992" s="591">
        <v>304994</v>
      </c>
      <c r="AX1992" s="624"/>
      <c r="AY1992" s="624"/>
      <c r="AZ1992" s="624"/>
      <c r="BA1992" s="624"/>
      <c r="BB1992" s="624"/>
      <c r="BC1992" s="441"/>
      <c r="BD1992" s="589"/>
      <c r="BE1992" s="590"/>
    </row>
    <row r="1993" spans="34:57" ht="15" customHeight="1" x14ac:dyDescent="0.15">
      <c r="AH1993" s="591" t="s">
        <v>372</v>
      </c>
      <c r="AI1993" s="592" t="s">
        <v>2184</v>
      </c>
      <c r="AJ1993" s="591">
        <v>100014</v>
      </c>
      <c r="AK1993" s="653"/>
      <c r="AL1993" s="665"/>
      <c r="AR1993" s="663"/>
      <c r="AS1993" s="664"/>
      <c r="AU1993" s="645" t="s">
        <v>815</v>
      </c>
      <c r="AV1993" s="592" t="s">
        <v>897</v>
      </c>
      <c r="AW1993" s="591">
        <v>304995</v>
      </c>
      <c r="AX1993" s="631"/>
      <c r="AY1993" s="606"/>
      <c r="AZ1993" s="606"/>
      <c r="BA1993" s="606"/>
      <c r="BB1993" s="606"/>
      <c r="BC1993" s="441"/>
      <c r="BD1993" s="589"/>
      <c r="BE1993" s="590"/>
    </row>
    <row r="1994" spans="34:57" ht="15" customHeight="1" x14ac:dyDescent="0.15">
      <c r="AH1994" s="591" t="s">
        <v>372</v>
      </c>
      <c r="AI1994" s="592" t="s">
        <v>2185</v>
      </c>
      <c r="AJ1994" s="591">
        <v>100015</v>
      </c>
      <c r="AK1994" s="653"/>
      <c r="AL1994" s="665"/>
      <c r="AR1994" s="663"/>
      <c r="AS1994" s="664"/>
      <c r="AU1994" s="645" t="s">
        <v>815</v>
      </c>
      <c r="AV1994" s="592" t="s">
        <v>899</v>
      </c>
      <c r="AW1994" s="591">
        <v>304996</v>
      </c>
      <c r="AX1994" s="631"/>
      <c r="AY1994" s="606"/>
      <c r="AZ1994" s="606"/>
      <c r="BA1994" s="606"/>
      <c r="BB1994" s="606"/>
      <c r="BC1994" s="441"/>
      <c r="BD1994" s="589"/>
      <c r="BE1994" s="590"/>
    </row>
    <row r="1995" spans="34:57" ht="15" customHeight="1" x14ac:dyDescent="0.15">
      <c r="AH1995" s="591" t="s">
        <v>372</v>
      </c>
      <c r="AI1995" s="592" t="s">
        <v>2186</v>
      </c>
      <c r="AJ1995" s="591">
        <v>100016</v>
      </c>
      <c r="AK1995" s="653"/>
      <c r="AL1995" s="665"/>
      <c r="AR1995" s="663"/>
      <c r="AS1995" s="664"/>
      <c r="AU1995" s="645" t="s">
        <v>901</v>
      </c>
      <c r="AV1995" s="592" t="s">
        <v>761</v>
      </c>
      <c r="AW1995" s="591">
        <v>305001</v>
      </c>
      <c r="AX1995" s="631"/>
      <c r="AY1995" s="606"/>
      <c r="AZ1995" s="606"/>
      <c r="BA1995" s="606"/>
      <c r="BB1995" s="606"/>
      <c r="BC1995" s="441"/>
      <c r="BD1995" s="589"/>
      <c r="BE1995" s="590"/>
    </row>
    <row r="1996" spans="34:57" ht="15" customHeight="1" x14ac:dyDescent="0.15">
      <c r="AH1996" s="591" t="s">
        <v>372</v>
      </c>
      <c r="AI1996" s="592" t="s">
        <v>2187</v>
      </c>
      <c r="AJ1996" s="591">
        <v>100017</v>
      </c>
      <c r="AK1996" s="653"/>
      <c r="AL1996" s="665"/>
      <c r="AR1996" s="663"/>
      <c r="AS1996" s="664"/>
      <c r="AU1996" s="645" t="s">
        <v>901</v>
      </c>
      <c r="AV1996" s="592" t="s">
        <v>903</v>
      </c>
      <c r="AW1996" s="591">
        <v>305002</v>
      </c>
      <c r="AX1996" s="631"/>
      <c r="AY1996" s="624"/>
      <c r="AZ1996" s="624"/>
      <c r="BA1996" s="624"/>
      <c r="BB1996" s="624"/>
      <c r="BC1996" s="441"/>
      <c r="BD1996" s="589"/>
      <c r="BE1996" s="590"/>
    </row>
    <row r="1997" spans="34:57" ht="15" customHeight="1" x14ac:dyDescent="0.15">
      <c r="AH1997" s="591" t="s">
        <v>372</v>
      </c>
      <c r="AI1997" s="592" t="s">
        <v>2188</v>
      </c>
      <c r="AJ1997" s="591">
        <v>100018</v>
      </c>
      <c r="AK1997" s="653"/>
      <c r="AR1997" s="663"/>
      <c r="AS1997" s="664"/>
      <c r="AU1997" s="645" t="s">
        <v>901</v>
      </c>
      <c r="AV1997" s="592" t="s">
        <v>763</v>
      </c>
      <c r="AW1997" s="591">
        <v>305003</v>
      </c>
      <c r="AX1997" s="631"/>
      <c r="AY1997" s="606"/>
      <c r="AZ1997" s="606"/>
      <c r="BA1997" s="606"/>
      <c r="BB1997" s="606"/>
      <c r="BC1997" s="441"/>
      <c r="BD1997" s="589"/>
      <c r="BE1997" s="590"/>
    </row>
    <row r="1998" spans="34:57" ht="15" customHeight="1" x14ac:dyDescent="0.15">
      <c r="AH1998" s="591" t="s">
        <v>372</v>
      </c>
      <c r="AI1998" s="592" t="s">
        <v>2189</v>
      </c>
      <c r="AJ1998" s="591">
        <v>100019</v>
      </c>
      <c r="AK1998" s="653"/>
      <c r="AL1998" s="649"/>
      <c r="AR1998" s="663"/>
      <c r="AS1998" s="664"/>
      <c r="AU1998" s="645" t="s">
        <v>901</v>
      </c>
      <c r="AV1998" s="592" t="s">
        <v>765</v>
      </c>
      <c r="AW1998" s="591">
        <v>305004</v>
      </c>
      <c r="AX1998" s="631"/>
      <c r="AY1998" s="624"/>
      <c r="AZ1998" s="624"/>
      <c r="BA1998" s="624"/>
      <c r="BB1998" s="624"/>
      <c r="BC1998" s="441"/>
      <c r="BD1998" s="589"/>
      <c r="BE1998" s="590"/>
    </row>
    <row r="1999" spans="34:57" ht="15" customHeight="1" x14ac:dyDescent="0.15">
      <c r="AH1999" s="591" t="s">
        <v>372</v>
      </c>
      <c r="AI1999" s="592" t="s">
        <v>2190</v>
      </c>
      <c r="AJ1999" s="591">
        <v>100020</v>
      </c>
      <c r="AK1999" s="653"/>
      <c r="AL1999" s="649"/>
      <c r="AR1999" s="663"/>
      <c r="AS1999" s="664"/>
      <c r="AU1999" s="645" t="s">
        <v>901</v>
      </c>
      <c r="AV1999" s="592" t="s">
        <v>767</v>
      </c>
      <c r="AW1999" s="591">
        <v>305005</v>
      </c>
      <c r="AX1999" s="631"/>
      <c r="AY1999" s="624"/>
      <c r="AZ1999" s="624"/>
      <c r="BA1999" s="624"/>
      <c r="BB1999" s="624"/>
      <c r="BC1999" s="441"/>
      <c r="BD1999" s="589"/>
      <c r="BE1999" s="590"/>
    </row>
    <row r="2000" spans="34:57" ht="15" customHeight="1" x14ac:dyDescent="0.15">
      <c r="AH2000" s="591" t="s">
        <v>372</v>
      </c>
      <c r="AI2000" s="592" t="s">
        <v>2191</v>
      </c>
      <c r="AJ2000" s="591">
        <v>100021</v>
      </c>
      <c r="AK2000" s="653"/>
      <c r="AL2000" s="649"/>
      <c r="AR2000" s="663"/>
      <c r="AS2000" s="664"/>
      <c r="AU2000" s="645" t="s">
        <v>901</v>
      </c>
      <c r="AV2000" s="593" t="s">
        <v>769</v>
      </c>
      <c r="AW2000" s="591">
        <v>305006</v>
      </c>
      <c r="AX2000" s="631"/>
      <c r="AY2000" s="624"/>
      <c r="AZ2000" s="624"/>
      <c r="BA2000" s="624"/>
      <c r="BB2000" s="624"/>
      <c r="BC2000" s="441"/>
      <c r="BD2000" s="589"/>
      <c r="BE2000" s="590"/>
    </row>
    <row r="2001" spans="34:57" ht="15" customHeight="1" x14ac:dyDescent="0.15">
      <c r="AH2001" s="591" t="s">
        <v>372</v>
      </c>
      <c r="AI2001" s="592" t="s">
        <v>2192</v>
      </c>
      <c r="AJ2001" s="591">
        <v>100022</v>
      </c>
      <c r="AK2001" s="653"/>
      <c r="AR2001" s="663"/>
      <c r="AS2001" s="664"/>
      <c r="AU2001" s="645" t="s">
        <v>901</v>
      </c>
      <c r="AV2001" s="592" t="s">
        <v>771</v>
      </c>
      <c r="AW2001" s="591">
        <v>305007</v>
      </c>
      <c r="AX2001" s="631"/>
      <c r="AY2001" s="624"/>
      <c r="AZ2001" s="624"/>
      <c r="BA2001" s="624"/>
      <c r="BB2001" s="624"/>
      <c r="BC2001" s="441"/>
      <c r="BD2001" s="589"/>
      <c r="BE2001" s="590"/>
    </row>
    <row r="2002" spans="34:57" ht="15" customHeight="1" x14ac:dyDescent="0.15">
      <c r="AH2002" s="591" t="s">
        <v>372</v>
      </c>
      <c r="AI2002" s="592" t="s">
        <v>2193</v>
      </c>
      <c r="AJ2002" s="591">
        <v>100023</v>
      </c>
      <c r="AK2002" s="653"/>
      <c r="AL2002" s="649"/>
      <c r="AR2002" s="663"/>
      <c r="AS2002" s="664"/>
      <c r="AU2002" s="645" t="s">
        <v>901</v>
      </c>
      <c r="AV2002" s="592" t="s">
        <v>773</v>
      </c>
      <c r="AW2002" s="591">
        <v>305008</v>
      </c>
      <c r="AX2002" s="631"/>
      <c r="AY2002" s="624"/>
      <c r="AZ2002" s="624"/>
      <c r="BA2002" s="624"/>
      <c r="BB2002" s="624"/>
      <c r="BC2002" s="441"/>
      <c r="BD2002" s="589"/>
      <c r="BE2002" s="590"/>
    </row>
    <row r="2003" spans="34:57" ht="15" customHeight="1" x14ac:dyDescent="0.15">
      <c r="AH2003" s="591" t="s">
        <v>372</v>
      </c>
      <c r="AI2003" s="592" t="s">
        <v>2194</v>
      </c>
      <c r="AJ2003" s="591">
        <v>100024</v>
      </c>
      <c r="AK2003" s="653"/>
      <c r="AR2003" s="663"/>
      <c r="AS2003" s="664"/>
      <c r="AU2003" s="645" t="s">
        <v>901</v>
      </c>
      <c r="AV2003" s="592" t="s">
        <v>775</v>
      </c>
      <c r="AW2003" s="591">
        <v>305009</v>
      </c>
      <c r="AX2003" s="631"/>
      <c r="AY2003" s="624"/>
      <c r="AZ2003" s="624"/>
      <c r="BA2003" s="624"/>
      <c r="BB2003" s="624"/>
      <c r="BC2003" s="441"/>
      <c r="BD2003" s="589"/>
      <c r="BE2003" s="590"/>
    </row>
    <row r="2004" spans="34:57" ht="15" customHeight="1" x14ac:dyDescent="0.15">
      <c r="AH2004" s="591" t="s">
        <v>372</v>
      </c>
      <c r="AI2004" s="592" t="s">
        <v>2195</v>
      </c>
      <c r="AJ2004" s="591">
        <v>100025</v>
      </c>
      <c r="AK2004" s="653"/>
      <c r="AR2004" s="663"/>
      <c r="AS2004" s="664"/>
      <c r="AU2004" s="645" t="s">
        <v>901</v>
      </c>
      <c r="AV2004" s="592" t="s">
        <v>777</v>
      </c>
      <c r="AW2004" s="591">
        <v>305010</v>
      </c>
      <c r="AX2004" s="631"/>
      <c r="AY2004" s="624"/>
      <c r="AZ2004" s="624"/>
      <c r="BA2004" s="624"/>
      <c r="BB2004" s="624"/>
      <c r="BC2004" s="441"/>
      <c r="BD2004" s="589"/>
      <c r="BE2004" s="590"/>
    </row>
    <row r="2005" spans="34:57" ht="15" customHeight="1" x14ac:dyDescent="0.15">
      <c r="AH2005" s="591" t="s">
        <v>372</v>
      </c>
      <c r="AI2005" s="592" t="s">
        <v>2196</v>
      </c>
      <c r="AJ2005" s="591">
        <v>100026</v>
      </c>
      <c r="AK2005" s="653"/>
      <c r="AR2005" s="663"/>
      <c r="AS2005" s="664"/>
      <c r="AU2005" s="645" t="s">
        <v>901</v>
      </c>
      <c r="AV2005" s="592" t="s">
        <v>779</v>
      </c>
      <c r="AW2005" s="591">
        <v>305011</v>
      </c>
      <c r="AX2005" s="631"/>
      <c r="AY2005" s="624"/>
      <c r="AZ2005" s="624"/>
      <c r="BA2005" s="624"/>
      <c r="BB2005" s="624"/>
      <c r="BC2005" s="441"/>
      <c r="BD2005" s="589"/>
      <c r="BE2005" s="590"/>
    </row>
    <row r="2006" spans="34:57" ht="15" customHeight="1" x14ac:dyDescent="0.15">
      <c r="AH2006" s="591" t="s">
        <v>372</v>
      </c>
      <c r="AI2006" s="592" t="s">
        <v>2197</v>
      </c>
      <c r="AJ2006" s="591">
        <v>100027</v>
      </c>
      <c r="AK2006" s="653"/>
      <c r="AR2006" s="663"/>
      <c r="AS2006" s="664"/>
      <c r="AU2006" s="645" t="s">
        <v>901</v>
      </c>
      <c r="AV2006" s="592" t="s">
        <v>781</v>
      </c>
      <c r="AW2006" s="591">
        <v>305012</v>
      </c>
      <c r="AX2006" s="631"/>
      <c r="AY2006" s="624"/>
      <c r="AZ2006" s="624"/>
      <c r="BA2006" s="624"/>
      <c r="BB2006" s="624"/>
      <c r="BC2006" s="441"/>
      <c r="BD2006" s="589"/>
      <c r="BE2006" s="590"/>
    </row>
    <row r="2007" spans="34:57" ht="15" customHeight="1" x14ac:dyDescent="0.15">
      <c r="AH2007" s="591" t="s">
        <v>372</v>
      </c>
      <c r="AI2007" s="592" t="s">
        <v>2198</v>
      </c>
      <c r="AJ2007" s="591">
        <v>100028</v>
      </c>
      <c r="AK2007" s="653"/>
      <c r="AR2007" s="663"/>
      <c r="AS2007" s="664"/>
      <c r="AU2007" s="645" t="s">
        <v>901</v>
      </c>
      <c r="AV2007" s="592" t="s">
        <v>782</v>
      </c>
      <c r="AW2007" s="591">
        <v>305013</v>
      </c>
      <c r="AX2007" s="631"/>
      <c r="AY2007" s="624"/>
      <c r="AZ2007" s="624"/>
      <c r="BA2007" s="624"/>
      <c r="BB2007" s="624"/>
      <c r="BC2007" s="441"/>
      <c r="BD2007" s="589"/>
      <c r="BE2007" s="590"/>
    </row>
    <row r="2008" spans="34:57" ht="15" customHeight="1" x14ac:dyDescent="0.15">
      <c r="AH2008" s="591" t="s">
        <v>372</v>
      </c>
      <c r="AI2008" s="592" t="s">
        <v>2199</v>
      </c>
      <c r="AJ2008" s="591">
        <v>100029</v>
      </c>
      <c r="AK2008" s="653"/>
      <c r="AR2008" s="663"/>
      <c r="AS2008" s="664"/>
      <c r="AU2008" s="645" t="s">
        <v>901</v>
      </c>
      <c r="AV2008" s="592" t="s">
        <v>915</v>
      </c>
      <c r="AW2008" s="591">
        <v>305014</v>
      </c>
      <c r="AX2008" s="631"/>
      <c r="AY2008" s="624"/>
      <c r="AZ2008" s="624"/>
      <c r="BA2008" s="624"/>
      <c r="BB2008" s="624"/>
      <c r="BC2008" s="441"/>
      <c r="BD2008" s="589"/>
      <c r="BE2008" s="590"/>
    </row>
    <row r="2009" spans="34:57" ht="15" customHeight="1" x14ac:dyDescent="0.15">
      <c r="AH2009" s="591" t="s">
        <v>372</v>
      </c>
      <c r="AI2009" s="592" t="s">
        <v>2200</v>
      </c>
      <c r="AJ2009" s="591">
        <v>100030</v>
      </c>
      <c r="AK2009" s="653"/>
      <c r="AR2009" s="663"/>
      <c r="AS2009" s="664"/>
      <c r="AU2009" s="645" t="s">
        <v>901</v>
      </c>
      <c r="AV2009" s="592" t="s">
        <v>784</v>
      </c>
      <c r="AW2009" s="591">
        <v>305015</v>
      </c>
      <c r="AX2009" s="631"/>
      <c r="AY2009" s="624"/>
      <c r="AZ2009" s="624"/>
      <c r="BA2009" s="624"/>
      <c r="BB2009" s="624"/>
      <c r="BC2009" s="441"/>
      <c r="BD2009" s="589"/>
      <c r="BE2009" s="590"/>
    </row>
    <row r="2010" spans="34:57" ht="15" customHeight="1" x14ac:dyDescent="0.15">
      <c r="AH2010" s="591" t="s">
        <v>372</v>
      </c>
      <c r="AI2010" s="592" t="s">
        <v>2201</v>
      </c>
      <c r="AJ2010" s="591">
        <v>100031</v>
      </c>
      <c r="AK2010" s="653"/>
      <c r="AR2010" s="663"/>
      <c r="AS2010" s="664"/>
      <c r="AU2010" s="645" t="s">
        <v>901</v>
      </c>
      <c r="AV2010" s="592" t="s">
        <v>785</v>
      </c>
      <c r="AW2010" s="591">
        <v>305016</v>
      </c>
      <c r="AX2010" s="631"/>
      <c r="AY2010" s="624"/>
      <c r="AZ2010" s="624"/>
      <c r="BA2010" s="624"/>
      <c r="BB2010" s="624"/>
      <c r="BC2010" s="441"/>
      <c r="BD2010" s="589"/>
      <c r="BE2010" s="590"/>
    </row>
    <row r="2011" spans="34:57" ht="15" customHeight="1" x14ac:dyDescent="0.15">
      <c r="AH2011" s="591" t="s">
        <v>372</v>
      </c>
      <c r="AI2011" s="592" t="s">
        <v>2202</v>
      </c>
      <c r="AJ2011" s="591">
        <v>100032</v>
      </c>
      <c r="AK2011" s="653"/>
      <c r="AR2011" s="663"/>
      <c r="AS2011" s="664"/>
      <c r="AU2011" s="645" t="s">
        <v>901</v>
      </c>
      <c r="AV2011" s="592" t="s">
        <v>787</v>
      </c>
      <c r="AW2011" s="591">
        <v>305017</v>
      </c>
      <c r="AX2011" s="631"/>
      <c r="AY2011" s="624"/>
      <c r="AZ2011" s="624"/>
      <c r="BA2011" s="624"/>
      <c r="BB2011" s="624"/>
      <c r="BC2011" s="441"/>
      <c r="BD2011" s="589"/>
      <c r="BE2011" s="590"/>
    </row>
    <row r="2012" spans="34:57" ht="15" customHeight="1" x14ac:dyDescent="0.15">
      <c r="AH2012" s="591" t="s">
        <v>372</v>
      </c>
      <c r="AI2012" s="592" t="s">
        <v>2203</v>
      </c>
      <c r="AJ2012" s="591">
        <v>100033</v>
      </c>
      <c r="AK2012" s="653"/>
      <c r="AR2012" s="663"/>
      <c r="AS2012" s="664"/>
      <c r="AU2012" s="645" t="s">
        <v>901</v>
      </c>
      <c r="AV2012" s="592" t="s">
        <v>788</v>
      </c>
      <c r="AW2012" s="591">
        <v>305018</v>
      </c>
      <c r="AX2012" s="624"/>
      <c r="AY2012" s="624"/>
      <c r="AZ2012" s="624"/>
      <c r="BA2012" s="624"/>
      <c r="BB2012" s="624"/>
      <c r="BC2012" s="441"/>
      <c r="BD2012" s="589"/>
      <c r="BE2012" s="590"/>
    </row>
    <row r="2013" spans="34:57" ht="15" customHeight="1" x14ac:dyDescent="0.15">
      <c r="AH2013" s="591" t="s">
        <v>372</v>
      </c>
      <c r="AI2013" s="592" t="s">
        <v>2204</v>
      </c>
      <c r="AJ2013" s="591">
        <v>100034</v>
      </c>
      <c r="AK2013" s="653"/>
      <c r="AR2013" s="663"/>
      <c r="AS2013" s="664"/>
      <c r="AU2013" s="645" t="s">
        <v>901</v>
      </c>
      <c r="AV2013" s="592" t="s">
        <v>789</v>
      </c>
      <c r="AW2013" s="591">
        <v>305019</v>
      </c>
      <c r="AX2013" s="606"/>
      <c r="AY2013" s="624"/>
      <c r="AZ2013" s="624"/>
      <c r="BA2013" s="624"/>
      <c r="BB2013" s="624"/>
      <c r="BC2013" s="441"/>
      <c r="BD2013" s="589"/>
      <c r="BE2013" s="590"/>
    </row>
    <row r="2014" spans="34:57" ht="15" customHeight="1" x14ac:dyDescent="0.15">
      <c r="AH2014" s="591" t="s">
        <v>372</v>
      </c>
      <c r="AI2014" s="592" t="s">
        <v>2205</v>
      </c>
      <c r="AJ2014" s="591">
        <v>100035</v>
      </c>
      <c r="AK2014" s="653"/>
      <c r="AR2014" s="663"/>
      <c r="AS2014" s="664"/>
      <c r="AU2014" s="645" t="s">
        <v>901</v>
      </c>
      <c r="AV2014" s="592" t="s">
        <v>790</v>
      </c>
      <c r="AW2014" s="591">
        <v>305020</v>
      </c>
      <c r="AX2014" s="606"/>
      <c r="AY2014" s="624"/>
      <c r="AZ2014" s="624"/>
      <c r="BA2014" s="624"/>
      <c r="BB2014" s="624"/>
      <c r="BC2014" s="441"/>
      <c r="BD2014" s="589"/>
      <c r="BE2014" s="590"/>
    </row>
    <row r="2015" spans="34:57" ht="15" customHeight="1" x14ac:dyDescent="0.15">
      <c r="AH2015" s="591" t="s">
        <v>372</v>
      </c>
      <c r="AI2015" s="592" t="s">
        <v>2206</v>
      </c>
      <c r="AJ2015" s="591">
        <v>100038</v>
      </c>
      <c r="AK2015" s="653"/>
      <c r="AR2015" s="663"/>
      <c r="AS2015" s="664"/>
      <c r="AU2015" s="645" t="s">
        <v>901</v>
      </c>
      <c r="AV2015" s="592" t="s">
        <v>791</v>
      </c>
      <c r="AW2015" s="591">
        <v>305021</v>
      </c>
      <c r="AX2015" s="606"/>
      <c r="AY2015" s="624"/>
      <c r="AZ2015" s="624"/>
      <c r="BA2015" s="624"/>
      <c r="BB2015" s="624"/>
      <c r="BC2015" s="441"/>
      <c r="BD2015" s="589"/>
      <c r="BE2015" s="590"/>
    </row>
    <row r="2016" spans="34:57" ht="15" customHeight="1" x14ac:dyDescent="0.15">
      <c r="AH2016" s="591" t="s">
        <v>372</v>
      </c>
      <c r="AI2016" s="592" t="s">
        <v>2207</v>
      </c>
      <c r="AJ2016" s="591">
        <v>100039</v>
      </c>
      <c r="AK2016" s="653"/>
      <c r="AR2016" s="663"/>
      <c r="AS2016" s="664"/>
      <c r="AU2016" s="645" t="s">
        <v>901</v>
      </c>
      <c r="AV2016" s="592" t="s">
        <v>923</v>
      </c>
      <c r="AW2016" s="591">
        <v>305023</v>
      </c>
      <c r="AX2016" s="624"/>
      <c r="AY2016" s="624"/>
      <c r="AZ2016" s="624"/>
      <c r="BA2016" s="624"/>
      <c r="BB2016" s="624"/>
      <c r="BC2016" s="441"/>
      <c r="BD2016" s="589"/>
      <c r="BE2016" s="590"/>
    </row>
    <row r="2017" spans="34:57" ht="15" customHeight="1" x14ac:dyDescent="0.15">
      <c r="AH2017" s="591" t="s">
        <v>372</v>
      </c>
      <c r="AI2017" s="592" t="s">
        <v>2208</v>
      </c>
      <c r="AJ2017" s="591">
        <v>100040</v>
      </c>
      <c r="AK2017" s="653"/>
      <c r="AR2017" s="663"/>
      <c r="AS2017" s="664"/>
      <c r="AU2017" s="645" t="s">
        <v>901</v>
      </c>
      <c r="AV2017" s="592" t="s">
        <v>793</v>
      </c>
      <c r="AW2017" s="591">
        <v>305024</v>
      </c>
      <c r="AX2017" s="606"/>
      <c r="AY2017" s="624"/>
      <c r="AZ2017" s="624"/>
      <c r="BA2017" s="624"/>
      <c r="BB2017" s="624"/>
      <c r="BC2017" s="441"/>
      <c r="BD2017" s="589"/>
      <c r="BE2017" s="590"/>
    </row>
    <row r="2018" spans="34:57" ht="15" customHeight="1" x14ac:dyDescent="0.15">
      <c r="AH2018" s="591" t="s">
        <v>372</v>
      </c>
      <c r="AI2018" s="592" t="s">
        <v>2209</v>
      </c>
      <c r="AJ2018" s="591">
        <v>100042</v>
      </c>
      <c r="AK2018" s="653"/>
      <c r="AR2018" s="663"/>
      <c r="AS2018" s="664"/>
      <c r="AU2018" s="645" t="s">
        <v>901</v>
      </c>
      <c r="AV2018" s="592" t="s">
        <v>794</v>
      </c>
      <c r="AW2018" s="591">
        <v>305025</v>
      </c>
      <c r="AX2018" s="624"/>
      <c r="AY2018" s="624"/>
      <c r="AZ2018" s="624"/>
      <c r="BA2018" s="624"/>
      <c r="BB2018" s="624"/>
      <c r="BC2018" s="441"/>
      <c r="BD2018" s="589"/>
      <c r="BE2018" s="590"/>
    </row>
    <row r="2019" spans="34:57" ht="15" customHeight="1" x14ac:dyDescent="0.15">
      <c r="AH2019" s="591" t="s">
        <v>372</v>
      </c>
      <c r="AI2019" s="592" t="s">
        <v>2210</v>
      </c>
      <c r="AJ2019" s="591">
        <v>100043</v>
      </c>
      <c r="AK2019" s="653"/>
      <c r="AR2019" s="663"/>
      <c r="AS2019" s="664"/>
      <c r="AU2019" s="645" t="s">
        <v>901</v>
      </c>
      <c r="AV2019" s="592" t="s">
        <v>927</v>
      </c>
      <c r="AW2019" s="591">
        <v>305028</v>
      </c>
      <c r="AX2019" s="624"/>
      <c r="AY2019" s="624"/>
      <c r="AZ2019" s="624"/>
      <c r="BA2019" s="624"/>
      <c r="BB2019" s="624"/>
      <c r="BC2019" s="441"/>
      <c r="BD2019" s="589"/>
      <c r="BE2019" s="590"/>
    </row>
    <row r="2020" spans="34:57" ht="15" customHeight="1" x14ac:dyDescent="0.15">
      <c r="AH2020" s="591" t="s">
        <v>372</v>
      </c>
      <c r="AI2020" s="592" t="s">
        <v>2211</v>
      </c>
      <c r="AJ2020" s="591">
        <v>100045</v>
      </c>
      <c r="AK2020" s="653"/>
      <c r="AR2020" s="663"/>
      <c r="AS2020" s="664"/>
      <c r="AU2020" s="645" t="s">
        <v>901</v>
      </c>
      <c r="AV2020" s="592" t="s">
        <v>929</v>
      </c>
      <c r="AW2020" s="591">
        <v>305029</v>
      </c>
      <c r="AX2020" s="624"/>
      <c r="AY2020" s="624"/>
      <c r="AZ2020" s="624"/>
      <c r="BA2020" s="624"/>
      <c r="BB2020" s="624"/>
      <c r="BC2020" s="441"/>
      <c r="BD2020" s="589"/>
      <c r="BE2020" s="590"/>
    </row>
    <row r="2021" spans="34:57" ht="15" customHeight="1" x14ac:dyDescent="0.15">
      <c r="AH2021" s="591" t="s">
        <v>372</v>
      </c>
      <c r="AI2021" s="592" t="s">
        <v>2212</v>
      </c>
      <c r="AJ2021" s="591">
        <v>100046</v>
      </c>
      <c r="AK2021" s="653"/>
      <c r="AR2021" s="663"/>
      <c r="AS2021" s="664"/>
      <c r="AU2021" s="645" t="s">
        <v>901</v>
      </c>
      <c r="AV2021" s="592" t="s">
        <v>931</v>
      </c>
      <c r="AW2021" s="591">
        <v>305030</v>
      </c>
      <c r="AX2021" s="624"/>
      <c r="AY2021" s="624"/>
      <c r="AZ2021" s="624"/>
      <c r="BA2021" s="624"/>
      <c r="BB2021" s="624"/>
      <c r="BC2021" s="441"/>
      <c r="BD2021" s="589"/>
      <c r="BE2021" s="590"/>
    </row>
    <row r="2022" spans="34:57" ht="15" customHeight="1" x14ac:dyDescent="0.15">
      <c r="AH2022" s="591" t="s">
        <v>372</v>
      </c>
      <c r="AI2022" s="592" t="s">
        <v>2213</v>
      </c>
      <c r="AJ2022" s="591">
        <v>100047</v>
      </c>
      <c r="AK2022" s="653"/>
      <c r="AR2022" s="663"/>
      <c r="AS2022" s="664"/>
      <c r="AU2022" s="645" t="s">
        <v>901</v>
      </c>
      <c r="AV2022" s="592" t="s">
        <v>933</v>
      </c>
      <c r="AW2022" s="591">
        <v>305031</v>
      </c>
      <c r="AX2022" s="624"/>
      <c r="AY2022" s="624"/>
      <c r="AZ2022" s="624"/>
      <c r="BA2022" s="624"/>
      <c r="BB2022" s="624"/>
      <c r="BC2022" s="441"/>
      <c r="BD2022" s="589"/>
      <c r="BE2022" s="590"/>
    </row>
    <row r="2023" spans="34:57" ht="15" customHeight="1" x14ac:dyDescent="0.15">
      <c r="AH2023" s="591" t="s">
        <v>372</v>
      </c>
      <c r="AI2023" s="592" t="s">
        <v>2214</v>
      </c>
      <c r="AJ2023" s="591">
        <v>100049</v>
      </c>
      <c r="AK2023" s="653"/>
      <c r="AR2023" s="663"/>
      <c r="AS2023" s="664"/>
      <c r="AU2023" s="645" t="s">
        <v>901</v>
      </c>
      <c r="AV2023" s="592" t="s">
        <v>795</v>
      </c>
      <c r="AW2023" s="591">
        <v>305032</v>
      </c>
      <c r="AX2023" s="624"/>
      <c r="AY2023" s="624"/>
      <c r="AZ2023" s="624"/>
      <c r="BA2023" s="624"/>
      <c r="BB2023" s="624"/>
      <c r="BC2023" s="441"/>
      <c r="BD2023" s="589"/>
      <c r="BE2023" s="590"/>
    </row>
    <row r="2024" spans="34:57" ht="15" customHeight="1" x14ac:dyDescent="0.15">
      <c r="AH2024" s="591" t="s">
        <v>372</v>
      </c>
      <c r="AI2024" s="592" t="s">
        <v>2215</v>
      </c>
      <c r="AJ2024" s="591">
        <v>100050</v>
      </c>
      <c r="AK2024" s="653"/>
      <c r="AR2024" s="663"/>
      <c r="AS2024" s="664"/>
      <c r="AU2024" s="645" t="s">
        <v>901</v>
      </c>
      <c r="AV2024" s="592" t="s">
        <v>935</v>
      </c>
      <c r="AW2024" s="591">
        <v>305033</v>
      </c>
      <c r="AX2024" s="624"/>
      <c r="AY2024" s="624"/>
      <c r="AZ2024" s="624"/>
      <c r="BA2024" s="624"/>
      <c r="BB2024" s="624"/>
      <c r="BC2024" s="441"/>
      <c r="BD2024" s="589"/>
      <c r="BE2024" s="590"/>
    </row>
    <row r="2025" spans="34:57" ht="15" customHeight="1" x14ac:dyDescent="0.15">
      <c r="AH2025" s="591" t="s">
        <v>372</v>
      </c>
      <c r="AI2025" s="592" t="s">
        <v>2216</v>
      </c>
      <c r="AJ2025" s="591">
        <v>100051</v>
      </c>
      <c r="AK2025" s="653"/>
      <c r="AR2025" s="663"/>
      <c r="AS2025" s="664"/>
      <c r="AU2025" s="645" t="s">
        <v>901</v>
      </c>
      <c r="AV2025" s="592" t="s">
        <v>937</v>
      </c>
      <c r="AW2025" s="591">
        <v>305035</v>
      </c>
      <c r="AX2025" s="624"/>
      <c r="AY2025" s="624"/>
      <c r="AZ2025" s="624"/>
      <c r="BA2025" s="624"/>
      <c r="BB2025" s="624"/>
      <c r="BC2025" s="441"/>
      <c r="BD2025" s="589"/>
      <c r="BE2025" s="590"/>
    </row>
    <row r="2026" spans="34:57" ht="15" customHeight="1" x14ac:dyDescent="0.15">
      <c r="AH2026" s="591" t="s">
        <v>372</v>
      </c>
      <c r="AI2026" s="592" t="s">
        <v>2217</v>
      </c>
      <c r="AJ2026" s="591">
        <v>100052</v>
      </c>
      <c r="AK2026" s="653"/>
      <c r="AR2026" s="663"/>
      <c r="AS2026" s="664"/>
      <c r="AU2026" s="645" t="s">
        <v>901</v>
      </c>
      <c r="AV2026" s="592" t="s">
        <v>797</v>
      </c>
      <c r="AW2026" s="591">
        <v>305036</v>
      </c>
      <c r="AX2026" s="624"/>
      <c r="AY2026" s="624"/>
      <c r="AZ2026" s="624"/>
      <c r="BA2026" s="624"/>
      <c r="BB2026" s="624"/>
      <c r="BC2026" s="441"/>
      <c r="BD2026" s="589"/>
      <c r="BE2026" s="590"/>
    </row>
    <row r="2027" spans="34:57" ht="15" customHeight="1" x14ac:dyDescent="0.15">
      <c r="AH2027" s="591" t="s">
        <v>372</v>
      </c>
      <c r="AI2027" s="592" t="s">
        <v>2218</v>
      </c>
      <c r="AJ2027" s="591">
        <v>100053</v>
      </c>
      <c r="AK2027" s="653"/>
      <c r="AR2027" s="663"/>
      <c r="AS2027" s="664"/>
      <c r="AU2027" s="645" t="s">
        <v>901</v>
      </c>
      <c r="AV2027" s="592" t="s">
        <v>798</v>
      </c>
      <c r="AW2027" s="591">
        <v>305037</v>
      </c>
      <c r="AX2027" s="624"/>
      <c r="AY2027" s="624"/>
      <c r="AZ2027" s="624"/>
      <c r="BA2027" s="624"/>
      <c r="BB2027" s="624"/>
      <c r="BC2027" s="441"/>
      <c r="BD2027" s="589"/>
      <c r="BE2027" s="590"/>
    </row>
    <row r="2028" spans="34:57" ht="15" customHeight="1" x14ac:dyDescent="0.15">
      <c r="AH2028" s="591" t="s">
        <v>372</v>
      </c>
      <c r="AI2028" s="592" t="s">
        <v>2219</v>
      </c>
      <c r="AJ2028" s="591">
        <v>100054</v>
      </c>
      <c r="AK2028" s="653"/>
      <c r="AR2028" s="663"/>
      <c r="AS2028" s="664"/>
      <c r="AU2028" s="645" t="s">
        <v>901</v>
      </c>
      <c r="AV2028" s="592" t="s">
        <v>941</v>
      </c>
      <c r="AW2028" s="591">
        <v>305038</v>
      </c>
      <c r="AX2028" s="624"/>
      <c r="AY2028" s="624"/>
      <c r="AZ2028" s="624"/>
      <c r="BA2028" s="624"/>
      <c r="BB2028" s="624"/>
      <c r="BC2028" s="441"/>
      <c r="BD2028" s="589"/>
      <c r="BE2028" s="590"/>
    </row>
    <row r="2029" spans="34:57" ht="15" customHeight="1" x14ac:dyDescent="0.15">
      <c r="AH2029" s="591" t="s">
        <v>372</v>
      </c>
      <c r="AI2029" s="592" t="s">
        <v>2220</v>
      </c>
      <c r="AJ2029" s="591">
        <v>100055</v>
      </c>
      <c r="AK2029" s="653"/>
      <c r="AR2029" s="663"/>
      <c r="AS2029" s="664"/>
      <c r="AU2029" s="645" t="s">
        <v>901</v>
      </c>
      <c r="AV2029" s="592" t="s">
        <v>943</v>
      </c>
      <c r="AW2029" s="591">
        <v>305039</v>
      </c>
      <c r="AX2029" s="624"/>
      <c r="AY2029" s="624"/>
      <c r="AZ2029" s="624"/>
      <c r="BA2029" s="624"/>
      <c r="BB2029" s="624"/>
      <c r="BC2029" s="441"/>
      <c r="BD2029" s="589"/>
      <c r="BE2029" s="590"/>
    </row>
    <row r="2030" spans="34:57" ht="15" customHeight="1" x14ac:dyDescent="0.15">
      <c r="AH2030" s="591" t="s">
        <v>372</v>
      </c>
      <c r="AI2030" s="592" t="s">
        <v>2221</v>
      </c>
      <c r="AJ2030" s="591">
        <v>100056</v>
      </c>
      <c r="AK2030" s="653"/>
      <c r="AR2030" s="663"/>
      <c r="AS2030" s="664"/>
      <c r="AU2030" s="645" t="s">
        <v>901</v>
      </c>
      <c r="AV2030" s="593" t="s">
        <v>800</v>
      </c>
      <c r="AW2030" s="591">
        <v>305040</v>
      </c>
      <c r="AX2030" s="624"/>
      <c r="AY2030" s="624"/>
      <c r="AZ2030" s="624"/>
      <c r="BA2030" s="624"/>
      <c r="BB2030" s="624"/>
      <c r="BC2030" s="441"/>
      <c r="BD2030" s="589"/>
      <c r="BE2030" s="590"/>
    </row>
    <row r="2031" spans="34:57" ht="15" customHeight="1" x14ac:dyDescent="0.15">
      <c r="AH2031" s="591" t="s">
        <v>372</v>
      </c>
      <c r="AI2031" s="592" t="s">
        <v>2222</v>
      </c>
      <c r="AJ2031" s="591">
        <v>100057</v>
      </c>
      <c r="AK2031" s="653"/>
      <c r="AR2031" s="663"/>
      <c r="AS2031" s="664"/>
      <c r="AU2031" s="645" t="s">
        <v>901</v>
      </c>
      <c r="AV2031" s="592" t="s">
        <v>946</v>
      </c>
      <c r="AW2031" s="591">
        <v>305041</v>
      </c>
      <c r="AX2031" s="624"/>
      <c r="AY2031" s="624"/>
      <c r="AZ2031" s="624"/>
      <c r="BA2031" s="624"/>
      <c r="BB2031" s="624"/>
      <c r="BC2031" s="441"/>
      <c r="BD2031" s="589"/>
      <c r="BE2031" s="590"/>
    </row>
    <row r="2032" spans="34:57" ht="15" customHeight="1" x14ac:dyDescent="0.15">
      <c r="AH2032" s="591" t="s">
        <v>372</v>
      </c>
      <c r="AI2032" s="592" t="s">
        <v>2223</v>
      </c>
      <c r="AJ2032" s="591">
        <v>100058</v>
      </c>
      <c r="AK2032" s="653"/>
      <c r="AR2032" s="663"/>
      <c r="AS2032" s="664"/>
      <c r="AU2032" s="645" t="s">
        <v>901</v>
      </c>
      <c r="AV2032" s="592" t="s">
        <v>802</v>
      </c>
      <c r="AW2032" s="591">
        <v>305042</v>
      </c>
      <c r="AX2032" s="624"/>
      <c r="AY2032" s="624"/>
      <c r="AZ2032" s="624"/>
      <c r="BA2032" s="624"/>
      <c r="BB2032" s="624"/>
      <c r="BC2032" s="441"/>
      <c r="BD2032" s="589"/>
      <c r="BE2032" s="590"/>
    </row>
    <row r="2033" spans="34:57" ht="15" customHeight="1" x14ac:dyDescent="0.15">
      <c r="AH2033" s="591" t="s">
        <v>372</v>
      </c>
      <c r="AI2033" s="592" t="s">
        <v>2224</v>
      </c>
      <c r="AJ2033" s="591">
        <v>100059</v>
      </c>
      <c r="AK2033" s="653"/>
      <c r="AR2033" s="663"/>
      <c r="AS2033" s="664"/>
      <c r="AU2033" s="645" t="s">
        <v>901</v>
      </c>
      <c r="AV2033" s="592" t="s">
        <v>803</v>
      </c>
      <c r="AW2033" s="591">
        <v>305043</v>
      </c>
      <c r="AX2033" s="624"/>
      <c r="AY2033" s="624"/>
      <c r="AZ2033" s="624"/>
      <c r="BA2033" s="624"/>
      <c r="BB2033" s="624"/>
      <c r="BC2033" s="441"/>
      <c r="BD2033" s="589"/>
      <c r="BE2033" s="590"/>
    </row>
    <row r="2034" spans="34:57" ht="15" customHeight="1" x14ac:dyDescent="0.15">
      <c r="AH2034" s="591" t="s">
        <v>372</v>
      </c>
      <c r="AI2034" s="592"/>
      <c r="AJ2034" s="591">
        <v>100993</v>
      </c>
      <c r="AK2034" s="653"/>
      <c r="AR2034" s="663"/>
      <c r="AS2034" s="664"/>
      <c r="AU2034" s="645" t="s">
        <v>901</v>
      </c>
      <c r="AV2034" s="592" t="s">
        <v>950</v>
      </c>
      <c r="AW2034" s="591">
        <v>305044</v>
      </c>
      <c r="AX2034" s="624"/>
      <c r="AY2034" s="624"/>
      <c r="AZ2034" s="624"/>
      <c r="BA2034" s="624"/>
      <c r="BB2034" s="624"/>
      <c r="BC2034" s="441"/>
      <c r="BD2034" s="589"/>
      <c r="BE2034" s="590"/>
    </row>
    <row r="2035" spans="34:57" ht="15" customHeight="1" x14ac:dyDescent="0.15">
      <c r="AH2035" s="591" t="s">
        <v>588</v>
      </c>
      <c r="AI2035" s="592" t="s">
        <v>589</v>
      </c>
      <c r="AJ2035" s="591">
        <v>100994</v>
      </c>
      <c r="AK2035" s="653"/>
      <c r="AR2035" s="663"/>
      <c r="AS2035" s="664"/>
      <c r="AU2035" s="645" t="s">
        <v>901</v>
      </c>
      <c r="AV2035" s="592" t="s">
        <v>952</v>
      </c>
      <c r="AW2035" s="591">
        <v>305045</v>
      </c>
      <c r="AX2035" s="624"/>
      <c r="AY2035" s="624"/>
      <c r="AZ2035" s="624"/>
      <c r="BA2035" s="624"/>
      <c r="BB2035" s="624"/>
      <c r="BC2035" s="441"/>
      <c r="BD2035" s="589"/>
      <c r="BE2035" s="590"/>
    </row>
    <row r="2036" spans="34:57" ht="15" customHeight="1" x14ac:dyDescent="0.15">
      <c r="AH2036" s="591" t="s">
        <v>591</v>
      </c>
      <c r="AI2036" s="592" t="s">
        <v>2225</v>
      </c>
      <c r="AJ2036" s="591">
        <v>201001</v>
      </c>
      <c r="AK2036" s="653"/>
      <c r="AR2036" s="663"/>
      <c r="AS2036" s="664"/>
      <c r="AU2036" s="645" t="s">
        <v>901</v>
      </c>
      <c r="AV2036" s="592" t="s">
        <v>804</v>
      </c>
      <c r="AW2036" s="591">
        <v>305046</v>
      </c>
      <c r="AX2036" s="624"/>
      <c r="AY2036" s="624"/>
      <c r="AZ2036" s="624"/>
      <c r="BA2036" s="624"/>
      <c r="BB2036" s="624"/>
      <c r="BC2036" s="441"/>
      <c r="BD2036" s="589"/>
      <c r="BE2036" s="590"/>
    </row>
    <row r="2037" spans="34:57" ht="15" customHeight="1" x14ac:dyDescent="0.15">
      <c r="AH2037" s="591" t="s">
        <v>591</v>
      </c>
      <c r="AI2037" s="592" t="s">
        <v>2226</v>
      </c>
      <c r="AJ2037" s="591">
        <v>201002</v>
      </c>
      <c r="AK2037" s="653"/>
      <c r="AR2037" s="663"/>
      <c r="AS2037" s="664"/>
      <c r="AU2037" s="645" t="s">
        <v>901</v>
      </c>
      <c r="AV2037" s="592" t="s">
        <v>955</v>
      </c>
      <c r="AW2037" s="591">
        <v>305047</v>
      </c>
      <c r="AX2037" s="624"/>
      <c r="AY2037" s="624"/>
      <c r="AZ2037" s="624"/>
      <c r="BA2037" s="624"/>
      <c r="BB2037" s="624"/>
      <c r="BC2037" s="441"/>
      <c r="BD2037" s="589"/>
      <c r="BE2037" s="590"/>
    </row>
    <row r="2038" spans="34:57" ht="15" customHeight="1" x14ac:dyDescent="0.15">
      <c r="AH2038" s="591" t="s">
        <v>591</v>
      </c>
      <c r="AI2038" s="592" t="s">
        <v>2227</v>
      </c>
      <c r="AJ2038" s="591">
        <v>201003</v>
      </c>
      <c r="AK2038" s="653"/>
      <c r="AR2038" s="663"/>
      <c r="AS2038" s="664"/>
      <c r="AU2038" s="645" t="s">
        <v>901</v>
      </c>
      <c r="AV2038" s="592" t="s">
        <v>957</v>
      </c>
      <c r="AW2038" s="591">
        <v>305048</v>
      </c>
      <c r="AX2038" s="624"/>
      <c r="AY2038" s="624"/>
      <c r="AZ2038" s="624"/>
      <c r="BA2038" s="624"/>
      <c r="BB2038" s="624"/>
      <c r="BC2038" s="441"/>
      <c r="BD2038" s="589"/>
      <c r="BE2038" s="590"/>
    </row>
    <row r="2039" spans="34:57" ht="15" customHeight="1" x14ac:dyDescent="0.15">
      <c r="AH2039" s="591" t="s">
        <v>591</v>
      </c>
      <c r="AI2039" s="592" t="s">
        <v>2228</v>
      </c>
      <c r="AJ2039" s="591">
        <v>201004</v>
      </c>
      <c r="AK2039" s="653"/>
      <c r="AR2039" s="663"/>
      <c r="AS2039" s="664"/>
      <c r="AU2039" s="645" t="s">
        <v>901</v>
      </c>
      <c r="AV2039" s="592" t="s">
        <v>959</v>
      </c>
      <c r="AW2039" s="591">
        <v>305049</v>
      </c>
      <c r="AX2039" s="624"/>
      <c r="AY2039" s="624"/>
      <c r="AZ2039" s="624"/>
      <c r="BA2039" s="624"/>
      <c r="BB2039" s="624"/>
      <c r="BC2039" s="441"/>
      <c r="BD2039" s="589"/>
      <c r="BE2039" s="590"/>
    </row>
    <row r="2040" spans="34:57" ht="15" customHeight="1" x14ac:dyDescent="0.15">
      <c r="AH2040" s="591" t="s">
        <v>591</v>
      </c>
      <c r="AI2040" s="592" t="s">
        <v>2229</v>
      </c>
      <c r="AJ2040" s="591">
        <v>201005</v>
      </c>
      <c r="AK2040" s="653"/>
      <c r="AR2040" s="663"/>
      <c r="AS2040" s="664"/>
      <c r="AU2040" s="645" t="s">
        <v>901</v>
      </c>
      <c r="AV2040" s="592" t="s">
        <v>961</v>
      </c>
      <c r="AW2040" s="591">
        <v>305050</v>
      </c>
      <c r="AX2040" s="624"/>
      <c r="AY2040" s="624"/>
      <c r="AZ2040" s="624"/>
      <c r="BA2040" s="624"/>
      <c r="BB2040" s="624"/>
      <c r="BC2040" s="441"/>
      <c r="BD2040" s="589"/>
      <c r="BE2040" s="590"/>
    </row>
    <row r="2041" spans="34:57" ht="15" customHeight="1" x14ac:dyDescent="0.15">
      <c r="AH2041" s="591" t="s">
        <v>591</v>
      </c>
      <c r="AI2041" s="592" t="s">
        <v>2230</v>
      </c>
      <c r="AJ2041" s="591">
        <v>201006</v>
      </c>
      <c r="AK2041" s="653"/>
      <c r="AR2041" s="663"/>
      <c r="AS2041" s="664"/>
      <c r="AU2041" s="645" t="s">
        <v>901</v>
      </c>
      <c r="AV2041" s="592" t="s">
        <v>963</v>
      </c>
      <c r="AW2041" s="591">
        <v>305051</v>
      </c>
      <c r="AX2041" s="624"/>
      <c r="AY2041" s="624"/>
      <c r="AZ2041" s="624"/>
      <c r="BA2041" s="624"/>
      <c r="BB2041" s="624"/>
      <c r="BC2041" s="441"/>
      <c r="BD2041" s="589"/>
      <c r="BE2041" s="590"/>
    </row>
    <row r="2042" spans="34:57" ht="15" customHeight="1" x14ac:dyDescent="0.15">
      <c r="AH2042" s="591" t="s">
        <v>591</v>
      </c>
      <c r="AI2042" s="592" t="s">
        <v>2231</v>
      </c>
      <c r="AJ2042" s="591">
        <v>201007</v>
      </c>
      <c r="AK2042" s="653"/>
      <c r="AR2042" s="663"/>
      <c r="AS2042" s="664"/>
      <c r="AU2042" s="645" t="s">
        <v>901</v>
      </c>
      <c r="AV2042" s="592" t="s">
        <v>805</v>
      </c>
      <c r="AW2042" s="591">
        <v>305052</v>
      </c>
      <c r="AX2042" s="624"/>
      <c r="AY2042" s="624"/>
      <c r="AZ2042" s="624"/>
      <c r="BA2042" s="624"/>
      <c r="BB2042" s="624"/>
      <c r="BC2042" s="441"/>
      <c r="BD2042" s="589"/>
      <c r="BE2042" s="590"/>
    </row>
    <row r="2043" spans="34:57" ht="15" customHeight="1" x14ac:dyDescent="0.15">
      <c r="AH2043" s="591" t="s">
        <v>591</v>
      </c>
      <c r="AI2043" s="592" t="s">
        <v>2232</v>
      </c>
      <c r="AJ2043" s="591">
        <v>201008</v>
      </c>
      <c r="AK2043" s="653"/>
      <c r="AR2043" s="663"/>
      <c r="AS2043" s="664"/>
      <c r="AU2043" s="645" t="s">
        <v>901</v>
      </c>
      <c r="AV2043" s="592" t="s">
        <v>807</v>
      </c>
      <c r="AW2043" s="591">
        <v>305053</v>
      </c>
      <c r="AX2043" s="624"/>
      <c r="AY2043" s="624"/>
      <c r="AZ2043" s="624"/>
      <c r="BA2043" s="624"/>
      <c r="BB2043" s="624"/>
      <c r="BC2043" s="441"/>
      <c r="BD2043" s="589"/>
      <c r="BE2043" s="590"/>
    </row>
    <row r="2044" spans="34:57" ht="15" customHeight="1" x14ac:dyDescent="0.15">
      <c r="AH2044" s="591" t="s">
        <v>591</v>
      </c>
      <c r="AI2044" s="592" t="s">
        <v>2233</v>
      </c>
      <c r="AJ2044" s="591">
        <v>201009</v>
      </c>
      <c r="AK2044" s="653"/>
      <c r="AR2044" s="663"/>
      <c r="AS2044" s="664"/>
      <c r="AU2044" s="645" t="s">
        <v>901</v>
      </c>
      <c r="AV2044" s="592" t="s">
        <v>967</v>
      </c>
      <c r="AW2044" s="591">
        <v>305054</v>
      </c>
      <c r="AX2044" s="624"/>
      <c r="AY2044" s="624"/>
      <c r="AZ2044" s="624"/>
      <c r="BA2044" s="624"/>
      <c r="BB2044" s="624"/>
      <c r="BC2044" s="441"/>
      <c r="BD2044" s="589"/>
      <c r="BE2044" s="590"/>
    </row>
    <row r="2045" spans="34:57" ht="15" customHeight="1" x14ac:dyDescent="0.15">
      <c r="AH2045" s="591" t="s">
        <v>591</v>
      </c>
      <c r="AI2045" s="592" t="s">
        <v>2234</v>
      </c>
      <c r="AJ2045" s="591">
        <v>201010</v>
      </c>
      <c r="AK2045" s="653"/>
      <c r="AR2045" s="663"/>
      <c r="AS2045" s="664"/>
      <c r="AU2045" s="645" t="s">
        <v>901</v>
      </c>
      <c r="AV2045" s="592" t="s">
        <v>808</v>
      </c>
      <c r="AW2045" s="591">
        <v>305055</v>
      </c>
      <c r="AX2045" s="624"/>
      <c r="AY2045" s="624"/>
      <c r="AZ2045" s="624"/>
      <c r="BA2045" s="624"/>
      <c r="BB2045" s="624"/>
      <c r="BC2045" s="441"/>
      <c r="BD2045" s="589"/>
      <c r="BE2045" s="590"/>
    </row>
    <row r="2046" spans="34:57" ht="15" customHeight="1" x14ac:dyDescent="0.15">
      <c r="AH2046" s="591" t="s">
        <v>591</v>
      </c>
      <c r="AI2046" s="592" t="s">
        <v>2235</v>
      </c>
      <c r="AJ2046" s="591">
        <v>201011</v>
      </c>
      <c r="AK2046" s="653"/>
      <c r="AR2046" s="663"/>
      <c r="AS2046" s="664"/>
      <c r="AU2046" s="645" t="s">
        <v>901</v>
      </c>
      <c r="AV2046" s="592" t="s">
        <v>970</v>
      </c>
      <c r="AW2046" s="591">
        <v>305056</v>
      </c>
      <c r="AX2046" s="624"/>
      <c r="AY2046" s="624"/>
      <c r="AZ2046" s="624"/>
      <c r="BA2046" s="624"/>
      <c r="BB2046" s="624"/>
      <c r="BC2046" s="441"/>
      <c r="BD2046" s="589"/>
      <c r="BE2046" s="590"/>
    </row>
    <row r="2047" spans="34:57" ht="15" customHeight="1" x14ac:dyDescent="0.15">
      <c r="AH2047" s="591" t="s">
        <v>591</v>
      </c>
      <c r="AI2047" s="592" t="s">
        <v>2236</v>
      </c>
      <c r="AJ2047" s="591">
        <v>201012</v>
      </c>
      <c r="AK2047" s="653"/>
      <c r="AR2047" s="663"/>
      <c r="AS2047" s="664"/>
      <c r="AU2047" s="645" t="s">
        <v>901</v>
      </c>
      <c r="AV2047" s="592" t="s">
        <v>809</v>
      </c>
      <c r="AW2047" s="591">
        <v>305057</v>
      </c>
      <c r="AX2047" s="624"/>
      <c r="AY2047" s="624"/>
      <c r="AZ2047" s="624"/>
      <c r="BA2047" s="624"/>
      <c r="BB2047" s="624"/>
      <c r="BC2047" s="441"/>
      <c r="BD2047" s="589"/>
      <c r="BE2047" s="590"/>
    </row>
    <row r="2048" spans="34:57" ht="15" customHeight="1" x14ac:dyDescent="0.15">
      <c r="AH2048" s="591" t="s">
        <v>591</v>
      </c>
      <c r="AI2048" s="592" t="s">
        <v>2237</v>
      </c>
      <c r="AJ2048" s="591">
        <v>201013</v>
      </c>
      <c r="AK2048" s="653"/>
      <c r="AR2048" s="663"/>
      <c r="AS2048" s="664"/>
      <c r="AU2048" s="645" t="s">
        <v>901</v>
      </c>
      <c r="AV2048" s="592" t="s">
        <v>810</v>
      </c>
      <c r="AW2048" s="591">
        <v>305058</v>
      </c>
      <c r="AX2048" s="624"/>
      <c r="AY2048" s="624"/>
      <c r="AZ2048" s="624"/>
      <c r="BA2048" s="624"/>
      <c r="BB2048" s="624"/>
      <c r="BC2048" s="441"/>
      <c r="BD2048" s="589"/>
      <c r="BE2048" s="590"/>
    </row>
    <row r="2049" spans="34:57" ht="15" customHeight="1" x14ac:dyDescent="0.15">
      <c r="AH2049" s="591" t="s">
        <v>591</v>
      </c>
      <c r="AI2049" s="592" t="s">
        <v>2238</v>
      </c>
      <c r="AJ2049" s="591">
        <v>201014</v>
      </c>
      <c r="AK2049" s="653"/>
      <c r="AR2049" s="663"/>
      <c r="AS2049" s="664"/>
      <c r="AU2049" s="645" t="s">
        <v>901</v>
      </c>
      <c r="AV2049" s="592" t="s">
        <v>973</v>
      </c>
      <c r="AW2049" s="591">
        <v>305059</v>
      </c>
      <c r="AX2049" s="624"/>
      <c r="AY2049" s="624"/>
      <c r="AZ2049" s="624"/>
      <c r="BA2049" s="624"/>
      <c r="BB2049" s="624"/>
      <c r="BC2049" s="441"/>
      <c r="BD2049" s="589"/>
      <c r="BE2049" s="590"/>
    </row>
    <row r="2050" spans="34:57" ht="15" customHeight="1" x14ac:dyDescent="0.15">
      <c r="AH2050" s="591" t="s">
        <v>591</v>
      </c>
      <c r="AI2050" s="592" t="s">
        <v>2239</v>
      </c>
      <c r="AJ2050" s="591">
        <v>201015</v>
      </c>
      <c r="AK2050" s="653"/>
      <c r="AR2050" s="663"/>
      <c r="AS2050" s="664"/>
      <c r="AU2050" s="645" t="s">
        <v>901</v>
      </c>
      <c r="AV2050" s="592" t="s">
        <v>811</v>
      </c>
      <c r="AW2050" s="591">
        <v>305060</v>
      </c>
      <c r="AX2050" s="624"/>
      <c r="AY2050" s="624"/>
      <c r="AZ2050" s="624"/>
      <c r="BA2050" s="624"/>
      <c r="BB2050" s="624"/>
      <c r="BC2050" s="441"/>
      <c r="BD2050" s="589"/>
      <c r="BE2050" s="590"/>
    </row>
    <row r="2051" spans="34:57" ht="15" customHeight="1" x14ac:dyDescent="0.15">
      <c r="AH2051" s="591" t="s">
        <v>591</v>
      </c>
      <c r="AI2051" s="592" t="s">
        <v>2240</v>
      </c>
      <c r="AJ2051" s="591">
        <v>201016</v>
      </c>
      <c r="AK2051" s="653"/>
      <c r="AR2051" s="663"/>
      <c r="AS2051" s="664"/>
      <c r="AU2051" s="645" t="s">
        <v>901</v>
      </c>
      <c r="AV2051" s="592" t="s">
        <v>976</v>
      </c>
      <c r="AW2051" s="591">
        <v>305061</v>
      </c>
      <c r="AX2051" s="624"/>
      <c r="AY2051" s="624"/>
      <c r="AZ2051" s="624"/>
      <c r="BA2051" s="624"/>
      <c r="BB2051" s="624"/>
      <c r="BC2051" s="441"/>
      <c r="BD2051" s="589"/>
      <c r="BE2051" s="590"/>
    </row>
    <row r="2052" spans="34:57" ht="15" customHeight="1" x14ac:dyDescent="0.15">
      <c r="AH2052" s="591" t="s">
        <v>591</v>
      </c>
      <c r="AI2052" s="592" t="s">
        <v>2241</v>
      </c>
      <c r="AJ2052" s="591">
        <v>201017</v>
      </c>
      <c r="AK2052" s="653"/>
      <c r="AR2052" s="663"/>
      <c r="AS2052" s="664"/>
      <c r="AU2052" s="645" t="s">
        <v>901</v>
      </c>
      <c r="AV2052" s="592" t="s">
        <v>978</v>
      </c>
      <c r="AW2052" s="591">
        <v>305062</v>
      </c>
      <c r="AX2052" s="624"/>
      <c r="AY2052" s="624"/>
      <c r="AZ2052" s="624"/>
      <c r="BA2052" s="624"/>
      <c r="BB2052" s="624"/>
      <c r="BC2052" s="441"/>
      <c r="BD2052" s="589"/>
      <c r="BE2052" s="590"/>
    </row>
    <row r="2053" spans="34:57" ht="15" customHeight="1" x14ac:dyDescent="0.15">
      <c r="AH2053" s="591" t="s">
        <v>612</v>
      </c>
      <c r="AI2053" s="592" t="s">
        <v>2242</v>
      </c>
      <c r="AJ2053" s="591">
        <v>202001</v>
      </c>
      <c r="AK2053" s="653"/>
      <c r="AR2053" s="663"/>
      <c r="AS2053" s="664"/>
      <c r="AU2053" s="645" t="s">
        <v>901</v>
      </c>
      <c r="AV2053" s="592" t="s">
        <v>980</v>
      </c>
      <c r="AW2053" s="591">
        <v>305063</v>
      </c>
      <c r="AX2053" s="624"/>
      <c r="AY2053" s="624"/>
      <c r="AZ2053" s="624"/>
      <c r="BA2053" s="624"/>
      <c r="BB2053" s="624"/>
      <c r="BC2053" s="441"/>
      <c r="BD2053" s="589"/>
      <c r="BE2053" s="590"/>
    </row>
    <row r="2054" spans="34:57" ht="15" customHeight="1" x14ac:dyDescent="0.15">
      <c r="AH2054" s="591" t="s">
        <v>612</v>
      </c>
      <c r="AI2054" s="592" t="s">
        <v>2243</v>
      </c>
      <c r="AJ2054" s="591">
        <v>202002</v>
      </c>
      <c r="AK2054" s="653"/>
      <c r="AR2054" s="663"/>
      <c r="AS2054" s="664"/>
      <c r="AU2054" s="645" t="s">
        <v>901</v>
      </c>
      <c r="AV2054" s="592" t="s">
        <v>982</v>
      </c>
      <c r="AW2054" s="591">
        <v>305064</v>
      </c>
      <c r="AX2054" s="624"/>
      <c r="AY2054" s="624"/>
      <c r="AZ2054" s="624"/>
      <c r="BA2054" s="624"/>
      <c r="BB2054" s="624"/>
      <c r="BC2054" s="441"/>
      <c r="BD2054" s="589"/>
      <c r="BE2054" s="590"/>
    </row>
    <row r="2055" spans="34:57" ht="15" customHeight="1" x14ac:dyDescent="0.15">
      <c r="AH2055" s="591" t="s">
        <v>612</v>
      </c>
      <c r="AI2055" s="592" t="s">
        <v>2244</v>
      </c>
      <c r="AJ2055" s="591">
        <v>202003</v>
      </c>
      <c r="AK2055" s="653"/>
      <c r="AR2055" s="663"/>
      <c r="AS2055" s="664"/>
      <c r="AU2055" s="645" t="s">
        <v>901</v>
      </c>
      <c r="AV2055" s="592" t="s">
        <v>984</v>
      </c>
      <c r="AW2055" s="591">
        <v>305065</v>
      </c>
      <c r="AX2055" s="624"/>
      <c r="AY2055" s="624"/>
      <c r="AZ2055" s="624"/>
      <c r="BA2055" s="624"/>
      <c r="BB2055" s="624"/>
      <c r="BC2055" s="441"/>
      <c r="BD2055" s="589"/>
      <c r="BE2055" s="590"/>
    </row>
    <row r="2056" spans="34:57" ht="15" customHeight="1" x14ac:dyDescent="0.15">
      <c r="AH2056" s="591" t="s">
        <v>612</v>
      </c>
      <c r="AI2056" s="592" t="s">
        <v>2245</v>
      </c>
      <c r="AJ2056" s="591">
        <v>202005</v>
      </c>
      <c r="AK2056" s="653"/>
      <c r="AR2056" s="663"/>
      <c r="AS2056" s="664"/>
      <c r="AU2056" s="645" t="s">
        <v>901</v>
      </c>
      <c r="AV2056" s="592" t="s">
        <v>986</v>
      </c>
      <c r="AW2056" s="591">
        <v>305066</v>
      </c>
      <c r="AX2056" s="624"/>
      <c r="AY2056" s="624"/>
      <c r="AZ2056" s="624"/>
      <c r="BA2056" s="624"/>
      <c r="BB2056" s="624"/>
      <c r="BC2056" s="441"/>
      <c r="BD2056" s="589"/>
      <c r="BE2056" s="590"/>
    </row>
    <row r="2057" spans="34:57" ht="15" customHeight="1" x14ac:dyDescent="0.15">
      <c r="AH2057" s="591" t="s">
        <v>612</v>
      </c>
      <c r="AI2057" s="592" t="s">
        <v>2246</v>
      </c>
      <c r="AJ2057" s="591">
        <v>202006</v>
      </c>
      <c r="AK2057" s="653"/>
      <c r="AR2057" s="663"/>
      <c r="AS2057" s="664"/>
      <c r="AU2057" s="645" t="s">
        <v>901</v>
      </c>
      <c r="AV2057" s="592" t="s">
        <v>988</v>
      </c>
      <c r="AW2057" s="591">
        <v>305067</v>
      </c>
      <c r="AX2057" s="624"/>
      <c r="AY2057" s="624"/>
      <c r="AZ2057" s="624"/>
      <c r="BA2057" s="624"/>
      <c r="BB2057" s="624"/>
      <c r="BC2057" s="441"/>
      <c r="BD2057" s="589"/>
      <c r="BE2057" s="590"/>
    </row>
    <row r="2058" spans="34:57" ht="15" customHeight="1" x14ac:dyDescent="0.15">
      <c r="AH2058" s="591" t="s">
        <v>612</v>
      </c>
      <c r="AI2058" s="592" t="s">
        <v>2247</v>
      </c>
      <c r="AJ2058" s="591">
        <v>202007</v>
      </c>
      <c r="AK2058" s="653"/>
      <c r="AR2058" s="663"/>
      <c r="AS2058" s="664"/>
      <c r="AU2058" s="645" t="s">
        <v>989</v>
      </c>
      <c r="AV2058" s="592" t="s">
        <v>813</v>
      </c>
      <c r="AW2058" s="591">
        <v>306001</v>
      </c>
      <c r="AX2058" s="624"/>
      <c r="AY2058" s="624"/>
      <c r="AZ2058" s="624"/>
      <c r="BA2058" s="624"/>
      <c r="BB2058" s="624"/>
      <c r="BC2058" s="441"/>
      <c r="BD2058" s="589"/>
      <c r="BE2058" s="590"/>
    </row>
    <row r="2059" spans="34:57" ht="15" customHeight="1" x14ac:dyDescent="0.15">
      <c r="AH2059" s="591" t="s">
        <v>612</v>
      </c>
      <c r="AI2059" s="592" t="s">
        <v>2248</v>
      </c>
      <c r="AJ2059" s="591">
        <v>202010</v>
      </c>
      <c r="AK2059" s="653"/>
      <c r="AR2059" s="663"/>
      <c r="AS2059" s="664"/>
      <c r="AU2059" s="645" t="s">
        <v>989</v>
      </c>
      <c r="AV2059" s="592" t="s">
        <v>814</v>
      </c>
      <c r="AW2059" s="591">
        <v>306002</v>
      </c>
      <c r="AX2059" s="624"/>
      <c r="AY2059" s="624"/>
      <c r="AZ2059" s="624"/>
      <c r="BA2059" s="624"/>
      <c r="BB2059" s="624"/>
      <c r="BC2059" s="441"/>
      <c r="BD2059" s="589"/>
      <c r="BE2059" s="590"/>
    </row>
    <row r="2060" spans="34:57" ht="15" customHeight="1" x14ac:dyDescent="0.15">
      <c r="AH2060" s="591" t="s">
        <v>612</v>
      </c>
      <c r="AI2060" s="592" t="s">
        <v>2249</v>
      </c>
      <c r="AJ2060" s="591">
        <v>202011</v>
      </c>
      <c r="AK2060" s="653"/>
      <c r="AR2060" s="663"/>
      <c r="AS2060" s="664"/>
      <c r="AU2060" s="645" t="s">
        <v>989</v>
      </c>
      <c r="AV2060" s="592" t="s">
        <v>817</v>
      </c>
      <c r="AW2060" s="591">
        <v>306003</v>
      </c>
      <c r="AX2060" s="624"/>
      <c r="AY2060" s="624"/>
      <c r="AZ2060" s="624"/>
      <c r="BA2060" s="624"/>
      <c r="BB2060" s="624"/>
      <c r="BC2060" s="441"/>
      <c r="BD2060" s="589"/>
      <c r="BE2060" s="590"/>
    </row>
    <row r="2061" spans="34:57" ht="15" customHeight="1" x14ac:dyDescent="0.15">
      <c r="AH2061" s="591" t="s">
        <v>612</v>
      </c>
      <c r="AI2061" s="592" t="s">
        <v>2250</v>
      </c>
      <c r="AJ2061" s="591">
        <v>202012</v>
      </c>
      <c r="AK2061" s="653"/>
      <c r="AR2061" s="663"/>
      <c r="AS2061" s="664"/>
      <c r="AU2061" s="645" t="s">
        <v>989</v>
      </c>
      <c r="AV2061" s="592" t="s">
        <v>819</v>
      </c>
      <c r="AW2061" s="591">
        <v>306004</v>
      </c>
      <c r="AX2061" s="624"/>
      <c r="AY2061" s="624"/>
      <c r="AZ2061" s="624"/>
      <c r="BA2061" s="624"/>
      <c r="BB2061" s="624"/>
      <c r="BC2061" s="441"/>
      <c r="BD2061" s="589"/>
      <c r="BE2061" s="590"/>
    </row>
    <row r="2062" spans="34:57" ht="15" customHeight="1" x14ac:dyDescent="0.15">
      <c r="AH2062" s="591" t="s">
        <v>612</v>
      </c>
      <c r="AI2062" s="592" t="s">
        <v>2251</v>
      </c>
      <c r="AJ2062" s="591">
        <v>202013</v>
      </c>
      <c r="AK2062" s="653"/>
      <c r="AR2062" s="663"/>
      <c r="AS2062" s="664"/>
      <c r="AU2062" s="645" t="s">
        <v>989</v>
      </c>
      <c r="AV2062" s="592" t="s">
        <v>994</v>
      </c>
      <c r="AW2062" s="591">
        <v>306005</v>
      </c>
      <c r="AX2062" s="624"/>
      <c r="AY2062" s="624"/>
      <c r="AZ2062" s="624"/>
      <c r="BA2062" s="624"/>
      <c r="BB2062" s="624"/>
      <c r="BC2062" s="441"/>
      <c r="BD2062" s="589"/>
      <c r="BE2062" s="590"/>
    </row>
    <row r="2063" spans="34:57" ht="15" customHeight="1" x14ac:dyDescent="0.15">
      <c r="AH2063" s="591" t="s">
        <v>612</v>
      </c>
      <c r="AI2063" s="592" t="s">
        <v>2252</v>
      </c>
      <c r="AJ2063" s="591">
        <v>202014</v>
      </c>
      <c r="AK2063" s="653"/>
      <c r="AR2063" s="663"/>
      <c r="AS2063" s="664"/>
      <c r="AU2063" s="645" t="s">
        <v>989</v>
      </c>
      <c r="AV2063" s="592" t="s">
        <v>640</v>
      </c>
      <c r="AW2063" s="591">
        <v>306006</v>
      </c>
      <c r="AX2063" s="624"/>
      <c r="AY2063" s="624"/>
      <c r="AZ2063" s="624"/>
      <c r="BA2063" s="624"/>
      <c r="BB2063" s="624"/>
      <c r="BC2063" s="441"/>
      <c r="BD2063" s="589"/>
      <c r="BE2063" s="590"/>
    </row>
    <row r="2064" spans="34:57" ht="15" customHeight="1" x14ac:dyDescent="0.15">
      <c r="AH2064" s="591" t="s">
        <v>612</v>
      </c>
      <c r="AI2064" s="592" t="s">
        <v>2253</v>
      </c>
      <c r="AJ2064" s="591">
        <v>202015</v>
      </c>
      <c r="AK2064" s="653"/>
      <c r="AR2064" s="663"/>
      <c r="AS2064" s="664"/>
      <c r="AU2064" s="645" t="s">
        <v>989</v>
      </c>
      <c r="AV2064" s="592" t="s">
        <v>997</v>
      </c>
      <c r="AW2064" s="591">
        <v>306007</v>
      </c>
      <c r="AX2064" s="624"/>
      <c r="AY2064" s="624"/>
      <c r="AZ2064" s="624"/>
      <c r="BA2064" s="624"/>
      <c r="BB2064" s="624"/>
      <c r="BC2064" s="441"/>
      <c r="BD2064" s="589"/>
      <c r="BE2064" s="590"/>
    </row>
    <row r="2065" spans="34:57" ht="15" customHeight="1" x14ac:dyDescent="0.15">
      <c r="AH2065" s="591" t="s">
        <v>612</v>
      </c>
      <c r="AI2065" s="592" t="s">
        <v>619</v>
      </c>
      <c r="AJ2065" s="591">
        <v>202016</v>
      </c>
      <c r="AK2065" s="653"/>
      <c r="AR2065" s="663"/>
      <c r="AS2065" s="664"/>
      <c r="AU2065" s="645" t="s">
        <v>989</v>
      </c>
      <c r="AV2065" s="592" t="s">
        <v>999</v>
      </c>
      <c r="AW2065" s="591">
        <v>306008</v>
      </c>
      <c r="AX2065" s="624"/>
      <c r="AY2065" s="624"/>
      <c r="AZ2065" s="624"/>
      <c r="BA2065" s="624"/>
      <c r="BB2065" s="624"/>
      <c r="BC2065" s="441"/>
      <c r="BD2065" s="589"/>
      <c r="BE2065" s="590"/>
    </row>
    <row r="2066" spans="34:57" ht="15" customHeight="1" x14ac:dyDescent="0.15">
      <c r="AH2066" s="591" t="s">
        <v>612</v>
      </c>
      <c r="AI2066" s="592" t="s">
        <v>2254</v>
      </c>
      <c r="AJ2066" s="591">
        <v>202990</v>
      </c>
      <c r="AK2066" s="653"/>
      <c r="AR2066" s="663"/>
      <c r="AS2066" s="664"/>
      <c r="AU2066" s="645" t="s">
        <v>989</v>
      </c>
      <c r="AV2066" s="592" t="s">
        <v>821</v>
      </c>
      <c r="AW2066" s="591">
        <v>306010</v>
      </c>
      <c r="AX2066" s="624"/>
      <c r="AY2066" s="624"/>
      <c r="AZ2066" s="624"/>
      <c r="BA2066" s="624"/>
      <c r="BB2066" s="624"/>
      <c r="BC2066" s="441"/>
      <c r="BD2066" s="589"/>
      <c r="BE2066" s="590"/>
    </row>
    <row r="2067" spans="34:57" ht="15" customHeight="1" x14ac:dyDescent="0.15">
      <c r="AH2067" s="591" t="s">
        <v>623</v>
      </c>
      <c r="AI2067" s="592" t="s">
        <v>2255</v>
      </c>
      <c r="AJ2067" s="591">
        <v>203001</v>
      </c>
      <c r="AK2067" s="653"/>
      <c r="AR2067" s="663"/>
      <c r="AS2067" s="664"/>
      <c r="AU2067" s="645" t="s">
        <v>989</v>
      </c>
      <c r="AV2067" s="592" t="s">
        <v>822</v>
      </c>
      <c r="AW2067" s="591">
        <v>306011</v>
      </c>
      <c r="AX2067" s="624"/>
      <c r="AY2067" s="624"/>
      <c r="AZ2067" s="624"/>
      <c r="BA2067" s="624"/>
      <c r="BB2067" s="624"/>
      <c r="BC2067" s="441"/>
      <c r="BD2067" s="589"/>
      <c r="BE2067" s="590"/>
    </row>
    <row r="2068" spans="34:57" ht="15" customHeight="1" x14ac:dyDescent="0.15">
      <c r="AH2068" s="591" t="s">
        <v>623</v>
      </c>
      <c r="AI2068" s="592" t="s">
        <v>2256</v>
      </c>
      <c r="AJ2068" s="591">
        <v>203002</v>
      </c>
      <c r="AK2068" s="653"/>
      <c r="AR2068" s="663"/>
      <c r="AS2068" s="664"/>
      <c r="AU2068" s="645" t="s">
        <v>989</v>
      </c>
      <c r="AV2068" s="592" t="s">
        <v>824</v>
      </c>
      <c r="AW2068" s="591">
        <v>306012</v>
      </c>
      <c r="AX2068" s="624"/>
      <c r="AY2068" s="624"/>
      <c r="AZ2068" s="624"/>
      <c r="BA2068" s="624"/>
      <c r="BB2068" s="624"/>
      <c r="BC2068" s="441"/>
      <c r="BD2068" s="589"/>
      <c r="BE2068" s="590"/>
    </row>
    <row r="2069" spans="34:57" ht="15" customHeight="1" x14ac:dyDescent="0.15">
      <c r="AH2069" s="591" t="s">
        <v>623</v>
      </c>
      <c r="AI2069" s="592" t="s">
        <v>2257</v>
      </c>
      <c r="AJ2069" s="591">
        <v>203003</v>
      </c>
      <c r="AK2069" s="653"/>
      <c r="AR2069" s="663"/>
      <c r="AS2069" s="664"/>
      <c r="AU2069" s="645" t="s">
        <v>989</v>
      </c>
      <c r="AV2069" s="592" t="s">
        <v>825</v>
      </c>
      <c r="AW2069" s="591">
        <v>306013</v>
      </c>
      <c r="AX2069" s="624"/>
      <c r="AY2069" s="624"/>
      <c r="AZ2069" s="624"/>
      <c r="BA2069" s="624"/>
      <c r="BB2069" s="624"/>
      <c r="BC2069" s="441"/>
      <c r="BD2069" s="589"/>
      <c r="BE2069" s="590"/>
    </row>
    <row r="2070" spans="34:57" ht="15" customHeight="1" x14ac:dyDescent="0.15">
      <c r="AH2070" s="591" t="s">
        <v>623</v>
      </c>
      <c r="AI2070" s="592" t="s">
        <v>2258</v>
      </c>
      <c r="AJ2070" s="591">
        <v>203004</v>
      </c>
      <c r="AK2070" s="653"/>
      <c r="AR2070" s="663"/>
      <c r="AS2070" s="664"/>
      <c r="AU2070" s="645" t="s">
        <v>989</v>
      </c>
      <c r="AV2070" s="592" t="s">
        <v>827</v>
      </c>
      <c r="AW2070" s="591">
        <v>306014</v>
      </c>
      <c r="AX2070" s="624"/>
      <c r="AY2070" s="624"/>
      <c r="AZ2070" s="624"/>
      <c r="BA2070" s="624"/>
      <c r="BB2070" s="624"/>
      <c r="BC2070" s="441"/>
      <c r="BD2070" s="589"/>
      <c r="BE2070" s="590"/>
    </row>
    <row r="2071" spans="34:57" ht="15" customHeight="1" x14ac:dyDescent="0.15">
      <c r="AH2071" s="591" t="s">
        <v>623</v>
      </c>
      <c r="AI2071" s="592" t="s">
        <v>2259</v>
      </c>
      <c r="AJ2071" s="591">
        <v>203005</v>
      </c>
      <c r="AK2071" s="653"/>
      <c r="AR2071" s="663"/>
      <c r="AS2071" s="664"/>
      <c r="AU2071" s="645" t="s">
        <v>989</v>
      </c>
      <c r="AV2071" s="592" t="s">
        <v>1004</v>
      </c>
      <c r="AW2071" s="591">
        <v>306015</v>
      </c>
      <c r="AX2071" s="624"/>
      <c r="AY2071" s="624"/>
      <c r="AZ2071" s="624"/>
      <c r="BA2071" s="624"/>
      <c r="BB2071" s="624"/>
      <c r="BC2071" s="441"/>
      <c r="BD2071" s="589"/>
      <c r="BE2071" s="590"/>
    </row>
    <row r="2072" spans="34:57" ht="15" customHeight="1" x14ac:dyDescent="0.15">
      <c r="AH2072" s="591" t="s">
        <v>623</v>
      </c>
      <c r="AI2072" s="592" t="s">
        <v>2260</v>
      </c>
      <c r="AJ2072" s="591">
        <v>203006</v>
      </c>
      <c r="AK2072" s="653"/>
      <c r="AR2072" s="663"/>
      <c r="AS2072" s="664"/>
      <c r="AU2072" s="645" t="s">
        <v>989</v>
      </c>
      <c r="AV2072" s="592" t="s">
        <v>828</v>
      </c>
      <c r="AW2072" s="591">
        <v>306016</v>
      </c>
      <c r="AX2072" s="624"/>
      <c r="AY2072" s="624"/>
      <c r="AZ2072" s="624"/>
      <c r="BA2072" s="624"/>
      <c r="BB2072" s="624"/>
      <c r="BC2072" s="441"/>
      <c r="BD2072" s="589"/>
      <c r="BE2072" s="590"/>
    </row>
    <row r="2073" spans="34:57" ht="15" customHeight="1" x14ac:dyDescent="0.15">
      <c r="AH2073" s="591" t="s">
        <v>623</v>
      </c>
      <c r="AI2073" s="592" t="s">
        <v>2261</v>
      </c>
      <c r="AJ2073" s="591">
        <v>203007</v>
      </c>
      <c r="AK2073" s="653"/>
      <c r="AR2073" s="663"/>
      <c r="AS2073" s="664"/>
      <c r="AU2073" s="645" t="s">
        <v>989</v>
      </c>
      <c r="AV2073" s="592" t="s">
        <v>829</v>
      </c>
      <c r="AW2073" s="591">
        <v>306017</v>
      </c>
      <c r="AX2073" s="624"/>
      <c r="AY2073" s="624"/>
      <c r="AZ2073" s="624"/>
      <c r="BA2073" s="624"/>
      <c r="BB2073" s="624"/>
      <c r="BC2073" s="441"/>
      <c r="BD2073" s="589"/>
      <c r="BE2073" s="590"/>
    </row>
    <row r="2074" spans="34:57" ht="15" customHeight="1" x14ac:dyDescent="0.15">
      <c r="AH2074" s="591" t="s">
        <v>623</v>
      </c>
      <c r="AI2074" s="592" t="s">
        <v>2262</v>
      </c>
      <c r="AJ2074" s="591">
        <v>203008</v>
      </c>
      <c r="AK2074" s="653"/>
      <c r="AR2074" s="663"/>
      <c r="AS2074" s="664"/>
      <c r="AU2074" s="645" t="s">
        <v>989</v>
      </c>
      <c r="AV2074" s="592" t="s">
        <v>830</v>
      </c>
      <c r="AW2074" s="591">
        <v>306018</v>
      </c>
      <c r="AX2074" s="624"/>
      <c r="AY2074" s="624"/>
      <c r="AZ2074" s="624"/>
      <c r="BA2074" s="624"/>
      <c r="BB2074" s="624"/>
      <c r="BC2074" s="441"/>
      <c r="BD2074" s="589"/>
      <c r="BE2074" s="590"/>
    </row>
    <row r="2075" spans="34:57" ht="15" customHeight="1" x14ac:dyDescent="0.15">
      <c r="AH2075" s="591" t="s">
        <v>623</v>
      </c>
      <c r="AI2075" s="592" t="s">
        <v>2263</v>
      </c>
      <c r="AJ2075" s="591">
        <v>203009</v>
      </c>
      <c r="AK2075" s="653"/>
      <c r="AR2075" s="663"/>
      <c r="AS2075" s="664"/>
      <c r="AU2075" s="645" t="s">
        <v>989</v>
      </c>
      <c r="AV2075" s="592" t="s">
        <v>1009</v>
      </c>
      <c r="AW2075" s="591">
        <v>306019</v>
      </c>
      <c r="AX2075" s="624"/>
      <c r="AY2075" s="624"/>
      <c r="AZ2075" s="624"/>
      <c r="BA2075" s="624"/>
      <c r="BB2075" s="624"/>
      <c r="BC2075" s="441"/>
      <c r="BD2075" s="589"/>
      <c r="BE2075" s="590"/>
    </row>
    <row r="2076" spans="34:57" ht="15" customHeight="1" x14ac:dyDescent="0.15">
      <c r="AH2076" s="591" t="s">
        <v>623</v>
      </c>
      <c r="AI2076" s="592" t="s">
        <v>2264</v>
      </c>
      <c r="AJ2076" s="591">
        <v>203010</v>
      </c>
      <c r="AK2076" s="653"/>
      <c r="AR2076" s="663"/>
      <c r="AS2076" s="664"/>
      <c r="AU2076" s="645" t="s">
        <v>989</v>
      </c>
      <c r="AV2076" s="592" t="s">
        <v>831</v>
      </c>
      <c r="AW2076" s="591">
        <v>306020</v>
      </c>
      <c r="AX2076" s="624"/>
      <c r="AY2076" s="624"/>
      <c r="AZ2076" s="624"/>
      <c r="BA2076" s="624"/>
      <c r="BB2076" s="624"/>
      <c r="BC2076" s="441"/>
      <c r="BD2076" s="589"/>
      <c r="BE2076" s="590"/>
    </row>
    <row r="2077" spans="34:57" ht="15" customHeight="1" x14ac:dyDescent="0.15">
      <c r="AH2077" s="591" t="s">
        <v>623</v>
      </c>
      <c r="AI2077" s="592" t="s">
        <v>2265</v>
      </c>
      <c r="AJ2077" s="591">
        <v>203011</v>
      </c>
      <c r="AK2077" s="653"/>
      <c r="AR2077" s="663"/>
      <c r="AS2077" s="664"/>
      <c r="AU2077" s="645" t="s">
        <v>989</v>
      </c>
      <c r="AV2077" s="592" t="s">
        <v>1012</v>
      </c>
      <c r="AW2077" s="591">
        <v>306022</v>
      </c>
      <c r="AX2077" s="624"/>
      <c r="AY2077" s="624"/>
      <c r="AZ2077" s="624"/>
      <c r="BA2077" s="624"/>
      <c r="BB2077" s="624"/>
      <c r="BC2077" s="441"/>
      <c r="BD2077" s="589"/>
      <c r="BE2077" s="590"/>
    </row>
    <row r="2078" spans="34:57" ht="15" customHeight="1" x14ac:dyDescent="0.15">
      <c r="AH2078" s="591" t="s">
        <v>623</v>
      </c>
      <c r="AI2078" s="592" t="s">
        <v>2266</v>
      </c>
      <c r="AJ2078" s="591">
        <v>203012</v>
      </c>
      <c r="AK2078" s="653"/>
      <c r="AR2078" s="663"/>
      <c r="AS2078" s="664"/>
      <c r="AU2078" s="645" t="s">
        <v>989</v>
      </c>
      <c r="AV2078" s="592" t="s">
        <v>1014</v>
      </c>
      <c r="AW2078" s="591">
        <v>306023</v>
      </c>
      <c r="AX2078" s="624"/>
      <c r="AY2078" s="624"/>
      <c r="AZ2078" s="624"/>
      <c r="BA2078" s="624"/>
      <c r="BB2078" s="624"/>
      <c r="BC2078" s="441"/>
      <c r="BD2078" s="589"/>
      <c r="BE2078" s="590"/>
    </row>
    <row r="2079" spans="34:57" ht="15" customHeight="1" x14ac:dyDescent="0.15">
      <c r="AH2079" s="591" t="s">
        <v>623</v>
      </c>
      <c r="AI2079" s="592" t="s">
        <v>2267</v>
      </c>
      <c r="AJ2079" s="591">
        <v>203013</v>
      </c>
      <c r="AK2079" s="653"/>
      <c r="AR2079" s="663"/>
      <c r="AS2079" s="664"/>
      <c r="AU2079" s="645" t="s">
        <v>989</v>
      </c>
      <c r="AV2079" s="592"/>
      <c r="AW2079" s="591">
        <v>306024</v>
      </c>
      <c r="AX2079" s="624"/>
      <c r="AY2079" s="624"/>
      <c r="AZ2079" s="624"/>
      <c r="BA2079" s="624"/>
      <c r="BB2079" s="624"/>
      <c r="BC2079" s="441"/>
      <c r="BD2079" s="589"/>
      <c r="BE2079" s="590"/>
    </row>
    <row r="2080" spans="34:57" ht="15" customHeight="1" x14ac:dyDescent="0.15">
      <c r="AH2080" s="591" t="s">
        <v>623</v>
      </c>
      <c r="AI2080" s="592" t="s">
        <v>2268</v>
      </c>
      <c r="AJ2080" s="591">
        <v>203014</v>
      </c>
      <c r="AK2080" s="653"/>
      <c r="AR2080" s="663"/>
      <c r="AS2080" s="664"/>
      <c r="AU2080" s="645" t="s">
        <v>989</v>
      </c>
      <c r="AV2080" s="592" t="s">
        <v>1017</v>
      </c>
      <c r="AW2080" s="591">
        <v>306025</v>
      </c>
      <c r="AX2080" s="624"/>
      <c r="AY2080" s="624"/>
      <c r="AZ2080" s="624"/>
      <c r="BA2080" s="624"/>
      <c r="BB2080" s="624"/>
      <c r="BC2080" s="441"/>
      <c r="BD2080" s="589"/>
      <c r="BE2080" s="590"/>
    </row>
    <row r="2081" spans="34:57" ht="15" customHeight="1" x14ac:dyDescent="0.15">
      <c r="AH2081" s="591" t="s">
        <v>623</v>
      </c>
      <c r="AI2081" s="592" t="s">
        <v>2269</v>
      </c>
      <c r="AJ2081" s="591">
        <v>203015</v>
      </c>
      <c r="AK2081" s="653"/>
      <c r="AR2081" s="663"/>
      <c r="AS2081" s="664"/>
      <c r="AU2081" s="645" t="s">
        <v>989</v>
      </c>
      <c r="AV2081" s="592" t="s">
        <v>1018</v>
      </c>
      <c r="AW2081" s="591">
        <v>306026</v>
      </c>
      <c r="AX2081" s="624"/>
      <c r="AY2081" s="624"/>
      <c r="AZ2081" s="624"/>
      <c r="BA2081" s="624"/>
      <c r="BB2081" s="624"/>
      <c r="BC2081" s="441"/>
      <c r="BD2081" s="589"/>
      <c r="BE2081" s="590"/>
    </row>
    <row r="2082" spans="34:57" ht="15" customHeight="1" x14ac:dyDescent="0.15">
      <c r="AH2082" s="591" t="s">
        <v>623</v>
      </c>
      <c r="AI2082" s="592" t="s">
        <v>2270</v>
      </c>
      <c r="AJ2082" s="591">
        <v>203017</v>
      </c>
      <c r="AK2082" s="653"/>
      <c r="AR2082" s="663"/>
      <c r="AS2082" s="664"/>
      <c r="AU2082" s="645" t="s">
        <v>989</v>
      </c>
      <c r="AV2082" s="592" t="s">
        <v>833</v>
      </c>
      <c r="AW2082" s="591">
        <v>306027</v>
      </c>
      <c r="AX2082" s="624"/>
      <c r="AY2082" s="624"/>
      <c r="AZ2082" s="624"/>
      <c r="BA2082" s="624"/>
      <c r="BB2082" s="624"/>
      <c r="BC2082" s="441"/>
      <c r="BD2082" s="589"/>
      <c r="BE2082" s="590"/>
    </row>
    <row r="2083" spans="34:57" ht="15" customHeight="1" x14ac:dyDescent="0.15">
      <c r="AH2083" s="591" t="s">
        <v>623</v>
      </c>
      <c r="AI2083" s="592" t="s">
        <v>2271</v>
      </c>
      <c r="AJ2083" s="591">
        <v>203018</v>
      </c>
      <c r="AK2083" s="653"/>
      <c r="AR2083" s="663"/>
      <c r="AS2083" s="664"/>
      <c r="AU2083" s="645" t="s">
        <v>989</v>
      </c>
      <c r="AV2083" s="592" t="s">
        <v>834</v>
      </c>
      <c r="AW2083" s="591">
        <v>306028</v>
      </c>
      <c r="AX2083" s="624"/>
      <c r="AY2083" s="624"/>
      <c r="AZ2083" s="624"/>
      <c r="BA2083" s="624"/>
      <c r="BB2083" s="624"/>
      <c r="BC2083" s="441"/>
      <c r="BD2083" s="589"/>
      <c r="BE2083" s="590"/>
    </row>
    <row r="2084" spans="34:57" ht="15" customHeight="1" x14ac:dyDescent="0.15">
      <c r="AH2084" s="591" t="s">
        <v>623</v>
      </c>
      <c r="AI2084" s="592" t="s">
        <v>2272</v>
      </c>
      <c r="AJ2084" s="591">
        <v>203019</v>
      </c>
      <c r="AK2084" s="653"/>
      <c r="AR2084" s="663"/>
      <c r="AS2084" s="664"/>
      <c r="AU2084" s="645" t="s">
        <v>989</v>
      </c>
      <c r="AV2084" s="592" t="s">
        <v>836</v>
      </c>
      <c r="AW2084" s="591">
        <v>306029</v>
      </c>
      <c r="AX2084" s="624"/>
      <c r="AY2084" s="624"/>
      <c r="AZ2084" s="624"/>
      <c r="BA2084" s="624"/>
      <c r="BB2084" s="624"/>
      <c r="BC2084" s="441"/>
      <c r="BD2084" s="589"/>
      <c r="BE2084" s="590"/>
    </row>
    <row r="2085" spans="34:57" ht="15" customHeight="1" x14ac:dyDescent="0.15">
      <c r="AH2085" s="591" t="s">
        <v>623</v>
      </c>
      <c r="AI2085" s="592" t="s">
        <v>2273</v>
      </c>
      <c r="AJ2085" s="591">
        <v>203021</v>
      </c>
      <c r="AK2085" s="653"/>
      <c r="AR2085" s="663"/>
      <c r="AS2085" s="664"/>
      <c r="AU2085" s="645" t="s">
        <v>989</v>
      </c>
      <c r="AV2085" s="592" t="s">
        <v>838</v>
      </c>
      <c r="AW2085" s="591">
        <v>306030</v>
      </c>
      <c r="AX2085" s="624"/>
      <c r="AY2085" s="624"/>
      <c r="AZ2085" s="624"/>
      <c r="BA2085" s="624"/>
      <c r="BB2085" s="624"/>
      <c r="BC2085" s="441"/>
      <c r="BD2085" s="589"/>
      <c r="BE2085" s="590"/>
    </row>
    <row r="2086" spans="34:57" ht="15" customHeight="1" x14ac:dyDescent="0.15">
      <c r="AH2086" s="591" t="s">
        <v>623</v>
      </c>
      <c r="AI2086" s="592" t="s">
        <v>646</v>
      </c>
      <c r="AJ2086" s="591">
        <v>203990</v>
      </c>
      <c r="AK2086" s="653"/>
      <c r="AR2086" s="663"/>
      <c r="AS2086" s="664"/>
      <c r="AU2086" s="645" t="s">
        <v>989</v>
      </c>
      <c r="AV2086" s="592" t="s">
        <v>839</v>
      </c>
      <c r="AW2086" s="591">
        <v>306031</v>
      </c>
      <c r="AX2086" s="624"/>
      <c r="AY2086" s="624"/>
      <c r="AZ2086" s="624"/>
      <c r="BA2086" s="624"/>
      <c r="BB2086" s="624"/>
      <c r="BC2086" s="441"/>
      <c r="BD2086" s="589"/>
      <c r="BE2086" s="590"/>
    </row>
    <row r="2087" spans="34:57" ht="15" customHeight="1" x14ac:dyDescent="0.15">
      <c r="AH2087" s="591" t="s">
        <v>648</v>
      </c>
      <c r="AI2087" s="592" t="s">
        <v>2274</v>
      </c>
      <c r="AJ2087" s="591">
        <v>203991</v>
      </c>
      <c r="AK2087" s="653"/>
      <c r="AR2087" s="663"/>
      <c r="AS2087" s="664"/>
      <c r="AU2087" s="645" t="s">
        <v>989</v>
      </c>
      <c r="AV2087" s="592" t="s">
        <v>841</v>
      </c>
      <c r="AW2087" s="591">
        <v>306032</v>
      </c>
      <c r="AX2087" s="624"/>
      <c r="AY2087" s="624"/>
      <c r="AZ2087" s="624"/>
      <c r="BA2087" s="624"/>
      <c r="BB2087" s="624"/>
      <c r="BC2087" s="441"/>
      <c r="BD2087" s="589"/>
      <c r="BE2087" s="590"/>
    </row>
    <row r="2088" spans="34:57" ht="15" customHeight="1" x14ac:dyDescent="0.15">
      <c r="AH2088" s="591" t="s">
        <v>623</v>
      </c>
      <c r="AI2088" s="592" t="s">
        <v>651</v>
      </c>
      <c r="AJ2088" s="591">
        <v>203992</v>
      </c>
      <c r="AK2088" s="653"/>
      <c r="AR2088" s="663"/>
      <c r="AS2088" s="664"/>
      <c r="AU2088" s="645" t="s">
        <v>989</v>
      </c>
      <c r="AV2088" s="592" t="s">
        <v>842</v>
      </c>
      <c r="AW2088" s="591">
        <v>306033</v>
      </c>
      <c r="AX2088" s="624"/>
      <c r="AY2088" s="624"/>
      <c r="AZ2088" s="624"/>
      <c r="BA2088" s="624"/>
      <c r="BB2088" s="624"/>
      <c r="BC2088" s="441"/>
      <c r="BD2088" s="589"/>
      <c r="BE2088" s="590"/>
    </row>
    <row r="2089" spans="34:57" ht="15" customHeight="1" x14ac:dyDescent="0.15">
      <c r="AH2089" s="591" t="s">
        <v>653</v>
      </c>
      <c r="AI2089" s="592" t="s">
        <v>2275</v>
      </c>
      <c r="AJ2089" s="591">
        <v>204001</v>
      </c>
      <c r="AK2089" s="653"/>
      <c r="AR2089" s="663"/>
      <c r="AS2089" s="664"/>
      <c r="AU2089" s="645" t="s">
        <v>989</v>
      </c>
      <c r="AV2089" s="592" t="s">
        <v>843</v>
      </c>
      <c r="AW2089" s="591">
        <v>306034</v>
      </c>
      <c r="AX2089" s="624"/>
      <c r="AY2089" s="624"/>
      <c r="AZ2089" s="624"/>
      <c r="BA2089" s="624"/>
      <c r="BB2089" s="624"/>
      <c r="BC2089" s="441"/>
      <c r="BD2089" s="589"/>
      <c r="BE2089" s="590"/>
    </row>
    <row r="2090" spans="34:57" ht="15" customHeight="1" x14ac:dyDescent="0.15">
      <c r="AH2090" s="591" t="s">
        <v>653</v>
      </c>
      <c r="AI2090" s="592" t="s">
        <v>2276</v>
      </c>
      <c r="AJ2090" s="591">
        <v>204002</v>
      </c>
      <c r="AK2090" s="653"/>
      <c r="AR2090" s="663"/>
      <c r="AS2090" s="664"/>
      <c r="AU2090" s="645" t="s">
        <v>989</v>
      </c>
      <c r="AV2090" s="592" t="s">
        <v>845</v>
      </c>
      <c r="AW2090" s="591">
        <v>306035</v>
      </c>
      <c r="AX2090" s="624"/>
      <c r="AY2090" s="624"/>
      <c r="AZ2090" s="624"/>
      <c r="BA2090" s="624"/>
      <c r="BB2090" s="624"/>
      <c r="BC2090" s="441"/>
      <c r="BD2090" s="589"/>
      <c r="BE2090" s="590"/>
    </row>
    <row r="2091" spans="34:57" ht="15" customHeight="1" x14ac:dyDescent="0.15">
      <c r="AH2091" s="591" t="s">
        <v>653</v>
      </c>
      <c r="AI2091" s="592" t="s">
        <v>2277</v>
      </c>
      <c r="AJ2091" s="591">
        <v>204003</v>
      </c>
      <c r="AK2091" s="653"/>
      <c r="AR2091" s="663"/>
      <c r="AS2091" s="664"/>
      <c r="AU2091" s="645" t="s">
        <v>989</v>
      </c>
      <c r="AV2091" s="592" t="s">
        <v>846</v>
      </c>
      <c r="AW2091" s="591">
        <v>306036</v>
      </c>
      <c r="AX2091" s="624"/>
      <c r="AY2091" s="624"/>
      <c r="AZ2091" s="624"/>
      <c r="BA2091" s="624"/>
      <c r="BB2091" s="624"/>
      <c r="BC2091" s="441"/>
      <c r="BD2091" s="589"/>
      <c r="BE2091" s="590"/>
    </row>
    <row r="2092" spans="34:57" ht="15" customHeight="1" x14ac:dyDescent="0.15">
      <c r="AH2092" s="591" t="s">
        <v>653</v>
      </c>
      <c r="AI2092" s="592" t="s">
        <v>2278</v>
      </c>
      <c r="AJ2092" s="591">
        <v>204004</v>
      </c>
      <c r="AK2092" s="653"/>
      <c r="AR2092" s="663"/>
      <c r="AS2092" s="664"/>
      <c r="AU2092" s="645" t="s">
        <v>989</v>
      </c>
      <c r="AV2092" s="592" t="s">
        <v>847</v>
      </c>
      <c r="AW2092" s="591">
        <v>306037</v>
      </c>
      <c r="AX2092" s="624"/>
      <c r="AY2092" s="624"/>
      <c r="AZ2092" s="624"/>
      <c r="BA2092" s="624"/>
      <c r="BB2092" s="624"/>
      <c r="BC2092" s="441"/>
      <c r="BD2092" s="589"/>
      <c r="BE2092" s="590"/>
    </row>
    <row r="2093" spans="34:57" ht="15" customHeight="1" x14ac:dyDescent="0.15">
      <c r="AH2093" s="591" t="s">
        <v>653</v>
      </c>
      <c r="AI2093" s="592" t="s">
        <v>2279</v>
      </c>
      <c r="AJ2093" s="591">
        <v>204005</v>
      </c>
      <c r="AK2093" s="653"/>
      <c r="AR2093" s="663"/>
      <c r="AS2093" s="664"/>
      <c r="AU2093" s="645" t="s">
        <v>989</v>
      </c>
      <c r="AV2093" s="592" t="s">
        <v>848</v>
      </c>
      <c r="AW2093" s="591">
        <v>306038</v>
      </c>
      <c r="AX2093" s="624"/>
      <c r="AY2093" s="624"/>
      <c r="AZ2093" s="624"/>
      <c r="BA2093" s="624"/>
      <c r="BB2093" s="624"/>
      <c r="BC2093" s="441"/>
      <c r="BD2093" s="589"/>
      <c r="BE2093" s="590"/>
    </row>
    <row r="2094" spans="34:57" ht="15" customHeight="1" x14ac:dyDescent="0.15">
      <c r="AH2094" s="591" t="s">
        <v>661</v>
      </c>
      <c r="AI2094" s="592" t="s">
        <v>2280</v>
      </c>
      <c r="AJ2094" s="591">
        <v>205001</v>
      </c>
      <c r="AK2094" s="653"/>
      <c r="AR2094" s="663"/>
      <c r="AS2094" s="664"/>
      <c r="AU2094" s="645" t="s">
        <v>989</v>
      </c>
      <c r="AV2094" s="592" t="s">
        <v>849</v>
      </c>
      <c r="AW2094" s="591">
        <v>306039</v>
      </c>
      <c r="AX2094" s="624"/>
      <c r="AY2094" s="624"/>
      <c r="AZ2094" s="624"/>
      <c r="BA2094" s="624"/>
      <c r="BB2094" s="624"/>
      <c r="BC2094" s="441"/>
      <c r="BD2094" s="589"/>
      <c r="BE2094" s="590"/>
    </row>
    <row r="2095" spans="34:57" ht="15" customHeight="1" x14ac:dyDescent="0.15">
      <c r="AH2095" s="591" t="s">
        <v>661</v>
      </c>
      <c r="AI2095" s="592" t="s">
        <v>2281</v>
      </c>
      <c r="AJ2095" s="591">
        <v>205002</v>
      </c>
      <c r="AK2095" s="653"/>
      <c r="AR2095" s="663"/>
      <c r="AS2095" s="664"/>
      <c r="AU2095" s="645" t="s">
        <v>989</v>
      </c>
      <c r="AV2095" s="592" t="s">
        <v>851</v>
      </c>
      <c r="AW2095" s="591">
        <v>306040</v>
      </c>
      <c r="AX2095" s="624"/>
      <c r="AY2095" s="624"/>
      <c r="AZ2095" s="624"/>
      <c r="BA2095" s="624"/>
      <c r="BB2095" s="624"/>
      <c r="BC2095" s="441"/>
      <c r="BD2095" s="589"/>
      <c r="BE2095" s="590"/>
    </row>
    <row r="2096" spans="34:57" ht="15" customHeight="1" x14ac:dyDescent="0.15">
      <c r="AH2096" s="591" t="s">
        <v>661</v>
      </c>
      <c r="AI2096" s="592" t="s">
        <v>2282</v>
      </c>
      <c r="AJ2096" s="591">
        <v>205003</v>
      </c>
      <c r="AK2096" s="653"/>
      <c r="AR2096" s="663"/>
      <c r="AS2096" s="664"/>
      <c r="AU2096" s="645" t="s">
        <v>989</v>
      </c>
      <c r="AV2096" s="592" t="s">
        <v>852</v>
      </c>
      <c r="AW2096" s="591">
        <v>306041</v>
      </c>
      <c r="AX2096" s="624"/>
      <c r="AY2096" s="624"/>
      <c r="AZ2096" s="624"/>
      <c r="BA2096" s="624"/>
      <c r="BB2096" s="624"/>
      <c r="BC2096" s="441"/>
      <c r="BD2096" s="589"/>
      <c r="BE2096" s="590"/>
    </row>
    <row r="2097" spans="34:57" ht="15" customHeight="1" x14ac:dyDescent="0.15">
      <c r="AH2097" s="591" t="s">
        <v>661</v>
      </c>
      <c r="AI2097" s="592" t="s">
        <v>2283</v>
      </c>
      <c r="AJ2097" s="591">
        <v>205004</v>
      </c>
      <c r="AK2097" s="653"/>
      <c r="AR2097" s="663"/>
      <c r="AS2097" s="664"/>
      <c r="AU2097" s="645" t="s">
        <v>989</v>
      </c>
      <c r="AV2097" s="592" t="s">
        <v>1031</v>
      </c>
      <c r="AW2097" s="591">
        <v>306042</v>
      </c>
      <c r="AX2097" s="624"/>
      <c r="AY2097" s="624"/>
      <c r="AZ2097" s="624"/>
      <c r="BA2097" s="624"/>
      <c r="BB2097" s="624"/>
      <c r="BC2097" s="441"/>
      <c r="BD2097" s="589"/>
      <c r="BE2097" s="590"/>
    </row>
    <row r="2098" spans="34:57" ht="15" customHeight="1" x14ac:dyDescent="0.15">
      <c r="AH2098" s="591" t="s">
        <v>661</v>
      </c>
      <c r="AI2098" s="592" t="s">
        <v>2284</v>
      </c>
      <c r="AJ2098" s="591">
        <v>205005</v>
      </c>
      <c r="AK2098" s="653"/>
      <c r="AR2098" s="663"/>
      <c r="AS2098" s="664"/>
      <c r="AU2098" s="645" t="s">
        <v>989</v>
      </c>
      <c r="AV2098" s="592" t="s">
        <v>853</v>
      </c>
      <c r="AW2098" s="591">
        <v>306043</v>
      </c>
      <c r="AX2098" s="624"/>
      <c r="AY2098" s="624"/>
      <c r="AZ2098" s="624"/>
      <c r="BA2098" s="624"/>
      <c r="BB2098" s="624"/>
      <c r="BC2098" s="441"/>
      <c r="BD2098" s="589"/>
      <c r="BE2098" s="590"/>
    </row>
    <row r="2099" spans="34:57" ht="15" customHeight="1" x14ac:dyDescent="0.15">
      <c r="AH2099" s="591" t="s">
        <v>661</v>
      </c>
      <c r="AI2099" s="592" t="s">
        <v>2285</v>
      </c>
      <c r="AJ2099" s="591">
        <v>205006</v>
      </c>
      <c r="AK2099" s="653"/>
      <c r="AR2099" s="663"/>
      <c r="AS2099" s="664"/>
      <c r="AU2099" s="645" t="s">
        <v>989</v>
      </c>
      <c r="AV2099" s="592" t="s">
        <v>855</v>
      </c>
      <c r="AW2099" s="591">
        <v>306044</v>
      </c>
      <c r="AX2099" s="624"/>
      <c r="AY2099" s="624"/>
      <c r="AZ2099" s="624"/>
      <c r="BA2099" s="624"/>
      <c r="BB2099" s="624"/>
      <c r="BC2099" s="441"/>
      <c r="BD2099" s="589"/>
      <c r="BE2099" s="590"/>
    </row>
    <row r="2100" spans="34:57" ht="15" customHeight="1" x14ac:dyDescent="0.15">
      <c r="AH2100" s="591" t="s">
        <v>661</v>
      </c>
      <c r="AI2100" s="592" t="s">
        <v>2286</v>
      </c>
      <c r="AJ2100" s="591">
        <v>205007</v>
      </c>
      <c r="AK2100" s="653"/>
      <c r="AR2100" s="663"/>
      <c r="AS2100" s="664"/>
      <c r="AU2100" s="645" t="s">
        <v>989</v>
      </c>
      <c r="AV2100" s="592" t="s">
        <v>857</v>
      </c>
      <c r="AW2100" s="591">
        <v>306045</v>
      </c>
      <c r="AX2100" s="624"/>
      <c r="AY2100" s="624"/>
      <c r="AZ2100" s="624"/>
      <c r="BA2100" s="624"/>
      <c r="BB2100" s="624"/>
      <c r="BC2100" s="441"/>
      <c r="BD2100" s="589"/>
      <c r="BE2100" s="590"/>
    </row>
    <row r="2101" spans="34:57" ht="15" customHeight="1" x14ac:dyDescent="0.15">
      <c r="AH2101" s="591" t="s">
        <v>661</v>
      </c>
      <c r="AI2101" s="592" t="s">
        <v>2287</v>
      </c>
      <c r="AJ2101" s="591">
        <v>205008</v>
      </c>
      <c r="AK2101" s="653"/>
      <c r="AR2101" s="663"/>
      <c r="AS2101" s="664"/>
      <c r="AU2101" s="645" t="s">
        <v>989</v>
      </c>
      <c r="AV2101" s="592" t="s">
        <v>858</v>
      </c>
      <c r="AW2101" s="591">
        <v>306046</v>
      </c>
      <c r="AX2101" s="624"/>
      <c r="AY2101" s="624"/>
      <c r="AZ2101" s="624"/>
      <c r="BA2101" s="624"/>
      <c r="BB2101" s="624"/>
      <c r="BC2101" s="441"/>
      <c r="BD2101" s="589"/>
      <c r="BE2101" s="590"/>
    </row>
    <row r="2102" spans="34:57" ht="15" customHeight="1" x14ac:dyDescent="0.15">
      <c r="AH2102" s="591" t="s">
        <v>661</v>
      </c>
      <c r="AI2102" s="592" t="s">
        <v>2288</v>
      </c>
      <c r="AJ2102" s="591">
        <v>205011</v>
      </c>
      <c r="AK2102" s="653"/>
      <c r="AR2102" s="663"/>
      <c r="AS2102" s="664"/>
      <c r="AU2102" s="645" t="s">
        <v>989</v>
      </c>
      <c r="AV2102" s="593" t="s">
        <v>859</v>
      </c>
      <c r="AW2102" s="591">
        <v>306047</v>
      </c>
      <c r="AX2102" s="624"/>
      <c r="AY2102" s="624"/>
      <c r="AZ2102" s="624"/>
      <c r="BA2102" s="624"/>
      <c r="BB2102" s="624"/>
      <c r="BC2102" s="441"/>
      <c r="BD2102" s="589"/>
      <c r="BE2102" s="590"/>
    </row>
    <row r="2103" spans="34:57" ht="15" customHeight="1" x14ac:dyDescent="0.15">
      <c r="AH2103" s="591" t="s">
        <v>661</v>
      </c>
      <c r="AI2103" s="592" t="s">
        <v>2289</v>
      </c>
      <c r="AJ2103" s="591">
        <v>205012</v>
      </c>
      <c r="AK2103" s="653"/>
      <c r="AR2103" s="663"/>
      <c r="AS2103" s="664"/>
      <c r="AU2103" s="645" t="s">
        <v>989</v>
      </c>
      <c r="AV2103" s="592" t="s">
        <v>861</v>
      </c>
      <c r="AW2103" s="591">
        <v>306048</v>
      </c>
      <c r="AX2103" s="624"/>
      <c r="AY2103" s="624"/>
      <c r="AZ2103" s="624"/>
      <c r="BA2103" s="624"/>
      <c r="BB2103" s="624"/>
      <c r="BC2103" s="441"/>
      <c r="BD2103" s="589"/>
      <c r="BE2103" s="590"/>
    </row>
    <row r="2104" spans="34:57" ht="15" customHeight="1" x14ac:dyDescent="0.15">
      <c r="AH2104" s="591" t="s">
        <v>661</v>
      </c>
      <c r="AI2104" s="592" t="s">
        <v>2290</v>
      </c>
      <c r="AJ2104" s="591">
        <v>205013</v>
      </c>
      <c r="AK2104" s="653"/>
      <c r="AR2104" s="663"/>
      <c r="AS2104" s="664"/>
      <c r="AU2104" s="645" t="s">
        <v>989</v>
      </c>
      <c r="AV2104" s="592" t="s">
        <v>862</v>
      </c>
      <c r="AW2104" s="591">
        <v>306049</v>
      </c>
      <c r="AX2104" s="624"/>
      <c r="AY2104" s="624"/>
      <c r="AZ2104" s="624"/>
      <c r="BA2104" s="624"/>
      <c r="BB2104" s="624"/>
      <c r="BC2104" s="441"/>
      <c r="BD2104" s="589"/>
      <c r="BE2104" s="590"/>
    </row>
    <row r="2105" spans="34:57" ht="15" customHeight="1" x14ac:dyDescent="0.15">
      <c r="AH2105" s="591" t="s">
        <v>661</v>
      </c>
      <c r="AI2105" s="592" t="s">
        <v>2291</v>
      </c>
      <c r="AJ2105" s="591">
        <v>205014</v>
      </c>
      <c r="AK2105" s="653"/>
      <c r="AR2105" s="663"/>
      <c r="AS2105" s="664"/>
      <c r="AU2105" s="645" t="s">
        <v>989</v>
      </c>
      <c r="AV2105" s="592" t="s">
        <v>864</v>
      </c>
      <c r="AW2105" s="591">
        <v>306050</v>
      </c>
      <c r="AX2105" s="624"/>
      <c r="AY2105" s="624"/>
      <c r="AZ2105" s="624"/>
      <c r="BA2105" s="624"/>
      <c r="BB2105" s="624"/>
      <c r="BC2105" s="441"/>
      <c r="BD2105" s="589"/>
      <c r="BE2105" s="590"/>
    </row>
    <row r="2106" spans="34:57" ht="15" customHeight="1" x14ac:dyDescent="0.15">
      <c r="AH2106" s="591" t="s">
        <v>661</v>
      </c>
      <c r="AI2106" s="592" t="s">
        <v>2292</v>
      </c>
      <c r="AJ2106" s="591">
        <v>205015</v>
      </c>
      <c r="AK2106" s="653"/>
      <c r="AR2106" s="663"/>
      <c r="AS2106" s="664"/>
      <c r="AU2106" s="645" t="s">
        <v>989</v>
      </c>
      <c r="AV2106" s="592" t="s">
        <v>1039</v>
      </c>
      <c r="AW2106" s="591">
        <v>306051</v>
      </c>
      <c r="AX2106" s="624"/>
      <c r="AY2106" s="624"/>
      <c r="AZ2106" s="624"/>
      <c r="BA2106" s="624"/>
      <c r="BB2106" s="624"/>
      <c r="BC2106" s="441"/>
      <c r="BD2106" s="589"/>
      <c r="BE2106" s="590"/>
    </row>
    <row r="2107" spans="34:57" ht="15" customHeight="1" x14ac:dyDescent="0.15">
      <c r="AH2107" s="591" t="s">
        <v>661</v>
      </c>
      <c r="AI2107" s="592" t="s">
        <v>2293</v>
      </c>
      <c r="AJ2107" s="591">
        <v>205016</v>
      </c>
      <c r="AK2107" s="653"/>
      <c r="AR2107" s="663"/>
      <c r="AS2107" s="664"/>
      <c r="AU2107" s="645" t="s">
        <v>989</v>
      </c>
      <c r="AV2107" s="592" t="s">
        <v>866</v>
      </c>
      <c r="AW2107" s="591">
        <v>306052</v>
      </c>
      <c r="AX2107" s="624"/>
      <c r="AY2107" s="624"/>
      <c r="AZ2107" s="624"/>
      <c r="BA2107" s="624"/>
      <c r="BB2107" s="624"/>
      <c r="BC2107" s="441"/>
      <c r="BD2107" s="589"/>
      <c r="BE2107" s="590"/>
    </row>
    <row r="2108" spans="34:57" ht="15" customHeight="1" x14ac:dyDescent="0.15">
      <c r="AH2108" s="591" t="s">
        <v>661</v>
      </c>
      <c r="AI2108" s="592" t="s">
        <v>2294</v>
      </c>
      <c r="AJ2108" s="591">
        <v>205017</v>
      </c>
      <c r="AK2108" s="653"/>
      <c r="AR2108" s="663"/>
      <c r="AS2108" s="664"/>
      <c r="AU2108" s="645" t="s">
        <v>989</v>
      </c>
      <c r="AV2108" s="592" t="s">
        <v>867</v>
      </c>
      <c r="AW2108" s="591">
        <v>306053</v>
      </c>
      <c r="AX2108" s="624"/>
      <c r="AY2108" s="624"/>
      <c r="AZ2108" s="624"/>
      <c r="BA2108" s="624"/>
      <c r="BB2108" s="624"/>
      <c r="BC2108" s="441"/>
      <c r="BD2108" s="589"/>
      <c r="BE2108" s="590"/>
    </row>
    <row r="2109" spans="34:57" ht="15" customHeight="1" x14ac:dyDescent="0.15">
      <c r="AH2109" s="591" t="s">
        <v>678</v>
      </c>
      <c r="AI2109" s="592" t="s">
        <v>2295</v>
      </c>
      <c r="AJ2109" s="591">
        <v>206001</v>
      </c>
      <c r="AK2109" s="653"/>
      <c r="AR2109" s="663"/>
      <c r="AS2109" s="664"/>
      <c r="AU2109" s="645" t="s">
        <v>989</v>
      </c>
      <c r="AV2109" s="593" t="s">
        <v>868</v>
      </c>
      <c r="AW2109" s="591">
        <v>306054</v>
      </c>
      <c r="AX2109" s="624"/>
      <c r="AY2109" s="624"/>
      <c r="AZ2109" s="624"/>
      <c r="BA2109" s="624"/>
      <c r="BB2109" s="624"/>
      <c r="BC2109" s="441"/>
      <c r="BD2109" s="589"/>
      <c r="BE2109" s="590"/>
    </row>
    <row r="2110" spans="34:57" ht="15" customHeight="1" x14ac:dyDescent="0.15">
      <c r="AH2110" s="591" t="s">
        <v>678</v>
      </c>
      <c r="AI2110" s="592" t="s">
        <v>2296</v>
      </c>
      <c r="AJ2110" s="591">
        <v>206002</v>
      </c>
      <c r="AK2110" s="653"/>
      <c r="AR2110" s="663"/>
      <c r="AS2110" s="664"/>
      <c r="AU2110" s="645" t="s">
        <v>989</v>
      </c>
      <c r="AV2110" s="592" t="s">
        <v>1044</v>
      </c>
      <c r="AW2110" s="591">
        <v>306055</v>
      </c>
      <c r="AX2110" s="624"/>
      <c r="AY2110" s="624"/>
      <c r="AZ2110" s="624"/>
      <c r="BA2110" s="624"/>
      <c r="BB2110" s="624"/>
      <c r="BC2110" s="441"/>
      <c r="BD2110" s="589"/>
      <c r="BE2110" s="590"/>
    </row>
    <row r="2111" spans="34:57" ht="15" customHeight="1" x14ac:dyDescent="0.15">
      <c r="AH2111" s="591" t="s">
        <v>678</v>
      </c>
      <c r="AI2111" s="592" t="s">
        <v>2297</v>
      </c>
      <c r="AJ2111" s="591">
        <v>206004</v>
      </c>
      <c r="AK2111" s="653"/>
      <c r="AR2111" s="663"/>
      <c r="AS2111" s="664"/>
      <c r="AU2111" s="645" t="s">
        <v>989</v>
      </c>
      <c r="AV2111" s="592" t="s">
        <v>870</v>
      </c>
      <c r="AW2111" s="591">
        <v>306056</v>
      </c>
      <c r="AX2111" s="624"/>
      <c r="AY2111" s="624"/>
      <c r="AZ2111" s="624"/>
      <c r="BA2111" s="624"/>
      <c r="BB2111" s="624"/>
      <c r="BC2111" s="441"/>
      <c r="BD2111" s="589"/>
      <c r="BE2111" s="590"/>
    </row>
    <row r="2112" spans="34:57" ht="15" customHeight="1" x14ac:dyDescent="0.15">
      <c r="AH2112" s="591" t="s">
        <v>678</v>
      </c>
      <c r="AI2112" s="592" t="s">
        <v>2298</v>
      </c>
      <c r="AJ2112" s="591">
        <v>206005</v>
      </c>
      <c r="AK2112" s="653"/>
      <c r="AR2112" s="663"/>
      <c r="AS2112" s="664"/>
      <c r="AU2112" s="645" t="s">
        <v>989</v>
      </c>
      <c r="AV2112" s="592" t="s">
        <v>1046</v>
      </c>
      <c r="AW2112" s="591">
        <v>306057</v>
      </c>
      <c r="AX2112" s="624"/>
      <c r="AY2112" s="624"/>
      <c r="AZ2112" s="624"/>
      <c r="BA2112" s="624"/>
      <c r="BB2112" s="624"/>
      <c r="BC2112" s="441"/>
      <c r="BD2112" s="589"/>
      <c r="BE2112" s="590"/>
    </row>
    <row r="2113" spans="34:57" ht="15" customHeight="1" x14ac:dyDescent="0.15">
      <c r="AH2113" s="591" t="s">
        <v>678</v>
      </c>
      <c r="AI2113" s="592" t="s">
        <v>2299</v>
      </c>
      <c r="AJ2113" s="591">
        <v>206006</v>
      </c>
      <c r="AK2113" s="653"/>
      <c r="AR2113" s="663"/>
      <c r="AS2113" s="664"/>
      <c r="AU2113" s="645" t="s">
        <v>989</v>
      </c>
      <c r="AV2113" s="592" t="s">
        <v>1048</v>
      </c>
      <c r="AW2113" s="591">
        <v>306058</v>
      </c>
      <c r="AX2113" s="624"/>
      <c r="AY2113" s="624"/>
      <c r="AZ2113" s="624"/>
      <c r="BA2113" s="624"/>
      <c r="BB2113" s="624"/>
      <c r="BC2113" s="441"/>
      <c r="BD2113" s="589"/>
      <c r="BE2113" s="590"/>
    </row>
    <row r="2114" spans="34:57" ht="15" customHeight="1" x14ac:dyDescent="0.15">
      <c r="AH2114" s="591" t="s">
        <v>678</v>
      </c>
      <c r="AI2114" s="592" t="s">
        <v>2300</v>
      </c>
      <c r="AJ2114" s="591">
        <v>206007</v>
      </c>
      <c r="AK2114" s="653"/>
      <c r="AR2114" s="663"/>
      <c r="AS2114" s="664"/>
      <c r="AU2114" s="645" t="s">
        <v>989</v>
      </c>
      <c r="AV2114" s="592" t="s">
        <v>871</v>
      </c>
      <c r="AW2114" s="591">
        <v>306059</v>
      </c>
      <c r="AX2114" s="624"/>
      <c r="AY2114" s="624"/>
      <c r="AZ2114" s="624"/>
      <c r="BA2114" s="624"/>
      <c r="BB2114" s="624"/>
      <c r="BC2114" s="441"/>
      <c r="BD2114" s="589"/>
      <c r="BE2114" s="590"/>
    </row>
    <row r="2115" spans="34:57" ht="15" customHeight="1" x14ac:dyDescent="0.15">
      <c r="AH2115" s="591" t="s">
        <v>678</v>
      </c>
      <c r="AI2115" s="592" t="s">
        <v>2301</v>
      </c>
      <c r="AJ2115" s="591">
        <v>206008</v>
      </c>
      <c r="AK2115" s="653"/>
      <c r="AR2115" s="663"/>
      <c r="AS2115" s="664"/>
      <c r="AU2115" s="645" t="s">
        <v>989</v>
      </c>
      <c r="AV2115" s="592" t="s">
        <v>872</v>
      </c>
      <c r="AW2115" s="591">
        <v>306060</v>
      </c>
      <c r="AX2115" s="624"/>
      <c r="AY2115" s="624"/>
      <c r="AZ2115" s="624"/>
      <c r="BA2115" s="624"/>
      <c r="BB2115" s="624"/>
      <c r="BC2115" s="441"/>
      <c r="BD2115" s="589"/>
      <c r="BE2115" s="590"/>
    </row>
    <row r="2116" spans="34:57" ht="15" customHeight="1" x14ac:dyDescent="0.15">
      <c r="AH2116" s="591" t="s">
        <v>678</v>
      </c>
      <c r="AI2116" s="592" t="s">
        <v>2302</v>
      </c>
      <c r="AJ2116" s="591">
        <v>206010</v>
      </c>
      <c r="AK2116" s="653"/>
      <c r="AR2116" s="663"/>
      <c r="AS2116" s="664"/>
      <c r="AU2116" s="645" t="s">
        <v>989</v>
      </c>
      <c r="AV2116" s="592" t="s">
        <v>874</v>
      </c>
      <c r="AW2116" s="591">
        <v>306061</v>
      </c>
      <c r="AX2116" s="624"/>
      <c r="AY2116" s="624"/>
      <c r="AZ2116" s="624"/>
      <c r="BA2116" s="624"/>
      <c r="BB2116" s="624"/>
      <c r="BC2116" s="441"/>
      <c r="BD2116" s="589"/>
      <c r="BE2116" s="590"/>
    </row>
    <row r="2117" spans="34:57" ht="15" customHeight="1" x14ac:dyDescent="0.15">
      <c r="AH2117" s="591" t="s">
        <v>678</v>
      </c>
      <c r="AI2117" s="592" t="s">
        <v>2303</v>
      </c>
      <c r="AJ2117" s="591">
        <v>206011</v>
      </c>
      <c r="AK2117" s="653"/>
      <c r="AR2117" s="663"/>
      <c r="AS2117" s="664"/>
      <c r="AU2117" s="645" t="s">
        <v>989</v>
      </c>
      <c r="AV2117" s="592" t="s">
        <v>875</v>
      </c>
      <c r="AW2117" s="591">
        <v>306062</v>
      </c>
      <c r="AX2117" s="624"/>
      <c r="AY2117" s="624"/>
      <c r="AZ2117" s="624"/>
      <c r="BA2117" s="624"/>
      <c r="BB2117" s="624"/>
      <c r="BC2117" s="441"/>
      <c r="BD2117" s="589"/>
      <c r="BE2117" s="590"/>
    </row>
    <row r="2118" spans="34:57" ht="15" customHeight="1" x14ac:dyDescent="0.15">
      <c r="AH2118" s="591" t="s">
        <v>678</v>
      </c>
      <c r="AI2118" s="592" t="s">
        <v>2304</v>
      </c>
      <c r="AJ2118" s="591">
        <v>206012</v>
      </c>
      <c r="AK2118" s="653"/>
      <c r="AR2118" s="663"/>
      <c r="AS2118" s="664"/>
      <c r="AU2118" s="645" t="s">
        <v>989</v>
      </c>
      <c r="AV2118" s="592" t="s">
        <v>876</v>
      </c>
      <c r="AW2118" s="591">
        <v>306063</v>
      </c>
      <c r="AX2118" s="624"/>
      <c r="AY2118" s="624"/>
      <c r="AZ2118" s="624"/>
      <c r="BA2118" s="624"/>
      <c r="BB2118" s="624"/>
      <c r="BC2118" s="441"/>
      <c r="BD2118" s="589"/>
      <c r="BE2118" s="590"/>
    </row>
    <row r="2119" spans="34:57" ht="15" customHeight="1" x14ac:dyDescent="0.15">
      <c r="AH2119" s="591" t="s">
        <v>678</v>
      </c>
      <c r="AI2119" s="592" t="s">
        <v>2305</v>
      </c>
      <c r="AJ2119" s="591">
        <v>206013</v>
      </c>
      <c r="AK2119" s="653"/>
      <c r="AR2119" s="663"/>
      <c r="AS2119" s="664"/>
      <c r="AU2119" s="645" t="s">
        <v>989</v>
      </c>
      <c r="AV2119" s="592" t="s">
        <v>878</v>
      </c>
      <c r="AW2119" s="591">
        <v>306064</v>
      </c>
      <c r="AX2119" s="624"/>
      <c r="AY2119" s="624"/>
      <c r="AZ2119" s="624"/>
      <c r="BA2119" s="624"/>
      <c r="BB2119" s="624"/>
      <c r="BC2119" s="441"/>
      <c r="BD2119" s="589"/>
      <c r="BE2119" s="590"/>
    </row>
    <row r="2120" spans="34:57" ht="15" customHeight="1" x14ac:dyDescent="0.15">
      <c r="AH2120" s="591" t="s">
        <v>678</v>
      </c>
      <c r="AI2120" s="592" t="s">
        <v>2306</v>
      </c>
      <c r="AJ2120" s="591">
        <v>206014</v>
      </c>
      <c r="AK2120" s="653"/>
      <c r="AR2120" s="663"/>
      <c r="AS2120" s="664"/>
      <c r="AU2120" s="645" t="s">
        <v>989</v>
      </c>
      <c r="AV2120" s="592" t="s">
        <v>880</v>
      </c>
      <c r="AW2120" s="591">
        <v>306065</v>
      </c>
      <c r="AX2120" s="624"/>
      <c r="AY2120" s="624"/>
      <c r="AZ2120" s="624"/>
      <c r="BA2120" s="624"/>
      <c r="BB2120" s="624"/>
      <c r="BC2120" s="441"/>
      <c r="BD2120" s="589"/>
      <c r="BE2120" s="590"/>
    </row>
    <row r="2121" spans="34:57" ht="15" customHeight="1" x14ac:dyDescent="0.15">
      <c r="AH2121" s="591" t="s">
        <v>678</v>
      </c>
      <c r="AI2121" s="592" t="s">
        <v>2307</v>
      </c>
      <c r="AJ2121" s="591">
        <v>206015</v>
      </c>
      <c r="AK2121" s="653"/>
      <c r="AR2121" s="663"/>
      <c r="AS2121" s="664"/>
      <c r="AU2121" s="645" t="s">
        <v>989</v>
      </c>
      <c r="AV2121" s="592" t="s">
        <v>882</v>
      </c>
      <c r="AW2121" s="591">
        <v>306066</v>
      </c>
      <c r="AX2121" s="624"/>
      <c r="AY2121" s="624"/>
      <c r="AZ2121" s="624"/>
      <c r="BA2121" s="624"/>
      <c r="BB2121" s="624"/>
      <c r="BC2121" s="441"/>
      <c r="BD2121" s="589"/>
      <c r="BE2121" s="590"/>
    </row>
    <row r="2122" spans="34:57" ht="15" customHeight="1" x14ac:dyDescent="0.15">
      <c r="AH2122" s="591" t="s">
        <v>678</v>
      </c>
      <c r="AI2122" s="592" t="s">
        <v>2308</v>
      </c>
      <c r="AJ2122" s="591">
        <v>206016</v>
      </c>
      <c r="AK2122" s="653"/>
      <c r="AR2122" s="663"/>
      <c r="AS2122" s="664"/>
      <c r="AU2122" s="645" t="s">
        <v>989</v>
      </c>
      <c r="AV2122" s="592" t="s">
        <v>884</v>
      </c>
      <c r="AW2122" s="591">
        <v>306067</v>
      </c>
      <c r="AX2122" s="624"/>
      <c r="AY2122" s="624"/>
      <c r="AZ2122" s="624"/>
      <c r="BA2122" s="624"/>
      <c r="BB2122" s="624"/>
      <c r="BC2122" s="441"/>
      <c r="BD2122" s="589"/>
      <c r="BE2122" s="590"/>
    </row>
    <row r="2123" spans="34:57" ht="15" customHeight="1" x14ac:dyDescent="0.15">
      <c r="AH2123" s="591" t="s">
        <v>678</v>
      </c>
      <c r="AI2123" s="592" t="s">
        <v>2309</v>
      </c>
      <c r="AJ2123" s="591">
        <v>206017</v>
      </c>
      <c r="AK2123" s="653"/>
      <c r="AR2123" s="663"/>
      <c r="AS2123" s="664"/>
      <c r="AU2123" s="645" t="s">
        <v>989</v>
      </c>
      <c r="AV2123" s="592" t="s">
        <v>1058</v>
      </c>
      <c r="AW2123" s="591">
        <v>306068</v>
      </c>
      <c r="AX2123" s="624"/>
      <c r="AY2123" s="624"/>
      <c r="AZ2123" s="624"/>
      <c r="BA2123" s="624"/>
      <c r="BB2123" s="624"/>
      <c r="BC2123" s="441"/>
      <c r="BD2123" s="589"/>
      <c r="BE2123" s="590"/>
    </row>
    <row r="2124" spans="34:57" ht="15" customHeight="1" x14ac:dyDescent="0.15">
      <c r="AH2124" s="591" t="s">
        <v>678</v>
      </c>
      <c r="AI2124" s="592"/>
      <c r="AJ2124" s="591">
        <v>206018</v>
      </c>
      <c r="AK2124" s="653"/>
      <c r="AR2124" s="663"/>
      <c r="AS2124" s="664"/>
      <c r="AU2124" s="645" t="s">
        <v>989</v>
      </c>
      <c r="AV2124" s="592" t="s">
        <v>886</v>
      </c>
      <c r="AW2124" s="591">
        <v>306069</v>
      </c>
      <c r="AX2124" s="624"/>
      <c r="AY2124" s="624"/>
      <c r="AZ2124" s="624"/>
      <c r="BA2124" s="624"/>
      <c r="BB2124" s="624"/>
      <c r="BC2124" s="441"/>
      <c r="BD2124" s="589"/>
      <c r="BE2124" s="590"/>
    </row>
    <row r="2125" spans="34:57" ht="15" customHeight="1" x14ac:dyDescent="0.15">
      <c r="AH2125" s="591" t="s">
        <v>678</v>
      </c>
      <c r="AI2125" s="592" t="s">
        <v>2310</v>
      </c>
      <c r="AJ2125" s="591">
        <v>206019</v>
      </c>
      <c r="AK2125" s="653"/>
      <c r="AR2125" s="663"/>
      <c r="AS2125" s="664"/>
      <c r="AU2125" s="645" t="s">
        <v>989</v>
      </c>
      <c r="AV2125" s="592" t="s">
        <v>888</v>
      </c>
      <c r="AW2125" s="591">
        <v>306070</v>
      </c>
      <c r="AX2125" s="624"/>
      <c r="AY2125" s="624"/>
      <c r="AZ2125" s="624"/>
      <c r="BA2125" s="624"/>
      <c r="BB2125" s="624"/>
      <c r="BC2125" s="441"/>
      <c r="BD2125" s="589"/>
      <c r="BE2125" s="590"/>
    </row>
    <row r="2126" spans="34:57" ht="15" customHeight="1" x14ac:dyDescent="0.15">
      <c r="AH2126" s="591" t="s">
        <v>678</v>
      </c>
      <c r="AI2126" s="592" t="s">
        <v>2311</v>
      </c>
      <c r="AJ2126" s="591">
        <v>206020</v>
      </c>
      <c r="AK2126" s="653"/>
      <c r="AR2126" s="663"/>
      <c r="AS2126" s="664"/>
      <c r="AU2126" s="645" t="s">
        <v>989</v>
      </c>
      <c r="AV2126" s="592" t="s">
        <v>890</v>
      </c>
      <c r="AW2126" s="591">
        <v>306071</v>
      </c>
      <c r="AX2126" s="624"/>
      <c r="AY2126" s="624"/>
      <c r="AZ2126" s="624"/>
      <c r="BA2126" s="624"/>
      <c r="BB2126" s="624"/>
      <c r="BC2126" s="441"/>
      <c r="BD2126" s="589"/>
      <c r="BE2126" s="590"/>
    </row>
    <row r="2127" spans="34:57" ht="15" customHeight="1" x14ac:dyDescent="0.15">
      <c r="AH2127" s="591" t="s">
        <v>678</v>
      </c>
      <c r="AI2127" s="592" t="s">
        <v>2312</v>
      </c>
      <c r="AJ2127" s="591">
        <v>206990</v>
      </c>
      <c r="AK2127" s="653"/>
      <c r="AR2127" s="663"/>
      <c r="AS2127" s="664"/>
      <c r="AU2127" s="645" t="s">
        <v>989</v>
      </c>
      <c r="AV2127" s="592" t="s">
        <v>892</v>
      </c>
      <c r="AW2127" s="591">
        <v>306072</v>
      </c>
      <c r="AX2127" s="624"/>
      <c r="AY2127" s="624"/>
      <c r="AZ2127" s="624"/>
      <c r="BA2127" s="624"/>
      <c r="BB2127" s="624"/>
      <c r="BC2127" s="441"/>
      <c r="BD2127" s="589"/>
      <c r="BE2127" s="590"/>
    </row>
    <row r="2128" spans="34:57" ht="15" customHeight="1" x14ac:dyDescent="0.15">
      <c r="AH2128" s="591" t="s">
        <v>700</v>
      </c>
      <c r="AI2128" s="592" t="s">
        <v>2313</v>
      </c>
      <c r="AJ2128" s="591">
        <v>207001</v>
      </c>
      <c r="AK2128" s="653"/>
      <c r="AR2128" s="663"/>
      <c r="AS2128" s="664"/>
      <c r="AU2128" s="645" t="s">
        <v>989</v>
      </c>
      <c r="AV2128" s="592" t="s">
        <v>894</v>
      </c>
      <c r="AW2128" s="591">
        <v>306073</v>
      </c>
      <c r="AX2128" s="624"/>
      <c r="AY2128" s="624"/>
      <c r="AZ2128" s="624"/>
      <c r="BA2128" s="624"/>
      <c r="BB2128" s="624"/>
      <c r="BC2128" s="441"/>
      <c r="BD2128" s="589"/>
      <c r="BE2128" s="590"/>
    </row>
    <row r="2129" spans="34:57" ht="15" customHeight="1" x14ac:dyDescent="0.15">
      <c r="AH2129" s="591" t="s">
        <v>700</v>
      </c>
      <c r="AI2129" s="592" t="s">
        <v>2314</v>
      </c>
      <c r="AJ2129" s="591">
        <v>207002</v>
      </c>
      <c r="AK2129" s="653"/>
      <c r="AR2129" s="663"/>
      <c r="AS2129" s="664"/>
      <c r="AU2129" s="645" t="s">
        <v>989</v>
      </c>
      <c r="AV2129" s="592" t="s">
        <v>896</v>
      </c>
      <c r="AW2129" s="591">
        <v>306074</v>
      </c>
      <c r="AX2129" s="624"/>
      <c r="AY2129" s="624"/>
      <c r="AZ2129" s="624"/>
      <c r="BA2129" s="624"/>
      <c r="BB2129" s="624"/>
      <c r="BC2129" s="441"/>
      <c r="BD2129" s="589"/>
      <c r="BE2129" s="590"/>
    </row>
    <row r="2130" spans="34:57" ht="15" customHeight="1" x14ac:dyDescent="0.15">
      <c r="AH2130" s="591" t="s">
        <v>700</v>
      </c>
      <c r="AI2130" s="592" t="s">
        <v>2315</v>
      </c>
      <c r="AJ2130" s="591">
        <v>207003</v>
      </c>
      <c r="AK2130" s="653"/>
      <c r="AR2130" s="663"/>
      <c r="AS2130" s="664"/>
      <c r="AU2130" s="645" t="s">
        <v>989</v>
      </c>
      <c r="AV2130" s="592" t="s">
        <v>898</v>
      </c>
      <c r="AW2130" s="591">
        <v>306075</v>
      </c>
      <c r="AX2130" s="624"/>
      <c r="AY2130" s="624"/>
      <c r="AZ2130" s="624"/>
      <c r="BA2130" s="624"/>
      <c r="BB2130" s="624"/>
      <c r="BC2130" s="441"/>
      <c r="BD2130" s="589"/>
      <c r="BE2130" s="590"/>
    </row>
    <row r="2131" spans="34:57" ht="15" customHeight="1" x14ac:dyDescent="0.15">
      <c r="AH2131" s="591" t="s">
        <v>700</v>
      </c>
      <c r="AI2131" s="592" t="s">
        <v>2316</v>
      </c>
      <c r="AJ2131" s="591">
        <v>207004</v>
      </c>
      <c r="AK2131" s="653"/>
      <c r="AR2131" s="663"/>
      <c r="AS2131" s="664"/>
      <c r="AU2131" s="645" t="s">
        <v>989</v>
      </c>
      <c r="AV2131" s="592" t="s">
        <v>1067</v>
      </c>
      <c r="AW2131" s="591">
        <v>306076</v>
      </c>
      <c r="AX2131" s="624"/>
      <c r="AY2131" s="624"/>
      <c r="AZ2131" s="624"/>
      <c r="BA2131" s="624"/>
      <c r="BB2131" s="624"/>
      <c r="BC2131" s="441"/>
      <c r="BD2131" s="589"/>
      <c r="BE2131" s="590"/>
    </row>
    <row r="2132" spans="34:57" ht="15" customHeight="1" x14ac:dyDescent="0.15">
      <c r="AH2132" s="591" t="s">
        <v>700</v>
      </c>
      <c r="AI2132" s="592" t="s">
        <v>2317</v>
      </c>
      <c r="AJ2132" s="591">
        <v>207005</v>
      </c>
      <c r="AK2132" s="653"/>
      <c r="AR2132" s="663"/>
      <c r="AS2132" s="664"/>
      <c r="AU2132" s="645" t="s">
        <v>989</v>
      </c>
      <c r="AV2132" s="592" t="s">
        <v>1068</v>
      </c>
      <c r="AW2132" s="591">
        <v>306077</v>
      </c>
      <c r="AX2132" s="624"/>
      <c r="AY2132" s="624"/>
      <c r="AZ2132" s="624"/>
      <c r="BA2132" s="624"/>
      <c r="BB2132" s="624"/>
      <c r="BC2132" s="441"/>
      <c r="BD2132" s="589"/>
      <c r="BE2132" s="590"/>
    </row>
    <row r="2133" spans="34:57" ht="15" customHeight="1" x14ac:dyDescent="0.15">
      <c r="AH2133" s="591" t="s">
        <v>700</v>
      </c>
      <c r="AI2133" s="592" t="s">
        <v>2318</v>
      </c>
      <c r="AJ2133" s="591">
        <v>207006</v>
      </c>
      <c r="AK2133" s="653"/>
      <c r="AR2133" s="663"/>
      <c r="AS2133" s="664"/>
      <c r="AU2133" s="645" t="s">
        <v>989</v>
      </c>
      <c r="AV2133" s="592" t="s">
        <v>1070</v>
      </c>
      <c r="AW2133" s="591">
        <v>306078</v>
      </c>
      <c r="AX2133" s="624"/>
      <c r="AY2133" s="624"/>
      <c r="AZ2133" s="624"/>
      <c r="BA2133" s="624"/>
      <c r="BB2133" s="624"/>
      <c r="BC2133" s="441"/>
      <c r="BD2133" s="589"/>
      <c r="BE2133" s="590"/>
    </row>
    <row r="2134" spans="34:57" ht="15" customHeight="1" x14ac:dyDescent="0.15">
      <c r="AH2134" s="591" t="s">
        <v>700</v>
      </c>
      <c r="AI2134" s="592" t="s">
        <v>2319</v>
      </c>
      <c r="AJ2134" s="591">
        <v>207007</v>
      </c>
      <c r="AK2134" s="653"/>
      <c r="AR2134" s="663"/>
      <c r="AS2134" s="664"/>
      <c r="AU2134" s="645" t="s">
        <v>989</v>
      </c>
      <c r="AV2134" s="592" t="s">
        <v>900</v>
      </c>
      <c r="AW2134" s="591">
        <v>306079</v>
      </c>
      <c r="AX2134" s="624"/>
      <c r="AY2134" s="624"/>
      <c r="AZ2134" s="624"/>
      <c r="BA2134" s="624"/>
      <c r="BB2134" s="624"/>
      <c r="BC2134" s="441"/>
      <c r="BD2134" s="589"/>
      <c r="BE2134" s="590"/>
    </row>
    <row r="2135" spans="34:57" ht="15" customHeight="1" x14ac:dyDescent="0.15">
      <c r="AH2135" s="591" t="s">
        <v>700</v>
      </c>
      <c r="AI2135" s="592" t="s">
        <v>2320</v>
      </c>
      <c r="AJ2135" s="591">
        <v>207008</v>
      </c>
      <c r="AK2135" s="653"/>
      <c r="AR2135" s="663"/>
      <c r="AS2135" s="664"/>
      <c r="AU2135" s="645" t="s">
        <v>989</v>
      </c>
      <c r="AV2135" s="592"/>
      <c r="AW2135" s="591">
        <v>306080</v>
      </c>
      <c r="AX2135" s="624"/>
      <c r="AY2135" s="624"/>
      <c r="AZ2135" s="624"/>
      <c r="BA2135" s="624"/>
      <c r="BB2135" s="624"/>
      <c r="BC2135" s="441"/>
      <c r="BD2135" s="589"/>
      <c r="BE2135" s="590"/>
    </row>
    <row r="2136" spans="34:57" ht="15" customHeight="1" x14ac:dyDescent="0.15">
      <c r="AH2136" s="591" t="s">
        <v>700</v>
      </c>
      <c r="AI2136" s="592" t="s">
        <v>2321</v>
      </c>
      <c r="AJ2136" s="591">
        <v>207009</v>
      </c>
      <c r="AK2136" s="653"/>
      <c r="AR2136" s="663"/>
      <c r="AS2136" s="664"/>
      <c r="AU2136" s="645" t="s">
        <v>989</v>
      </c>
      <c r="AV2136" s="592" t="s">
        <v>902</v>
      </c>
      <c r="AW2136" s="591">
        <v>306081</v>
      </c>
      <c r="AX2136" s="624"/>
      <c r="AY2136" s="624"/>
      <c r="AZ2136" s="624"/>
      <c r="BA2136" s="624"/>
      <c r="BB2136" s="624"/>
      <c r="BC2136" s="441"/>
      <c r="BD2136" s="589"/>
      <c r="BE2136" s="590"/>
    </row>
    <row r="2137" spans="34:57" ht="15" customHeight="1" x14ac:dyDescent="0.15">
      <c r="AH2137" s="591" t="s">
        <v>700</v>
      </c>
      <c r="AI2137" s="592" t="s">
        <v>2322</v>
      </c>
      <c r="AJ2137" s="591">
        <v>207010</v>
      </c>
      <c r="AK2137" s="653"/>
      <c r="AR2137" s="663"/>
      <c r="AS2137" s="664"/>
      <c r="AU2137" s="645" t="s">
        <v>989</v>
      </c>
      <c r="AV2137" s="592" t="s">
        <v>1075</v>
      </c>
      <c r="AW2137" s="591">
        <v>306082</v>
      </c>
      <c r="AX2137" s="624"/>
      <c r="AY2137" s="624"/>
      <c r="AZ2137" s="624"/>
      <c r="BA2137" s="624"/>
      <c r="BB2137" s="624"/>
      <c r="BC2137" s="441"/>
      <c r="BD2137" s="589"/>
      <c r="BE2137" s="590"/>
    </row>
    <row r="2138" spans="34:57" ht="15" customHeight="1" x14ac:dyDescent="0.15">
      <c r="AH2138" s="591" t="s">
        <v>700</v>
      </c>
      <c r="AI2138" s="592" t="s">
        <v>2323</v>
      </c>
      <c r="AJ2138" s="591">
        <v>207011</v>
      </c>
      <c r="AK2138" s="653"/>
      <c r="AR2138" s="663"/>
      <c r="AS2138" s="664"/>
      <c r="AU2138" s="645" t="s">
        <v>989</v>
      </c>
      <c r="AV2138" s="592" t="s">
        <v>904</v>
      </c>
      <c r="AW2138" s="591">
        <v>306083</v>
      </c>
      <c r="AX2138" s="624"/>
      <c r="AY2138" s="624"/>
      <c r="AZ2138" s="624"/>
      <c r="BA2138" s="624"/>
      <c r="BB2138" s="624"/>
      <c r="BC2138" s="441"/>
      <c r="BD2138" s="589"/>
      <c r="BE2138" s="590"/>
    </row>
    <row r="2139" spans="34:57" ht="15" customHeight="1" x14ac:dyDescent="0.15">
      <c r="AH2139" s="591" t="s">
        <v>700</v>
      </c>
      <c r="AI2139" s="592" t="s">
        <v>2324</v>
      </c>
      <c r="AJ2139" s="591">
        <v>207012</v>
      </c>
      <c r="AK2139" s="653"/>
      <c r="AR2139" s="663"/>
      <c r="AS2139" s="664"/>
      <c r="AU2139" s="645" t="s">
        <v>989</v>
      </c>
      <c r="AV2139" s="592" t="s">
        <v>1078</v>
      </c>
      <c r="AW2139" s="591">
        <v>306084</v>
      </c>
      <c r="AX2139" s="624"/>
      <c r="AY2139" s="624"/>
      <c r="AZ2139" s="624"/>
      <c r="BA2139" s="624"/>
      <c r="BB2139" s="624"/>
      <c r="BC2139" s="441"/>
      <c r="BD2139" s="589"/>
      <c r="BE2139" s="590"/>
    </row>
    <row r="2140" spans="34:57" ht="15" customHeight="1" x14ac:dyDescent="0.15">
      <c r="AH2140" s="591" t="s">
        <v>700</v>
      </c>
      <c r="AI2140" s="592" t="s">
        <v>2325</v>
      </c>
      <c r="AJ2140" s="591">
        <v>207013</v>
      </c>
      <c r="AK2140" s="653"/>
      <c r="AR2140" s="663"/>
      <c r="AS2140" s="664"/>
      <c r="AU2140" s="645" t="s">
        <v>989</v>
      </c>
      <c r="AV2140" s="592" t="s">
        <v>905</v>
      </c>
      <c r="AW2140" s="591">
        <v>306085</v>
      </c>
      <c r="AX2140" s="624"/>
      <c r="AY2140" s="624"/>
      <c r="AZ2140" s="624"/>
      <c r="BA2140" s="624"/>
      <c r="BB2140" s="624"/>
      <c r="BC2140" s="441"/>
      <c r="BD2140" s="589"/>
      <c r="BE2140" s="590"/>
    </row>
    <row r="2141" spans="34:57" ht="15" customHeight="1" x14ac:dyDescent="0.15">
      <c r="AH2141" s="591" t="s">
        <v>700</v>
      </c>
      <c r="AI2141" s="592" t="s">
        <v>2326</v>
      </c>
      <c r="AJ2141" s="591">
        <v>207014</v>
      </c>
      <c r="AK2141" s="653"/>
      <c r="AR2141" s="663"/>
      <c r="AS2141" s="664"/>
      <c r="AU2141" s="645" t="s">
        <v>989</v>
      </c>
      <c r="AV2141" s="592" t="s">
        <v>906</v>
      </c>
      <c r="AW2141" s="591">
        <v>306086</v>
      </c>
      <c r="AX2141" s="624"/>
      <c r="AY2141" s="624"/>
      <c r="AZ2141" s="624"/>
      <c r="BA2141" s="624"/>
      <c r="BB2141" s="624"/>
      <c r="BC2141" s="441"/>
      <c r="BD2141" s="589"/>
      <c r="BE2141" s="590"/>
    </row>
    <row r="2142" spans="34:57" ht="15" customHeight="1" x14ac:dyDescent="0.15">
      <c r="AH2142" s="591" t="s">
        <v>700</v>
      </c>
      <c r="AI2142" s="592" t="s">
        <v>2327</v>
      </c>
      <c r="AJ2142" s="591">
        <v>207015</v>
      </c>
      <c r="AK2142" s="653"/>
      <c r="AR2142" s="663"/>
      <c r="AS2142" s="664"/>
      <c r="AU2142" s="645" t="s">
        <v>989</v>
      </c>
      <c r="AV2142" s="592" t="s">
        <v>1082</v>
      </c>
      <c r="AW2142" s="591">
        <v>306990</v>
      </c>
      <c r="AX2142" s="624"/>
      <c r="AY2142" s="624"/>
      <c r="AZ2142" s="624"/>
      <c r="BA2142" s="624"/>
      <c r="BB2142" s="624"/>
      <c r="BC2142" s="441"/>
      <c r="BD2142" s="589"/>
      <c r="BE2142" s="590"/>
    </row>
    <row r="2143" spans="34:57" ht="15" customHeight="1" x14ac:dyDescent="0.15">
      <c r="AH2143" s="591" t="s">
        <v>700</v>
      </c>
      <c r="AI2143" s="592" t="s">
        <v>2328</v>
      </c>
      <c r="AJ2143" s="591">
        <v>207016</v>
      </c>
      <c r="AK2143" s="653"/>
      <c r="AR2143" s="663"/>
      <c r="AS2143" s="664"/>
      <c r="AU2143" s="645" t="s">
        <v>989</v>
      </c>
      <c r="AV2143" s="592" t="s">
        <v>1084</v>
      </c>
      <c r="AW2143" s="591">
        <v>306991</v>
      </c>
      <c r="AX2143" s="624"/>
      <c r="AY2143" s="624"/>
      <c r="AZ2143" s="624"/>
      <c r="BA2143" s="624"/>
      <c r="BB2143" s="624"/>
      <c r="BC2143" s="441"/>
      <c r="BD2143" s="589"/>
      <c r="BE2143" s="590"/>
    </row>
    <row r="2144" spans="34:57" ht="15" customHeight="1" x14ac:dyDescent="0.15">
      <c r="AH2144" s="591" t="s">
        <v>700</v>
      </c>
      <c r="AI2144" s="592" t="s">
        <v>2329</v>
      </c>
      <c r="AJ2144" s="591">
        <v>207017</v>
      </c>
      <c r="AK2144" s="653"/>
      <c r="AR2144" s="663"/>
      <c r="AS2144" s="664"/>
      <c r="AU2144" s="645" t="s">
        <v>989</v>
      </c>
      <c r="AV2144" s="592" t="s">
        <v>1086</v>
      </c>
      <c r="AW2144" s="591">
        <v>306992</v>
      </c>
      <c r="AX2144" s="624"/>
      <c r="AY2144" s="624"/>
      <c r="AZ2144" s="624"/>
      <c r="BA2144" s="624"/>
      <c r="BB2144" s="624"/>
      <c r="BC2144" s="441"/>
      <c r="BD2144" s="589"/>
      <c r="BE2144" s="590"/>
    </row>
    <row r="2145" spans="34:57" ht="15" customHeight="1" x14ac:dyDescent="0.15">
      <c r="AH2145" s="591" t="s">
        <v>700</v>
      </c>
      <c r="AI2145" s="592" t="s">
        <v>2330</v>
      </c>
      <c r="AJ2145" s="591">
        <v>207018</v>
      </c>
      <c r="AK2145" s="653"/>
      <c r="AR2145" s="663"/>
      <c r="AS2145" s="664"/>
      <c r="AU2145" s="645" t="s">
        <v>989</v>
      </c>
      <c r="AV2145" s="592" t="s">
        <v>1088</v>
      </c>
      <c r="AW2145" s="591">
        <v>306993</v>
      </c>
      <c r="AX2145" s="624"/>
      <c r="AY2145" s="624"/>
      <c r="AZ2145" s="624"/>
      <c r="BA2145" s="624"/>
      <c r="BB2145" s="624"/>
      <c r="BC2145" s="441"/>
      <c r="BD2145" s="589"/>
      <c r="BE2145" s="590"/>
    </row>
    <row r="2146" spans="34:57" ht="15" customHeight="1" x14ac:dyDescent="0.15">
      <c r="AH2146" s="591" t="s">
        <v>700</v>
      </c>
      <c r="AI2146" s="592" t="s">
        <v>2331</v>
      </c>
      <c r="AJ2146" s="591">
        <v>207019</v>
      </c>
      <c r="AK2146" s="653"/>
      <c r="AR2146" s="663"/>
      <c r="AS2146" s="664"/>
      <c r="AU2146" s="645" t="s">
        <v>1090</v>
      </c>
      <c r="AV2146" s="592" t="s">
        <v>907</v>
      </c>
      <c r="AW2146" s="591">
        <v>401001</v>
      </c>
      <c r="AX2146" s="624"/>
      <c r="AY2146" s="624"/>
      <c r="AZ2146" s="624"/>
      <c r="BA2146" s="624"/>
      <c r="BB2146" s="624"/>
      <c r="BC2146" s="441"/>
      <c r="BD2146" s="589"/>
      <c r="BE2146" s="590"/>
    </row>
    <row r="2147" spans="34:57" ht="15" customHeight="1" x14ac:dyDescent="0.15">
      <c r="AH2147" s="591" t="s">
        <v>723</v>
      </c>
      <c r="AI2147" s="592" t="s">
        <v>2332</v>
      </c>
      <c r="AJ2147" s="591">
        <v>301001</v>
      </c>
      <c r="AK2147" s="653"/>
      <c r="AR2147" s="663"/>
      <c r="AS2147" s="664"/>
      <c r="AU2147" s="645" t="s">
        <v>1090</v>
      </c>
      <c r="AV2147" s="592" t="s">
        <v>908</v>
      </c>
      <c r="AW2147" s="591">
        <v>401003</v>
      </c>
      <c r="AX2147" s="624"/>
      <c r="AY2147" s="624"/>
      <c r="AZ2147" s="624"/>
      <c r="BA2147" s="624"/>
      <c r="BB2147" s="624"/>
      <c r="BC2147" s="441"/>
      <c r="BD2147" s="589"/>
      <c r="BE2147" s="590"/>
    </row>
    <row r="2148" spans="34:57" ht="15" customHeight="1" x14ac:dyDescent="0.15">
      <c r="AH2148" s="591" t="s">
        <v>723</v>
      </c>
      <c r="AI2148" s="592" t="s">
        <v>2333</v>
      </c>
      <c r="AJ2148" s="591">
        <v>301002</v>
      </c>
      <c r="AK2148" s="653"/>
      <c r="AR2148" s="663"/>
      <c r="AS2148" s="664"/>
      <c r="AU2148" s="645" t="s">
        <v>1090</v>
      </c>
      <c r="AV2148" s="592" t="s">
        <v>909</v>
      </c>
      <c r="AW2148" s="591">
        <v>401004</v>
      </c>
      <c r="AX2148" s="624"/>
      <c r="AY2148" s="624"/>
      <c r="AZ2148" s="624"/>
      <c r="BA2148" s="624"/>
      <c r="BB2148" s="624"/>
      <c r="BC2148" s="441"/>
      <c r="BD2148" s="589"/>
      <c r="BE2148" s="590"/>
    </row>
    <row r="2149" spans="34:57" ht="15" customHeight="1" x14ac:dyDescent="0.15">
      <c r="AH2149" s="591" t="s">
        <v>723</v>
      </c>
      <c r="AI2149" s="592" t="s">
        <v>2334</v>
      </c>
      <c r="AJ2149" s="591">
        <v>301003</v>
      </c>
      <c r="AK2149" s="653"/>
      <c r="AR2149" s="663"/>
      <c r="AS2149" s="664"/>
      <c r="AU2149" s="645" t="s">
        <v>1090</v>
      </c>
      <c r="AV2149" s="592" t="s">
        <v>910</v>
      </c>
      <c r="AW2149" s="591">
        <v>401005</v>
      </c>
      <c r="AX2149" s="624"/>
      <c r="AY2149" s="624"/>
      <c r="AZ2149" s="624"/>
      <c r="BA2149" s="624"/>
      <c r="BB2149" s="624"/>
      <c r="BC2149" s="441"/>
      <c r="BD2149" s="589"/>
      <c r="BE2149" s="590"/>
    </row>
    <row r="2150" spans="34:57" ht="15" customHeight="1" x14ac:dyDescent="0.15">
      <c r="AH2150" s="591" t="s">
        <v>723</v>
      </c>
      <c r="AI2150" s="592" t="s">
        <v>2335</v>
      </c>
      <c r="AJ2150" s="591">
        <v>301004</v>
      </c>
      <c r="AK2150" s="653"/>
      <c r="AR2150" s="663"/>
      <c r="AS2150" s="664"/>
      <c r="AU2150" s="645" t="s">
        <v>1090</v>
      </c>
      <c r="AV2150" s="592" t="s">
        <v>911</v>
      </c>
      <c r="AW2150" s="591">
        <v>401006</v>
      </c>
      <c r="AX2150" s="624"/>
      <c r="AY2150" s="624"/>
      <c r="AZ2150" s="624"/>
      <c r="BA2150" s="624"/>
      <c r="BB2150" s="624"/>
      <c r="BC2150" s="441"/>
      <c r="BD2150" s="589"/>
      <c r="BE2150" s="590"/>
    </row>
    <row r="2151" spans="34:57" ht="15" customHeight="1" x14ac:dyDescent="0.15">
      <c r="AH2151" s="591" t="s">
        <v>723</v>
      </c>
      <c r="AI2151" s="592" t="s">
        <v>2336</v>
      </c>
      <c r="AJ2151" s="591">
        <v>301005</v>
      </c>
      <c r="AK2151" s="653"/>
      <c r="AR2151" s="663"/>
      <c r="AS2151" s="664"/>
      <c r="AU2151" s="645" t="s">
        <v>1090</v>
      </c>
      <c r="AV2151" s="592" t="s">
        <v>912</v>
      </c>
      <c r="AW2151" s="591">
        <v>401007</v>
      </c>
      <c r="AX2151" s="624"/>
      <c r="AY2151" s="624"/>
      <c r="AZ2151" s="624"/>
      <c r="BA2151" s="624"/>
      <c r="BB2151" s="624"/>
      <c r="BC2151" s="441"/>
      <c r="BD2151" s="589"/>
      <c r="BE2151" s="590"/>
    </row>
    <row r="2152" spans="34:57" ht="15" customHeight="1" x14ac:dyDescent="0.15">
      <c r="AH2152" s="591" t="s">
        <v>723</v>
      </c>
      <c r="AI2152" s="592" t="s">
        <v>2337</v>
      </c>
      <c r="AJ2152" s="591">
        <v>301006</v>
      </c>
      <c r="AK2152" s="653"/>
      <c r="AR2152" s="663"/>
      <c r="AS2152" s="664"/>
      <c r="AU2152" s="645" t="s">
        <v>1090</v>
      </c>
      <c r="AV2152" s="592" t="s">
        <v>913</v>
      </c>
      <c r="AW2152" s="591">
        <v>401008</v>
      </c>
      <c r="AX2152" s="624"/>
      <c r="AY2152" s="624"/>
      <c r="AZ2152" s="624"/>
      <c r="BA2152" s="624"/>
      <c r="BB2152" s="624"/>
      <c r="BC2152" s="441"/>
      <c r="BD2152" s="589"/>
      <c r="BE2152" s="590"/>
    </row>
    <row r="2153" spans="34:57" ht="15" customHeight="1" x14ac:dyDescent="0.15">
      <c r="AH2153" s="591" t="s">
        <v>723</v>
      </c>
      <c r="AI2153" s="592" t="s">
        <v>2338</v>
      </c>
      <c r="AJ2153" s="591">
        <v>301007</v>
      </c>
      <c r="AK2153" s="653"/>
      <c r="AR2153" s="663"/>
      <c r="AS2153" s="664"/>
      <c r="AU2153" s="645" t="s">
        <v>1090</v>
      </c>
      <c r="AV2153" s="592" t="s">
        <v>914</v>
      </c>
      <c r="AW2153" s="591">
        <v>401009</v>
      </c>
      <c r="AX2153" s="624"/>
      <c r="AY2153" s="624"/>
      <c r="AZ2153" s="624"/>
      <c r="BA2153" s="624"/>
      <c r="BB2153" s="624"/>
      <c r="BC2153" s="441"/>
      <c r="BD2153" s="589"/>
      <c r="BE2153" s="590"/>
    </row>
    <row r="2154" spans="34:57" ht="15" customHeight="1" x14ac:dyDescent="0.15">
      <c r="AH2154" s="591" t="s">
        <v>723</v>
      </c>
      <c r="AI2154" s="592" t="s">
        <v>2339</v>
      </c>
      <c r="AJ2154" s="591">
        <v>301008</v>
      </c>
      <c r="AK2154" s="653"/>
      <c r="AR2154" s="663"/>
      <c r="AS2154" s="664"/>
      <c r="AU2154" s="645" t="s">
        <v>1090</v>
      </c>
      <c r="AV2154" s="592" t="s">
        <v>916</v>
      </c>
      <c r="AW2154" s="591">
        <v>401010</v>
      </c>
      <c r="AX2154" s="624"/>
      <c r="AY2154" s="624"/>
      <c r="AZ2154" s="624"/>
      <c r="BA2154" s="624"/>
      <c r="BB2154" s="624"/>
      <c r="BC2154" s="441"/>
      <c r="BD2154" s="589"/>
      <c r="BE2154" s="590"/>
    </row>
    <row r="2155" spans="34:57" ht="15" customHeight="1" x14ac:dyDescent="0.15">
      <c r="AH2155" s="591" t="s">
        <v>723</v>
      </c>
      <c r="AI2155" s="592" t="s">
        <v>2340</v>
      </c>
      <c r="AJ2155" s="591">
        <v>301009</v>
      </c>
      <c r="AK2155" s="653"/>
      <c r="AR2155" s="663"/>
      <c r="AS2155" s="664"/>
      <c r="AU2155" s="645" t="s">
        <v>1090</v>
      </c>
      <c r="AV2155" s="592" t="s">
        <v>1100</v>
      </c>
      <c r="AW2155" s="591">
        <v>401011</v>
      </c>
      <c r="AX2155" s="624"/>
      <c r="AY2155" s="624"/>
      <c r="AZ2155" s="624"/>
      <c r="BA2155" s="624"/>
      <c r="BB2155" s="624"/>
      <c r="BC2155" s="441"/>
      <c r="BD2155" s="589"/>
      <c r="BE2155" s="590"/>
    </row>
    <row r="2156" spans="34:57" ht="15" customHeight="1" x14ac:dyDescent="0.15">
      <c r="AH2156" s="591" t="s">
        <v>723</v>
      </c>
      <c r="AI2156" s="592" t="s">
        <v>2341</v>
      </c>
      <c r="AJ2156" s="591">
        <v>301010</v>
      </c>
      <c r="AK2156" s="653"/>
      <c r="AR2156" s="663"/>
      <c r="AS2156" s="664"/>
      <c r="AU2156" s="645" t="s">
        <v>1090</v>
      </c>
      <c r="AV2156" s="592" t="s">
        <v>1102</v>
      </c>
      <c r="AW2156" s="591">
        <v>401012</v>
      </c>
      <c r="AX2156" s="624"/>
      <c r="AY2156" s="624"/>
      <c r="AZ2156" s="624"/>
      <c r="BA2156" s="624"/>
      <c r="BB2156" s="624"/>
      <c r="BC2156" s="441"/>
      <c r="BD2156" s="589"/>
      <c r="BE2156" s="590"/>
    </row>
    <row r="2157" spans="34:57" ht="15" customHeight="1" x14ac:dyDescent="0.15">
      <c r="AH2157" s="591" t="s">
        <v>723</v>
      </c>
      <c r="AI2157" s="592" t="s">
        <v>2342</v>
      </c>
      <c r="AJ2157" s="591">
        <v>301011</v>
      </c>
      <c r="AK2157" s="653"/>
      <c r="AR2157" s="663"/>
      <c r="AS2157" s="664"/>
      <c r="AU2157" s="645" t="s">
        <v>1090</v>
      </c>
      <c r="AV2157" s="592" t="s">
        <v>917</v>
      </c>
      <c r="AW2157" s="591">
        <v>401013</v>
      </c>
      <c r="AX2157" s="624"/>
      <c r="AY2157" s="624"/>
      <c r="AZ2157" s="624"/>
      <c r="BA2157" s="624"/>
      <c r="BB2157" s="624"/>
      <c r="BC2157" s="441"/>
      <c r="BD2157" s="589"/>
      <c r="BE2157" s="590"/>
    </row>
    <row r="2158" spans="34:57" ht="15" customHeight="1" x14ac:dyDescent="0.15">
      <c r="AH2158" s="591" t="s">
        <v>723</v>
      </c>
      <c r="AI2158" s="592" t="s">
        <v>2343</v>
      </c>
      <c r="AJ2158" s="591">
        <v>301012</v>
      </c>
      <c r="AK2158" s="653"/>
      <c r="AR2158" s="663"/>
      <c r="AS2158" s="664"/>
      <c r="AU2158" s="645" t="s">
        <v>1090</v>
      </c>
      <c r="AV2158" s="592" t="s">
        <v>918</v>
      </c>
      <c r="AW2158" s="591">
        <v>401014</v>
      </c>
      <c r="AX2158" s="624"/>
      <c r="AY2158" s="624"/>
      <c r="AZ2158" s="624"/>
      <c r="BA2158" s="624"/>
      <c r="BB2158" s="624"/>
      <c r="BC2158" s="441"/>
      <c r="BD2158" s="589"/>
      <c r="BE2158" s="590"/>
    </row>
    <row r="2159" spans="34:57" ht="15" customHeight="1" x14ac:dyDescent="0.15">
      <c r="AH2159" s="591" t="s">
        <v>723</v>
      </c>
      <c r="AI2159" s="592" t="s">
        <v>2344</v>
      </c>
      <c r="AJ2159" s="591">
        <v>301013</v>
      </c>
      <c r="AK2159" s="653"/>
      <c r="AR2159" s="663"/>
      <c r="AS2159" s="664"/>
      <c r="AU2159" s="645" t="s">
        <v>1090</v>
      </c>
      <c r="AV2159" s="592" t="s">
        <v>1105</v>
      </c>
      <c r="AW2159" s="591">
        <v>401015</v>
      </c>
      <c r="AX2159" s="624"/>
      <c r="AY2159" s="624"/>
      <c r="AZ2159" s="624"/>
      <c r="BA2159" s="624"/>
      <c r="BB2159" s="624"/>
      <c r="BC2159" s="441"/>
      <c r="BD2159" s="589"/>
      <c r="BE2159" s="590"/>
    </row>
    <row r="2160" spans="34:57" ht="15" customHeight="1" x14ac:dyDescent="0.15">
      <c r="AH2160" s="591" t="s">
        <v>723</v>
      </c>
      <c r="AI2160" s="592" t="s">
        <v>2345</v>
      </c>
      <c r="AJ2160" s="591">
        <v>301014</v>
      </c>
      <c r="AK2160" s="653"/>
      <c r="AR2160" s="663"/>
      <c r="AS2160" s="664"/>
      <c r="AU2160" s="645" t="s">
        <v>1090</v>
      </c>
      <c r="AV2160" s="592" t="s">
        <v>919</v>
      </c>
      <c r="AW2160" s="591">
        <v>401016</v>
      </c>
      <c r="AX2160" s="624"/>
      <c r="AY2160" s="624"/>
      <c r="AZ2160" s="624"/>
      <c r="BA2160" s="624"/>
      <c r="BB2160" s="624"/>
      <c r="BC2160" s="441"/>
      <c r="BD2160" s="589"/>
      <c r="BE2160" s="590"/>
    </row>
    <row r="2161" spans="34:57" ht="15" customHeight="1" x14ac:dyDescent="0.15">
      <c r="AH2161" s="591" t="s">
        <v>723</v>
      </c>
      <c r="AI2161" s="592" t="s">
        <v>2346</v>
      </c>
      <c r="AJ2161" s="591">
        <v>301015</v>
      </c>
      <c r="AK2161" s="653"/>
      <c r="AR2161" s="663"/>
      <c r="AS2161" s="664"/>
      <c r="AU2161" s="645" t="s">
        <v>1090</v>
      </c>
      <c r="AV2161" s="592" t="s">
        <v>920</v>
      </c>
      <c r="AW2161" s="591">
        <v>401017</v>
      </c>
      <c r="AX2161" s="624"/>
      <c r="AY2161" s="624"/>
      <c r="AZ2161" s="624"/>
      <c r="BA2161" s="624"/>
      <c r="BB2161" s="624"/>
      <c r="BC2161" s="441"/>
      <c r="BD2161" s="589"/>
      <c r="BE2161" s="590"/>
    </row>
    <row r="2162" spans="34:57" ht="15" customHeight="1" x14ac:dyDescent="0.15">
      <c r="AH2162" s="591" t="s">
        <v>723</v>
      </c>
      <c r="AI2162" s="592" t="s">
        <v>2347</v>
      </c>
      <c r="AJ2162" s="591">
        <v>301016</v>
      </c>
      <c r="AK2162" s="653"/>
      <c r="AR2162" s="663"/>
      <c r="AS2162" s="664"/>
      <c r="AU2162" s="645" t="s">
        <v>1090</v>
      </c>
      <c r="AV2162" s="592" t="s">
        <v>1109</v>
      </c>
      <c r="AW2162" s="591">
        <v>401019</v>
      </c>
      <c r="AX2162" s="624"/>
      <c r="AY2162" s="624"/>
      <c r="AZ2162" s="624"/>
      <c r="BA2162" s="624"/>
      <c r="BB2162" s="624"/>
      <c r="BC2162" s="441"/>
      <c r="BD2162" s="589"/>
      <c r="BE2162" s="590"/>
    </row>
    <row r="2163" spans="34:57" ht="15" customHeight="1" x14ac:dyDescent="0.15">
      <c r="AH2163" s="591" t="s">
        <v>723</v>
      </c>
      <c r="AI2163" s="592" t="s">
        <v>2348</v>
      </c>
      <c r="AJ2163" s="591">
        <v>301017</v>
      </c>
      <c r="AK2163" s="653"/>
      <c r="AR2163" s="663"/>
      <c r="AS2163" s="664"/>
      <c r="AU2163" s="645" t="s">
        <v>1090</v>
      </c>
      <c r="AV2163" s="592" t="s">
        <v>1111</v>
      </c>
      <c r="AW2163" s="591">
        <v>401021</v>
      </c>
      <c r="AX2163" s="624"/>
      <c r="AY2163" s="624"/>
      <c r="AZ2163" s="624"/>
      <c r="BA2163" s="624"/>
      <c r="BB2163" s="624"/>
      <c r="BC2163" s="441"/>
      <c r="BD2163" s="589"/>
      <c r="BE2163" s="590"/>
    </row>
    <row r="2164" spans="34:57" ht="15" customHeight="1" x14ac:dyDescent="0.15">
      <c r="AH2164" s="591" t="s">
        <v>723</v>
      </c>
      <c r="AI2164" s="592" t="s">
        <v>2349</v>
      </c>
      <c r="AJ2164" s="591">
        <v>301018</v>
      </c>
      <c r="AK2164" s="653"/>
      <c r="AR2164" s="663"/>
      <c r="AS2164" s="664"/>
      <c r="AU2164" s="645" t="s">
        <v>1090</v>
      </c>
      <c r="AV2164" s="592" t="s">
        <v>1113</v>
      </c>
      <c r="AW2164" s="591">
        <v>401022</v>
      </c>
      <c r="AX2164" s="624"/>
      <c r="AY2164" s="624"/>
      <c r="AZ2164" s="624"/>
      <c r="BA2164" s="624"/>
      <c r="BB2164" s="624"/>
      <c r="BC2164" s="441"/>
      <c r="BD2164" s="589"/>
      <c r="BE2164" s="590"/>
    </row>
    <row r="2165" spans="34:57" ht="15" customHeight="1" x14ac:dyDescent="0.15">
      <c r="AH2165" s="591" t="s">
        <v>723</v>
      </c>
      <c r="AI2165" s="592" t="s">
        <v>2350</v>
      </c>
      <c r="AJ2165" s="591">
        <v>301019</v>
      </c>
      <c r="AK2165" s="653"/>
      <c r="AR2165" s="663"/>
      <c r="AS2165" s="664"/>
      <c r="AU2165" s="645" t="s">
        <v>1090</v>
      </c>
      <c r="AV2165" s="592" t="s">
        <v>921</v>
      </c>
      <c r="AW2165" s="591">
        <v>402001</v>
      </c>
      <c r="AX2165" s="624"/>
      <c r="AY2165" s="624"/>
      <c r="AZ2165" s="624"/>
      <c r="BA2165" s="624"/>
      <c r="BB2165" s="624"/>
      <c r="BC2165" s="441"/>
      <c r="BD2165" s="589"/>
      <c r="BE2165" s="590"/>
    </row>
    <row r="2166" spans="34:57" ht="15" customHeight="1" x14ac:dyDescent="0.15">
      <c r="AH2166" s="591" t="s">
        <v>723</v>
      </c>
      <c r="AI2166" s="592" t="s">
        <v>2351</v>
      </c>
      <c r="AJ2166" s="591">
        <v>301020</v>
      </c>
      <c r="AK2166" s="653"/>
      <c r="AR2166" s="663"/>
      <c r="AS2166" s="664"/>
      <c r="AU2166" s="645" t="s">
        <v>1090</v>
      </c>
      <c r="AV2166" s="592"/>
      <c r="AW2166" s="591">
        <v>402002</v>
      </c>
      <c r="AX2166" s="624"/>
      <c r="AY2166" s="624"/>
      <c r="AZ2166" s="624"/>
      <c r="BA2166" s="624"/>
      <c r="BB2166" s="624"/>
      <c r="BC2166" s="441"/>
      <c r="BD2166" s="589"/>
      <c r="BE2166" s="590"/>
    </row>
    <row r="2167" spans="34:57" ht="15" customHeight="1" x14ac:dyDescent="0.15">
      <c r="AH2167" s="591" t="s">
        <v>723</v>
      </c>
      <c r="AI2167" s="592" t="s">
        <v>2352</v>
      </c>
      <c r="AJ2167" s="591">
        <v>301022</v>
      </c>
      <c r="AK2167" s="653"/>
      <c r="AR2167" s="663"/>
      <c r="AS2167" s="664"/>
      <c r="AU2167" s="645" t="s">
        <v>1090</v>
      </c>
      <c r="AV2167" s="592" t="s">
        <v>1117</v>
      </c>
      <c r="AW2167" s="591">
        <v>402003</v>
      </c>
      <c r="AX2167" s="624"/>
      <c r="AY2167" s="624"/>
      <c r="AZ2167" s="624"/>
      <c r="BA2167" s="624"/>
      <c r="BB2167" s="624"/>
      <c r="BC2167" s="441"/>
      <c r="BD2167" s="589"/>
      <c r="BE2167" s="590"/>
    </row>
    <row r="2168" spans="34:57" ht="15" customHeight="1" x14ac:dyDescent="0.15">
      <c r="AH2168" s="591" t="s">
        <v>723</v>
      </c>
      <c r="AI2168" s="592" t="s">
        <v>2353</v>
      </c>
      <c r="AJ2168" s="591">
        <v>301023</v>
      </c>
      <c r="AK2168" s="653"/>
      <c r="AR2168" s="663"/>
      <c r="AS2168" s="664"/>
      <c r="AU2168" s="645" t="s">
        <v>1090</v>
      </c>
      <c r="AV2168" s="592" t="s">
        <v>922</v>
      </c>
      <c r="AW2168" s="591">
        <v>402004</v>
      </c>
      <c r="AX2168" s="624"/>
      <c r="AY2168" s="624"/>
      <c r="AZ2168" s="624"/>
      <c r="BA2168" s="624"/>
      <c r="BB2168" s="624"/>
      <c r="BC2168" s="441"/>
      <c r="BD2168" s="589"/>
      <c r="BE2168" s="590"/>
    </row>
    <row r="2169" spans="34:57" ht="15" customHeight="1" x14ac:dyDescent="0.15">
      <c r="AH2169" s="591" t="s">
        <v>723</v>
      </c>
      <c r="AI2169" s="592" t="s">
        <v>2354</v>
      </c>
      <c r="AJ2169" s="591">
        <v>301024</v>
      </c>
      <c r="AK2169" s="653"/>
      <c r="AR2169" s="663"/>
      <c r="AS2169" s="664"/>
      <c r="AU2169" s="645" t="s">
        <v>1090</v>
      </c>
      <c r="AV2169" s="592" t="s">
        <v>924</v>
      </c>
      <c r="AW2169" s="591">
        <v>402006</v>
      </c>
      <c r="AX2169" s="624"/>
      <c r="AY2169" s="624"/>
      <c r="AZ2169" s="624"/>
      <c r="BA2169" s="624"/>
      <c r="BB2169" s="624"/>
      <c r="BC2169" s="441"/>
      <c r="BD2169" s="589"/>
      <c r="BE2169" s="590"/>
    </row>
    <row r="2170" spans="34:57" ht="15" customHeight="1" x14ac:dyDescent="0.15">
      <c r="AH2170" s="591" t="s">
        <v>723</v>
      </c>
      <c r="AI2170" s="592"/>
      <c r="AJ2170" s="591">
        <v>301025</v>
      </c>
      <c r="AK2170" s="653"/>
      <c r="AR2170" s="663"/>
      <c r="AS2170" s="664"/>
      <c r="AU2170" s="645" t="s">
        <v>1090</v>
      </c>
      <c r="AV2170" s="592" t="s">
        <v>925</v>
      </c>
      <c r="AW2170" s="591">
        <v>402007</v>
      </c>
      <c r="AX2170" s="624"/>
      <c r="AY2170" s="624"/>
      <c r="AZ2170" s="624"/>
      <c r="BA2170" s="624"/>
      <c r="BB2170" s="624"/>
      <c r="BC2170" s="441"/>
      <c r="BD2170" s="589"/>
      <c r="BE2170" s="590"/>
    </row>
    <row r="2171" spans="34:57" ht="15" customHeight="1" x14ac:dyDescent="0.15">
      <c r="AH2171" s="591" t="s">
        <v>723</v>
      </c>
      <c r="AI2171" s="593" t="s">
        <v>2355</v>
      </c>
      <c r="AJ2171" s="591">
        <v>301026</v>
      </c>
      <c r="AK2171" s="653"/>
      <c r="AR2171" s="663"/>
      <c r="AS2171" s="664"/>
      <c r="AU2171" s="645" t="s">
        <v>1090</v>
      </c>
      <c r="AV2171" s="592" t="s">
        <v>926</v>
      </c>
      <c r="AW2171" s="591">
        <v>402008</v>
      </c>
      <c r="AX2171" s="624"/>
      <c r="AY2171" s="624"/>
      <c r="AZ2171" s="624"/>
      <c r="BA2171" s="624"/>
      <c r="BB2171" s="624"/>
      <c r="BC2171" s="441"/>
      <c r="BD2171" s="589"/>
      <c r="BE2171" s="590"/>
    </row>
    <row r="2172" spans="34:57" ht="15" customHeight="1" x14ac:dyDescent="0.15">
      <c r="AH2172" s="591" t="s">
        <v>723</v>
      </c>
      <c r="AI2172" s="592" t="s">
        <v>2356</v>
      </c>
      <c r="AJ2172" s="591">
        <v>301027</v>
      </c>
      <c r="AK2172" s="653"/>
      <c r="AR2172" s="663"/>
      <c r="AS2172" s="664"/>
      <c r="AU2172" s="645" t="s">
        <v>1090</v>
      </c>
      <c r="AV2172" s="592" t="s">
        <v>928</v>
      </c>
      <c r="AW2172" s="591">
        <v>402009</v>
      </c>
      <c r="AX2172" s="624"/>
      <c r="AY2172" s="624"/>
      <c r="AZ2172" s="624"/>
      <c r="BA2172" s="624"/>
      <c r="BB2172" s="624"/>
      <c r="BC2172" s="441"/>
      <c r="BD2172" s="589"/>
      <c r="BE2172" s="590"/>
    </row>
    <row r="2173" spans="34:57" ht="15" customHeight="1" x14ac:dyDescent="0.15">
      <c r="AH2173" s="591" t="s">
        <v>723</v>
      </c>
      <c r="AI2173" s="592" t="s">
        <v>2357</v>
      </c>
      <c r="AJ2173" s="591">
        <v>301028</v>
      </c>
      <c r="AK2173" s="653"/>
      <c r="AR2173" s="663"/>
      <c r="AS2173" s="664"/>
      <c r="AU2173" s="645" t="s">
        <v>1090</v>
      </c>
      <c r="AV2173" s="592" t="s">
        <v>930</v>
      </c>
      <c r="AW2173" s="591">
        <v>402010</v>
      </c>
      <c r="AX2173" s="624"/>
      <c r="AY2173" s="624"/>
      <c r="AZ2173" s="624"/>
      <c r="BA2173" s="624"/>
      <c r="BB2173" s="624"/>
      <c r="BC2173" s="441"/>
      <c r="BD2173" s="589"/>
      <c r="BE2173" s="590"/>
    </row>
    <row r="2174" spans="34:57" ht="15" customHeight="1" x14ac:dyDescent="0.15">
      <c r="AH2174" s="591" t="s">
        <v>723</v>
      </c>
      <c r="AI2174" s="592" t="s">
        <v>762</v>
      </c>
      <c r="AJ2174" s="591">
        <v>301029</v>
      </c>
      <c r="AK2174" s="653"/>
      <c r="AR2174" s="663"/>
      <c r="AS2174" s="664"/>
      <c r="AU2174" s="645" t="s">
        <v>1090</v>
      </c>
      <c r="AV2174" s="592" t="s">
        <v>932</v>
      </c>
      <c r="AW2174" s="591">
        <v>402013</v>
      </c>
      <c r="AX2174" s="624"/>
      <c r="AY2174" s="624"/>
      <c r="AZ2174" s="624"/>
      <c r="BA2174" s="624"/>
      <c r="BB2174" s="624"/>
      <c r="BC2174" s="441"/>
      <c r="BD2174" s="589"/>
      <c r="BE2174" s="590"/>
    </row>
    <row r="2175" spans="34:57" ht="15" customHeight="1" x14ac:dyDescent="0.15">
      <c r="AH2175" s="591" t="s">
        <v>723</v>
      </c>
      <c r="AI2175" s="592" t="s">
        <v>764</v>
      </c>
      <c r="AJ2175" s="591">
        <v>301030</v>
      </c>
      <c r="AK2175" s="653"/>
      <c r="AR2175" s="663"/>
      <c r="AS2175" s="664"/>
      <c r="AU2175" s="645" t="s">
        <v>1090</v>
      </c>
      <c r="AV2175" s="592" t="s">
        <v>1125</v>
      </c>
      <c r="AW2175" s="591">
        <v>402014</v>
      </c>
      <c r="AX2175" s="624"/>
      <c r="AY2175" s="624"/>
      <c r="AZ2175" s="624"/>
      <c r="BA2175" s="624"/>
      <c r="BB2175" s="624"/>
      <c r="BC2175" s="441"/>
      <c r="BD2175" s="589"/>
      <c r="BE2175" s="590"/>
    </row>
    <row r="2176" spans="34:57" ht="15" customHeight="1" x14ac:dyDescent="0.15">
      <c r="AH2176" s="591" t="s">
        <v>723</v>
      </c>
      <c r="AI2176" s="592" t="s">
        <v>2358</v>
      </c>
      <c r="AJ2176" s="591">
        <v>301031</v>
      </c>
      <c r="AK2176" s="653"/>
      <c r="AR2176" s="663"/>
      <c r="AS2176" s="664"/>
      <c r="AU2176" s="645" t="s">
        <v>1090</v>
      </c>
      <c r="AV2176" s="592" t="s">
        <v>934</v>
      </c>
      <c r="AW2176" s="591">
        <v>402015</v>
      </c>
      <c r="AX2176" s="624"/>
      <c r="AY2176" s="624"/>
      <c r="AZ2176" s="624"/>
      <c r="BA2176" s="624"/>
      <c r="BB2176" s="624"/>
      <c r="BC2176" s="441"/>
      <c r="BD2176" s="589"/>
      <c r="BE2176" s="590"/>
    </row>
    <row r="2177" spans="34:57" ht="15" customHeight="1" x14ac:dyDescent="0.15">
      <c r="AH2177" s="591" t="s">
        <v>723</v>
      </c>
      <c r="AI2177" s="592" t="s">
        <v>2359</v>
      </c>
      <c r="AJ2177" s="591">
        <v>301033</v>
      </c>
      <c r="AK2177" s="653"/>
      <c r="AR2177" s="663"/>
      <c r="AS2177" s="664"/>
      <c r="AU2177" s="645" t="s">
        <v>1090</v>
      </c>
      <c r="AV2177" s="592" t="s">
        <v>936</v>
      </c>
      <c r="AW2177" s="591">
        <v>402016</v>
      </c>
      <c r="AX2177" s="624"/>
      <c r="AY2177" s="624"/>
      <c r="AZ2177" s="624"/>
      <c r="BA2177" s="624"/>
      <c r="BB2177" s="624"/>
      <c r="BC2177" s="441"/>
      <c r="BD2177" s="589"/>
      <c r="BE2177" s="590"/>
    </row>
    <row r="2178" spans="34:57" ht="15" customHeight="1" x14ac:dyDescent="0.15">
      <c r="AH2178" s="591" t="s">
        <v>770</v>
      </c>
      <c r="AI2178" s="592"/>
      <c r="AJ2178" s="591">
        <v>301034</v>
      </c>
      <c r="AK2178" s="653"/>
      <c r="AR2178" s="663"/>
      <c r="AS2178" s="664"/>
      <c r="AU2178" s="645" t="s">
        <v>1090</v>
      </c>
      <c r="AV2178" s="592" t="s">
        <v>938</v>
      </c>
      <c r="AW2178" s="591">
        <v>402017</v>
      </c>
      <c r="AX2178" s="624"/>
      <c r="AY2178" s="624"/>
      <c r="AZ2178" s="624"/>
      <c r="BA2178" s="624"/>
      <c r="BB2178" s="624"/>
      <c r="BC2178" s="441"/>
      <c r="BD2178" s="589"/>
      <c r="BE2178" s="590"/>
    </row>
    <row r="2179" spans="34:57" ht="15" customHeight="1" x14ac:dyDescent="0.15">
      <c r="AH2179" s="591" t="s">
        <v>770</v>
      </c>
      <c r="AI2179" s="592" t="s">
        <v>772</v>
      </c>
      <c r="AJ2179" s="591">
        <v>301035</v>
      </c>
      <c r="AK2179" s="653"/>
      <c r="AR2179" s="663"/>
      <c r="AS2179" s="664"/>
      <c r="AU2179" s="645" t="s">
        <v>1090</v>
      </c>
      <c r="AV2179" s="592" t="s">
        <v>939</v>
      </c>
      <c r="AW2179" s="591">
        <v>402019</v>
      </c>
      <c r="AX2179" s="624"/>
      <c r="AY2179" s="624"/>
      <c r="AZ2179" s="624"/>
      <c r="BA2179" s="624"/>
      <c r="BB2179" s="624"/>
      <c r="BC2179" s="441"/>
      <c r="BD2179" s="589"/>
      <c r="BE2179" s="590"/>
    </row>
    <row r="2180" spans="34:57" ht="15" customHeight="1" x14ac:dyDescent="0.15">
      <c r="AH2180" s="591" t="s">
        <v>723</v>
      </c>
      <c r="AI2180" s="592" t="s">
        <v>2360</v>
      </c>
      <c r="AJ2180" s="591">
        <v>301036</v>
      </c>
      <c r="AK2180" s="653"/>
      <c r="AR2180" s="663"/>
      <c r="AS2180" s="664"/>
      <c r="AU2180" s="645" t="s">
        <v>1090</v>
      </c>
      <c r="AV2180" s="592" t="s">
        <v>940</v>
      </c>
      <c r="AW2180" s="591">
        <v>403001</v>
      </c>
      <c r="AX2180" s="624"/>
      <c r="AY2180" s="624"/>
      <c r="AZ2180" s="624"/>
      <c r="BA2180" s="624"/>
      <c r="BB2180" s="624"/>
      <c r="BC2180" s="441"/>
      <c r="BD2180" s="589"/>
      <c r="BE2180" s="590"/>
    </row>
    <row r="2181" spans="34:57" ht="15" customHeight="1" x14ac:dyDescent="0.15">
      <c r="AH2181" s="591" t="s">
        <v>770</v>
      </c>
      <c r="AI2181" s="592" t="s">
        <v>2361</v>
      </c>
      <c r="AJ2181" s="591">
        <v>301990</v>
      </c>
      <c r="AK2181" s="653"/>
      <c r="AR2181" s="663"/>
      <c r="AS2181" s="664"/>
      <c r="AU2181" s="645" t="s">
        <v>1090</v>
      </c>
      <c r="AV2181" s="592" t="s">
        <v>1132</v>
      </c>
      <c r="AW2181" s="591">
        <v>403002</v>
      </c>
      <c r="AX2181" s="624"/>
      <c r="AY2181" s="624"/>
      <c r="AZ2181" s="624"/>
      <c r="BA2181" s="624"/>
      <c r="BB2181" s="624"/>
      <c r="BC2181" s="441"/>
      <c r="BD2181" s="589"/>
      <c r="BE2181" s="590"/>
    </row>
    <row r="2182" spans="34:57" ht="15" customHeight="1" x14ac:dyDescent="0.15">
      <c r="AH2182" s="591" t="s">
        <v>770</v>
      </c>
      <c r="AI2182" s="592" t="s">
        <v>2362</v>
      </c>
      <c r="AJ2182" s="591">
        <v>301991</v>
      </c>
      <c r="AK2182" s="653"/>
      <c r="AR2182" s="663"/>
      <c r="AS2182" s="664"/>
      <c r="AU2182" s="645" t="s">
        <v>1090</v>
      </c>
      <c r="AV2182" s="592" t="s">
        <v>942</v>
      </c>
      <c r="AW2182" s="591">
        <v>403003</v>
      </c>
      <c r="AX2182" s="624"/>
      <c r="AY2182" s="624"/>
      <c r="AZ2182" s="624"/>
      <c r="BA2182" s="624"/>
      <c r="BB2182" s="624"/>
      <c r="BC2182" s="441"/>
      <c r="BD2182" s="589"/>
      <c r="BE2182" s="590"/>
    </row>
    <row r="2183" spans="34:57" ht="15" customHeight="1" x14ac:dyDescent="0.15">
      <c r="AH2183" s="591" t="s">
        <v>780</v>
      </c>
      <c r="AI2183" s="592" t="s">
        <v>2363</v>
      </c>
      <c r="AJ2183" s="591">
        <v>302001</v>
      </c>
      <c r="AK2183" s="653"/>
      <c r="AR2183" s="663"/>
      <c r="AS2183" s="664"/>
      <c r="AU2183" s="645" t="s">
        <v>1090</v>
      </c>
      <c r="AV2183" s="592" t="s">
        <v>944</v>
      </c>
      <c r="AW2183" s="591">
        <v>403004</v>
      </c>
      <c r="AX2183" s="624"/>
      <c r="AY2183" s="624"/>
      <c r="AZ2183" s="624"/>
      <c r="BA2183" s="624"/>
      <c r="BB2183" s="624"/>
      <c r="BC2183" s="441"/>
      <c r="BD2183" s="589"/>
      <c r="BE2183" s="590"/>
    </row>
    <row r="2184" spans="34:57" ht="15" customHeight="1" x14ac:dyDescent="0.15">
      <c r="AH2184" s="591" t="s">
        <v>780</v>
      </c>
      <c r="AI2184" s="592" t="s">
        <v>2364</v>
      </c>
      <c r="AJ2184" s="591">
        <v>302003</v>
      </c>
      <c r="AK2184" s="653"/>
      <c r="AR2184" s="663"/>
      <c r="AS2184" s="664"/>
      <c r="AU2184" s="645" t="s">
        <v>1090</v>
      </c>
      <c r="AV2184" s="592" t="s">
        <v>945</v>
      </c>
      <c r="AW2184" s="591">
        <v>403005</v>
      </c>
      <c r="AX2184" s="624"/>
      <c r="AY2184" s="624"/>
      <c r="AZ2184" s="624"/>
      <c r="BA2184" s="624"/>
      <c r="BB2184" s="624"/>
      <c r="BC2184" s="441"/>
      <c r="BD2184" s="589"/>
      <c r="BE2184" s="590"/>
    </row>
    <row r="2185" spans="34:57" ht="15" customHeight="1" x14ac:dyDescent="0.15">
      <c r="AH2185" s="591" t="s">
        <v>780</v>
      </c>
      <c r="AI2185" s="592" t="s">
        <v>2365</v>
      </c>
      <c r="AJ2185" s="591">
        <v>302004</v>
      </c>
      <c r="AK2185" s="653"/>
      <c r="AR2185" s="663"/>
      <c r="AS2185" s="664"/>
      <c r="AU2185" s="645" t="s">
        <v>1090</v>
      </c>
      <c r="AV2185" s="592" t="s">
        <v>947</v>
      </c>
      <c r="AW2185" s="591">
        <v>403006</v>
      </c>
      <c r="AX2185" s="624"/>
      <c r="AY2185" s="624"/>
      <c r="AZ2185" s="624"/>
      <c r="BA2185" s="624"/>
      <c r="BB2185" s="624"/>
      <c r="BC2185" s="441"/>
      <c r="BD2185" s="589"/>
      <c r="BE2185" s="590"/>
    </row>
    <row r="2186" spans="34:57" ht="15" customHeight="1" x14ac:dyDescent="0.15">
      <c r="AH2186" s="591" t="s">
        <v>780</v>
      </c>
      <c r="AI2186" s="592" t="s">
        <v>2366</v>
      </c>
      <c r="AJ2186" s="591">
        <v>302005</v>
      </c>
      <c r="AK2186" s="653"/>
      <c r="AR2186" s="663"/>
      <c r="AS2186" s="664"/>
      <c r="AU2186" s="645" t="s">
        <v>1090</v>
      </c>
      <c r="AV2186" s="592" t="s">
        <v>948</v>
      </c>
      <c r="AW2186" s="591">
        <v>403007</v>
      </c>
      <c r="AX2186" s="624"/>
      <c r="AY2186" s="624"/>
      <c r="AZ2186" s="624"/>
      <c r="BA2186" s="624"/>
      <c r="BB2186" s="624"/>
      <c r="BC2186" s="441"/>
      <c r="BD2186" s="589"/>
      <c r="BE2186" s="590"/>
    </row>
    <row r="2187" spans="34:57" ht="15" customHeight="1" x14ac:dyDescent="0.15">
      <c r="AH2187" s="591" t="s">
        <v>780</v>
      </c>
      <c r="AI2187" s="592" t="s">
        <v>2367</v>
      </c>
      <c r="AJ2187" s="591">
        <v>302006</v>
      </c>
      <c r="AK2187" s="653"/>
      <c r="AR2187" s="663"/>
      <c r="AS2187" s="664"/>
      <c r="AU2187" s="645" t="s">
        <v>1090</v>
      </c>
      <c r="AV2187" s="592" t="s">
        <v>949</v>
      </c>
      <c r="AW2187" s="591">
        <v>403009</v>
      </c>
      <c r="AX2187" s="624"/>
      <c r="AY2187" s="624"/>
      <c r="AZ2187" s="624"/>
      <c r="BA2187" s="624"/>
      <c r="BB2187" s="624"/>
      <c r="BC2187" s="441"/>
      <c r="BD2187" s="589"/>
      <c r="BE2187" s="590"/>
    </row>
    <row r="2188" spans="34:57" ht="15" customHeight="1" x14ac:dyDescent="0.15">
      <c r="AH2188" s="591" t="s">
        <v>780</v>
      </c>
      <c r="AI2188" s="592" t="s">
        <v>2368</v>
      </c>
      <c r="AJ2188" s="591">
        <v>302007</v>
      </c>
      <c r="AK2188" s="653"/>
      <c r="AR2188" s="663"/>
      <c r="AS2188" s="664"/>
      <c r="AU2188" s="645" t="s">
        <v>1090</v>
      </c>
      <c r="AV2188" s="592" t="s">
        <v>951</v>
      </c>
      <c r="AW2188" s="591">
        <v>403010</v>
      </c>
      <c r="AX2188" s="624"/>
      <c r="AY2188" s="624"/>
      <c r="AZ2188" s="624"/>
      <c r="BA2188" s="624"/>
      <c r="BB2188" s="624"/>
      <c r="BC2188" s="441"/>
      <c r="BD2188" s="589"/>
      <c r="BE2188" s="590"/>
    </row>
    <row r="2189" spans="34:57" ht="15" customHeight="1" x14ac:dyDescent="0.15">
      <c r="AH2189" s="591" t="s">
        <v>780</v>
      </c>
      <c r="AI2189" s="592" t="s">
        <v>2369</v>
      </c>
      <c r="AJ2189" s="591">
        <v>302008</v>
      </c>
      <c r="AK2189" s="653"/>
      <c r="AR2189" s="663"/>
      <c r="AS2189" s="664"/>
      <c r="AU2189" s="645" t="s">
        <v>1090</v>
      </c>
      <c r="AV2189" s="592" t="s">
        <v>953</v>
      </c>
      <c r="AW2189" s="591">
        <v>403011</v>
      </c>
      <c r="AX2189" s="624"/>
      <c r="AY2189" s="624"/>
      <c r="AZ2189" s="624"/>
      <c r="BA2189" s="624"/>
      <c r="BB2189" s="624"/>
      <c r="BC2189" s="441"/>
      <c r="BD2189" s="589"/>
      <c r="BE2189" s="590"/>
    </row>
    <row r="2190" spans="34:57" ht="15" customHeight="1" x14ac:dyDescent="0.15">
      <c r="AH2190" s="591" t="s">
        <v>780</v>
      </c>
      <c r="AI2190" s="592" t="s">
        <v>2370</v>
      </c>
      <c r="AJ2190" s="591">
        <v>302009</v>
      </c>
      <c r="AK2190" s="653"/>
      <c r="AR2190" s="663"/>
      <c r="AS2190" s="664"/>
      <c r="AU2190" s="645" t="s">
        <v>1090</v>
      </c>
      <c r="AV2190" s="592" t="s">
        <v>954</v>
      </c>
      <c r="AW2190" s="591">
        <v>403012</v>
      </c>
      <c r="AX2190" s="624"/>
      <c r="AY2190" s="624"/>
      <c r="AZ2190" s="624"/>
      <c r="BA2190" s="624"/>
      <c r="BB2190" s="624"/>
      <c r="BC2190" s="441"/>
      <c r="BD2190" s="589"/>
      <c r="BE2190" s="590"/>
    </row>
    <row r="2191" spans="34:57" ht="15" customHeight="1" x14ac:dyDescent="0.15">
      <c r="AH2191" s="591" t="s">
        <v>780</v>
      </c>
      <c r="AI2191" s="592" t="s">
        <v>2371</v>
      </c>
      <c r="AJ2191" s="591">
        <v>302010</v>
      </c>
      <c r="AK2191" s="653"/>
      <c r="AR2191" s="663"/>
      <c r="AS2191" s="664"/>
      <c r="AU2191" s="645" t="s">
        <v>1090</v>
      </c>
      <c r="AV2191" s="592" t="s">
        <v>956</v>
      </c>
      <c r="AW2191" s="591">
        <v>403013</v>
      </c>
      <c r="AX2191" s="624"/>
      <c r="AY2191" s="624"/>
      <c r="AZ2191" s="624"/>
      <c r="BA2191" s="624"/>
      <c r="BB2191" s="624"/>
      <c r="BC2191" s="441"/>
      <c r="BD2191" s="589"/>
      <c r="BE2191" s="590"/>
    </row>
    <row r="2192" spans="34:57" ht="15" customHeight="1" x14ac:dyDescent="0.15">
      <c r="AH2192" s="591" t="s">
        <v>780</v>
      </c>
      <c r="AI2192" s="592" t="s">
        <v>2372</v>
      </c>
      <c r="AJ2192" s="591">
        <v>302011</v>
      </c>
      <c r="AK2192" s="653"/>
      <c r="AR2192" s="663"/>
      <c r="AS2192" s="664"/>
      <c r="AU2192" s="645" t="s">
        <v>1090</v>
      </c>
      <c r="AV2192" s="592" t="s">
        <v>1144</v>
      </c>
      <c r="AW2192" s="591">
        <v>403014</v>
      </c>
      <c r="AX2192" s="624"/>
      <c r="AY2192" s="624"/>
      <c r="AZ2192" s="624"/>
      <c r="BA2192" s="624"/>
      <c r="BB2192" s="624"/>
      <c r="BC2192" s="441"/>
      <c r="BD2192" s="589"/>
      <c r="BE2192" s="590"/>
    </row>
    <row r="2193" spans="34:57" ht="15" customHeight="1" x14ac:dyDescent="0.15">
      <c r="AH2193" s="591" t="s">
        <v>780</v>
      </c>
      <c r="AI2193" s="592" t="s">
        <v>2373</v>
      </c>
      <c r="AJ2193" s="591">
        <v>302012</v>
      </c>
      <c r="AK2193" s="653"/>
      <c r="AR2193" s="663"/>
      <c r="AS2193" s="664"/>
      <c r="AU2193" s="645" t="s">
        <v>1090</v>
      </c>
      <c r="AV2193" s="592" t="s">
        <v>958</v>
      </c>
      <c r="AW2193" s="591">
        <v>403015</v>
      </c>
      <c r="AX2193" s="624"/>
      <c r="AY2193" s="624"/>
      <c r="AZ2193" s="624"/>
      <c r="BA2193" s="624"/>
      <c r="BB2193" s="624"/>
      <c r="BC2193" s="441"/>
      <c r="BD2193" s="589"/>
      <c r="BE2193" s="590"/>
    </row>
    <row r="2194" spans="34:57" ht="15" customHeight="1" x14ac:dyDescent="0.15">
      <c r="AH2194" s="591" t="s">
        <v>780</v>
      </c>
      <c r="AI2194" s="592" t="s">
        <v>2374</v>
      </c>
      <c r="AJ2194" s="591">
        <v>302013</v>
      </c>
      <c r="AK2194" s="653"/>
      <c r="AR2194" s="663"/>
      <c r="AS2194" s="664"/>
      <c r="AU2194" s="645" t="s">
        <v>1090</v>
      </c>
      <c r="AV2194" s="592" t="s">
        <v>960</v>
      </c>
      <c r="AW2194" s="591">
        <v>403016</v>
      </c>
      <c r="AX2194" s="624"/>
      <c r="AY2194" s="624"/>
      <c r="AZ2194" s="624"/>
      <c r="BA2194" s="624"/>
      <c r="BB2194" s="624"/>
      <c r="BC2194" s="441"/>
      <c r="BD2194" s="589"/>
      <c r="BE2194" s="590"/>
    </row>
    <row r="2195" spans="34:57" ht="15" customHeight="1" x14ac:dyDescent="0.15">
      <c r="AH2195" s="591" t="s">
        <v>780</v>
      </c>
      <c r="AI2195" s="592" t="s">
        <v>2375</v>
      </c>
      <c r="AJ2195" s="591">
        <v>302014</v>
      </c>
      <c r="AK2195" s="653"/>
      <c r="AR2195" s="663"/>
      <c r="AS2195" s="664"/>
      <c r="AU2195" s="645" t="s">
        <v>1090</v>
      </c>
      <c r="AV2195" s="592" t="s">
        <v>962</v>
      </c>
      <c r="AW2195" s="591">
        <v>403017</v>
      </c>
      <c r="AX2195" s="624"/>
      <c r="AY2195" s="624"/>
      <c r="AZ2195" s="624"/>
      <c r="BA2195" s="624"/>
      <c r="BB2195" s="624"/>
      <c r="BC2195" s="441"/>
      <c r="BD2195" s="589"/>
      <c r="BE2195" s="590"/>
    </row>
    <row r="2196" spans="34:57" ht="15" customHeight="1" x14ac:dyDescent="0.15">
      <c r="AH2196" s="591" t="s">
        <v>780</v>
      </c>
      <c r="AI2196" s="592" t="s">
        <v>796</v>
      </c>
      <c r="AJ2196" s="591">
        <v>302016</v>
      </c>
      <c r="AK2196" s="653"/>
      <c r="AR2196" s="663"/>
      <c r="AS2196" s="664"/>
      <c r="AU2196" s="645" t="s">
        <v>1090</v>
      </c>
      <c r="AV2196" s="592" t="s">
        <v>964</v>
      </c>
      <c r="AW2196" s="591">
        <v>403018</v>
      </c>
      <c r="AX2196" s="624"/>
      <c r="AY2196" s="624"/>
      <c r="AZ2196" s="624"/>
      <c r="BA2196" s="624"/>
      <c r="BB2196" s="624"/>
      <c r="BC2196" s="441"/>
      <c r="BD2196" s="589"/>
      <c r="BE2196" s="590"/>
    </row>
    <row r="2197" spans="34:57" ht="15" customHeight="1" x14ac:dyDescent="0.15">
      <c r="AH2197" s="591" t="s">
        <v>780</v>
      </c>
      <c r="AI2197" s="592" t="s">
        <v>2376</v>
      </c>
      <c r="AJ2197" s="591">
        <v>302017</v>
      </c>
      <c r="AK2197" s="653"/>
      <c r="AR2197" s="663"/>
      <c r="AS2197" s="664"/>
      <c r="AU2197" s="645" t="s">
        <v>1090</v>
      </c>
      <c r="AV2197" s="592" t="s">
        <v>965</v>
      </c>
      <c r="AW2197" s="591">
        <v>403019</v>
      </c>
      <c r="AX2197" s="624"/>
      <c r="AY2197" s="624"/>
      <c r="AZ2197" s="624"/>
      <c r="BA2197" s="624"/>
      <c r="BB2197" s="624"/>
      <c r="BC2197" s="441"/>
      <c r="BD2197" s="589"/>
      <c r="BE2197" s="590"/>
    </row>
    <row r="2198" spans="34:57" ht="15" customHeight="1" x14ac:dyDescent="0.15">
      <c r="AH2198" s="591" t="s">
        <v>780</v>
      </c>
      <c r="AI2198" s="592" t="s">
        <v>2377</v>
      </c>
      <c r="AJ2198" s="591">
        <v>302990</v>
      </c>
      <c r="AK2198" s="653"/>
      <c r="AR2198" s="663"/>
      <c r="AS2198" s="664"/>
      <c r="AU2198" s="645" t="s">
        <v>1090</v>
      </c>
      <c r="AV2198" s="592" t="s">
        <v>966</v>
      </c>
      <c r="AW2198" s="591">
        <v>403020</v>
      </c>
      <c r="AX2198" s="624"/>
      <c r="AY2198" s="624"/>
      <c r="AZ2198" s="624"/>
      <c r="BA2198" s="624"/>
      <c r="BB2198" s="624"/>
      <c r="BC2198" s="441"/>
      <c r="BD2198" s="589"/>
      <c r="BE2198" s="590"/>
    </row>
    <row r="2199" spans="34:57" ht="15" customHeight="1" x14ac:dyDescent="0.15">
      <c r="AH2199" s="591" t="s">
        <v>801</v>
      </c>
      <c r="AI2199" s="592" t="s">
        <v>2378</v>
      </c>
      <c r="AJ2199" s="591">
        <v>303001</v>
      </c>
      <c r="AK2199" s="653"/>
      <c r="AR2199" s="663"/>
      <c r="AS2199" s="664"/>
      <c r="AU2199" s="645" t="s">
        <v>1090</v>
      </c>
      <c r="AV2199" s="592" t="s">
        <v>968</v>
      </c>
      <c r="AW2199" s="591">
        <v>404001</v>
      </c>
      <c r="AX2199" s="624"/>
      <c r="AY2199" s="624"/>
      <c r="AZ2199" s="624"/>
      <c r="BA2199" s="624"/>
      <c r="BB2199" s="624"/>
      <c r="BC2199" s="441"/>
      <c r="BD2199" s="589"/>
      <c r="BE2199" s="590"/>
    </row>
    <row r="2200" spans="34:57" ht="15" customHeight="1" x14ac:dyDescent="0.15">
      <c r="AH2200" s="591" t="s">
        <v>801</v>
      </c>
      <c r="AI2200" s="592" t="s">
        <v>2379</v>
      </c>
      <c r="AJ2200" s="591">
        <v>303003</v>
      </c>
      <c r="AK2200" s="653"/>
      <c r="AR2200" s="663"/>
      <c r="AS2200" s="664"/>
      <c r="AU2200" s="645" t="s">
        <v>1090</v>
      </c>
      <c r="AV2200" s="592" t="s">
        <v>969</v>
      </c>
      <c r="AW2200" s="591">
        <v>404002</v>
      </c>
      <c r="AX2200" s="624"/>
      <c r="AY2200" s="624"/>
      <c r="AZ2200" s="624"/>
      <c r="BA2200" s="624"/>
      <c r="BB2200" s="624"/>
      <c r="BC2200" s="441"/>
      <c r="BD2200" s="589"/>
      <c r="BE2200" s="590"/>
    </row>
    <row r="2201" spans="34:57" ht="15" customHeight="1" x14ac:dyDescent="0.15">
      <c r="AH2201" s="591" t="s">
        <v>801</v>
      </c>
      <c r="AI2201" s="592" t="s">
        <v>2380</v>
      </c>
      <c r="AJ2201" s="591">
        <v>303004</v>
      </c>
      <c r="AK2201" s="653"/>
      <c r="AR2201" s="663"/>
      <c r="AS2201" s="664"/>
      <c r="AU2201" s="645" t="s">
        <v>1090</v>
      </c>
      <c r="AV2201" s="592" t="s">
        <v>1152</v>
      </c>
      <c r="AW2201" s="591">
        <v>404003</v>
      </c>
      <c r="AX2201" s="624"/>
      <c r="AY2201" s="624"/>
      <c r="AZ2201" s="624"/>
      <c r="BA2201" s="624"/>
      <c r="BB2201" s="624"/>
      <c r="BC2201" s="441"/>
      <c r="BD2201" s="589"/>
      <c r="BE2201" s="590"/>
    </row>
    <row r="2202" spans="34:57" ht="15" customHeight="1" x14ac:dyDescent="0.15">
      <c r="AH2202" s="591" t="s">
        <v>801</v>
      </c>
      <c r="AI2202" s="592" t="s">
        <v>2381</v>
      </c>
      <c r="AJ2202" s="591">
        <v>303005</v>
      </c>
      <c r="AK2202" s="653"/>
      <c r="AR2202" s="663"/>
      <c r="AS2202" s="664"/>
      <c r="AU2202" s="645" t="s">
        <v>1090</v>
      </c>
      <c r="AV2202" s="592" t="s">
        <v>971</v>
      </c>
      <c r="AW2202" s="591">
        <v>404005</v>
      </c>
      <c r="AX2202" s="624"/>
      <c r="AY2202" s="624"/>
      <c r="AZ2202" s="624"/>
      <c r="BA2202" s="624"/>
      <c r="BB2202" s="624"/>
      <c r="BC2202" s="441"/>
      <c r="BD2202" s="589"/>
      <c r="BE2202" s="590"/>
    </row>
    <row r="2203" spans="34:57" ht="15" customHeight="1" x14ac:dyDescent="0.15">
      <c r="AH2203" s="591" t="s">
        <v>801</v>
      </c>
      <c r="AI2203" s="592" t="s">
        <v>2382</v>
      </c>
      <c r="AJ2203" s="591">
        <v>303006</v>
      </c>
      <c r="AK2203" s="653"/>
      <c r="AR2203" s="663"/>
      <c r="AS2203" s="664"/>
      <c r="AU2203" s="645" t="s">
        <v>1090</v>
      </c>
      <c r="AV2203" s="592" t="s">
        <v>972</v>
      </c>
      <c r="AW2203" s="591">
        <v>404006</v>
      </c>
      <c r="AX2203" s="624"/>
      <c r="AY2203" s="624"/>
      <c r="AZ2203" s="624"/>
      <c r="BA2203" s="624"/>
      <c r="BB2203" s="624"/>
      <c r="BC2203" s="441"/>
      <c r="BD2203" s="589"/>
      <c r="BE2203" s="590"/>
    </row>
    <row r="2204" spans="34:57" ht="15" customHeight="1" x14ac:dyDescent="0.15">
      <c r="AH2204" s="591" t="s">
        <v>801</v>
      </c>
      <c r="AI2204" s="592" t="s">
        <v>2383</v>
      </c>
      <c r="AJ2204" s="591">
        <v>303007</v>
      </c>
      <c r="AK2204" s="653"/>
      <c r="AR2204" s="663"/>
      <c r="AS2204" s="664"/>
      <c r="AU2204" s="645" t="s">
        <v>1090</v>
      </c>
      <c r="AV2204" s="592" t="s">
        <v>1156</v>
      </c>
      <c r="AW2204" s="591">
        <v>404007</v>
      </c>
      <c r="AX2204" s="624"/>
      <c r="AY2204" s="624"/>
      <c r="AZ2204" s="624"/>
      <c r="BA2204" s="624"/>
      <c r="BB2204" s="624"/>
      <c r="BC2204" s="441"/>
      <c r="BD2204" s="589"/>
      <c r="BE2204" s="590"/>
    </row>
    <row r="2205" spans="34:57" ht="15" customHeight="1" x14ac:dyDescent="0.15">
      <c r="AH2205" s="591" t="s">
        <v>801</v>
      </c>
      <c r="AI2205" s="592" t="s">
        <v>2384</v>
      </c>
      <c r="AJ2205" s="591">
        <v>303008</v>
      </c>
      <c r="AK2205" s="653"/>
      <c r="AR2205" s="663"/>
      <c r="AS2205" s="664"/>
      <c r="AU2205" s="645" t="s">
        <v>1090</v>
      </c>
      <c r="AV2205" s="592" t="s">
        <v>1158</v>
      </c>
      <c r="AW2205" s="591">
        <v>404008</v>
      </c>
      <c r="AX2205" s="624"/>
      <c r="AY2205" s="624"/>
      <c r="AZ2205" s="624"/>
      <c r="BA2205" s="624"/>
      <c r="BB2205" s="624"/>
      <c r="BC2205" s="441"/>
      <c r="BD2205" s="589"/>
      <c r="BE2205" s="590"/>
    </row>
    <row r="2206" spans="34:57" ht="15" customHeight="1" x14ac:dyDescent="0.15">
      <c r="AH2206" s="591" t="s">
        <v>801</v>
      </c>
      <c r="AI2206" s="592" t="s">
        <v>2385</v>
      </c>
      <c r="AJ2206" s="591">
        <v>303009</v>
      </c>
      <c r="AK2206" s="653"/>
      <c r="AR2206" s="663"/>
      <c r="AS2206" s="664"/>
      <c r="AU2206" s="645" t="s">
        <v>1090</v>
      </c>
      <c r="AV2206" s="592" t="s">
        <v>1160</v>
      </c>
      <c r="AW2206" s="591">
        <v>404009</v>
      </c>
      <c r="AX2206" s="624"/>
      <c r="AY2206" s="624"/>
      <c r="AZ2206" s="624"/>
      <c r="BA2206" s="624"/>
      <c r="BB2206" s="624"/>
      <c r="BC2206" s="441"/>
      <c r="BD2206" s="589"/>
      <c r="BE2206" s="590"/>
    </row>
    <row r="2207" spans="34:57" ht="15" customHeight="1" x14ac:dyDescent="0.15">
      <c r="AH2207" s="591" t="s">
        <v>801</v>
      </c>
      <c r="AI2207" s="592" t="s">
        <v>2386</v>
      </c>
      <c r="AJ2207" s="591">
        <v>303010</v>
      </c>
      <c r="AK2207" s="653"/>
      <c r="AR2207" s="663"/>
      <c r="AS2207" s="664"/>
      <c r="AU2207" s="645" t="s">
        <v>1090</v>
      </c>
      <c r="AV2207" s="592" t="s">
        <v>974</v>
      </c>
      <c r="AW2207" s="591">
        <v>404011</v>
      </c>
      <c r="AX2207" s="624"/>
      <c r="AY2207" s="624"/>
      <c r="AZ2207" s="624"/>
      <c r="BA2207" s="624"/>
      <c r="BB2207" s="624"/>
      <c r="BC2207" s="441"/>
      <c r="BD2207" s="589"/>
      <c r="BE2207" s="590"/>
    </row>
    <row r="2208" spans="34:57" ht="15" customHeight="1" x14ac:dyDescent="0.15">
      <c r="AH2208" s="591" t="s">
        <v>801</v>
      </c>
      <c r="AI2208" s="592" t="s">
        <v>2387</v>
      </c>
      <c r="AJ2208" s="591">
        <v>303011</v>
      </c>
      <c r="AK2208" s="653"/>
      <c r="AR2208" s="663"/>
      <c r="AS2208" s="664"/>
      <c r="AU2208" s="645" t="s">
        <v>1090</v>
      </c>
      <c r="AV2208" s="592" t="s">
        <v>975</v>
      </c>
      <c r="AW2208" s="591">
        <v>404012</v>
      </c>
      <c r="AX2208" s="624"/>
      <c r="AY2208" s="624"/>
      <c r="AZ2208" s="624"/>
      <c r="BA2208" s="624"/>
      <c r="BB2208" s="624"/>
      <c r="BC2208" s="441"/>
      <c r="BD2208" s="589"/>
      <c r="BE2208" s="590"/>
    </row>
    <row r="2209" spans="34:57" ht="15" customHeight="1" x14ac:dyDescent="0.15">
      <c r="AH2209" s="591" t="s">
        <v>801</v>
      </c>
      <c r="AI2209" s="592" t="s">
        <v>713</v>
      </c>
      <c r="AJ2209" s="591">
        <v>303012</v>
      </c>
      <c r="AK2209" s="653"/>
      <c r="AR2209" s="663"/>
      <c r="AS2209" s="664"/>
      <c r="AU2209" s="645" t="s">
        <v>1090</v>
      </c>
      <c r="AV2209" s="592" t="s">
        <v>977</v>
      </c>
      <c r="AW2209" s="591">
        <v>404013</v>
      </c>
      <c r="AX2209" s="624"/>
      <c r="AY2209" s="624"/>
      <c r="AZ2209" s="624"/>
      <c r="BA2209" s="624"/>
      <c r="BB2209" s="624"/>
      <c r="BC2209" s="441"/>
      <c r="BD2209" s="589"/>
      <c r="BE2209" s="590"/>
    </row>
    <row r="2210" spans="34:57" ht="15" customHeight="1" x14ac:dyDescent="0.15">
      <c r="AH2210" s="591" t="s">
        <v>801</v>
      </c>
      <c r="AI2210" s="592" t="s">
        <v>2388</v>
      </c>
      <c r="AJ2210" s="591">
        <v>303013</v>
      </c>
      <c r="AK2210" s="653"/>
      <c r="AR2210" s="663"/>
      <c r="AS2210" s="664"/>
      <c r="AU2210" s="645" t="s">
        <v>1090</v>
      </c>
      <c r="AV2210" s="592" t="s">
        <v>979</v>
      </c>
      <c r="AW2210" s="591">
        <v>404014</v>
      </c>
      <c r="AX2210" s="624"/>
      <c r="AY2210" s="624"/>
      <c r="AZ2210" s="624"/>
      <c r="BA2210" s="624"/>
      <c r="BB2210" s="624"/>
      <c r="BC2210" s="441"/>
      <c r="BD2210" s="589"/>
      <c r="BE2210" s="590"/>
    </row>
    <row r="2211" spans="34:57" ht="15" customHeight="1" x14ac:dyDescent="0.15">
      <c r="AH2211" s="591" t="s">
        <v>801</v>
      </c>
      <c r="AI2211" s="592" t="s">
        <v>812</v>
      </c>
      <c r="AJ2211" s="591">
        <v>303991</v>
      </c>
      <c r="AK2211" s="653"/>
      <c r="AR2211" s="663"/>
      <c r="AS2211" s="664"/>
      <c r="AU2211" s="645" t="s">
        <v>1090</v>
      </c>
      <c r="AV2211" s="592" t="s">
        <v>990</v>
      </c>
      <c r="AW2211" s="591">
        <v>404022</v>
      </c>
      <c r="AX2211" s="624"/>
      <c r="AY2211" s="624"/>
      <c r="AZ2211" s="624"/>
      <c r="BA2211" s="624"/>
      <c r="BB2211" s="624"/>
      <c r="BC2211" s="441"/>
      <c r="BD2211" s="589"/>
      <c r="BE2211" s="590"/>
    </row>
    <row r="2212" spans="34:57" ht="15" customHeight="1" x14ac:dyDescent="0.15">
      <c r="AH2212" s="591" t="s">
        <v>801</v>
      </c>
      <c r="AI2212" s="592" t="s">
        <v>716</v>
      </c>
      <c r="AJ2212" s="591">
        <v>303992</v>
      </c>
      <c r="AK2212" s="653"/>
      <c r="AR2212" s="663"/>
      <c r="AS2212" s="664"/>
      <c r="AU2212" s="645" t="s">
        <v>1090</v>
      </c>
      <c r="AV2212" s="592" t="s">
        <v>981</v>
      </c>
      <c r="AW2212" s="591">
        <v>404016</v>
      </c>
      <c r="AX2212" s="624"/>
      <c r="AY2212" s="624"/>
      <c r="AZ2212" s="624"/>
      <c r="BA2212" s="624"/>
      <c r="BB2212" s="624"/>
      <c r="BC2212" s="441"/>
      <c r="BD2212" s="589"/>
      <c r="BE2212" s="590"/>
    </row>
    <row r="2213" spans="34:57" ht="15" customHeight="1" x14ac:dyDescent="0.15">
      <c r="AH2213" s="591" t="s">
        <v>815</v>
      </c>
      <c r="AI2213" s="592" t="s">
        <v>2389</v>
      </c>
      <c r="AJ2213" s="591">
        <v>304001</v>
      </c>
      <c r="AK2213" s="666"/>
      <c r="AR2213" s="663"/>
      <c r="AS2213" s="664"/>
      <c r="AU2213" s="645" t="s">
        <v>1090</v>
      </c>
      <c r="AV2213" s="592" t="s">
        <v>983</v>
      </c>
      <c r="AW2213" s="591">
        <v>404017</v>
      </c>
      <c r="AX2213" s="624"/>
      <c r="AY2213" s="624"/>
      <c r="AZ2213" s="624"/>
      <c r="BA2213" s="624"/>
      <c r="BB2213" s="624"/>
      <c r="BC2213" s="441"/>
      <c r="BD2213" s="589"/>
      <c r="BE2213" s="590"/>
    </row>
    <row r="2214" spans="34:57" ht="15" customHeight="1" x14ac:dyDescent="0.15">
      <c r="AH2214" s="591" t="s">
        <v>815</v>
      </c>
      <c r="AI2214" s="592" t="s">
        <v>2390</v>
      </c>
      <c r="AJ2214" s="591">
        <v>304002</v>
      </c>
      <c r="AK2214" s="653"/>
      <c r="AR2214" s="663"/>
      <c r="AS2214" s="664"/>
      <c r="AU2214" s="645" t="s">
        <v>1090</v>
      </c>
      <c r="AV2214" s="592" t="s">
        <v>985</v>
      </c>
      <c r="AW2214" s="591">
        <v>404018</v>
      </c>
      <c r="AX2214" s="624"/>
      <c r="AY2214" s="624"/>
      <c r="AZ2214" s="624"/>
      <c r="BA2214" s="624"/>
      <c r="BB2214" s="624"/>
      <c r="BC2214" s="441"/>
      <c r="BD2214" s="589"/>
      <c r="BE2214" s="590"/>
    </row>
    <row r="2215" spans="34:57" ht="15" customHeight="1" x14ac:dyDescent="0.15">
      <c r="AH2215" s="591" t="s">
        <v>815</v>
      </c>
      <c r="AI2215" s="592" t="s">
        <v>2391</v>
      </c>
      <c r="AJ2215" s="591">
        <v>304003</v>
      </c>
      <c r="AK2215" s="653"/>
      <c r="AR2215" s="663"/>
      <c r="AS2215" s="664"/>
      <c r="AU2215" s="645" t="s">
        <v>1090</v>
      </c>
      <c r="AV2215" s="592" t="s">
        <v>1168</v>
      </c>
      <c r="AW2215" s="591">
        <v>404019</v>
      </c>
      <c r="AX2215" s="624"/>
      <c r="AY2215" s="624"/>
      <c r="AZ2215" s="624"/>
      <c r="BA2215" s="624"/>
      <c r="BB2215" s="624"/>
      <c r="BC2215" s="441"/>
      <c r="BD2215" s="589"/>
      <c r="BE2215" s="590"/>
    </row>
    <row r="2216" spans="34:57" ht="15" customHeight="1" x14ac:dyDescent="0.15">
      <c r="AH2216" s="591" t="s">
        <v>815</v>
      </c>
      <c r="AI2216" s="592" t="s">
        <v>2392</v>
      </c>
      <c r="AJ2216" s="591">
        <v>304004</v>
      </c>
      <c r="AK2216" s="653"/>
      <c r="AR2216" s="663"/>
      <c r="AS2216" s="664"/>
      <c r="AU2216" s="645" t="s">
        <v>1090</v>
      </c>
      <c r="AV2216" s="592" t="s">
        <v>987</v>
      </c>
      <c r="AW2216" s="591">
        <v>404020</v>
      </c>
      <c r="AX2216" s="624"/>
      <c r="AY2216" s="624"/>
      <c r="AZ2216" s="624"/>
      <c r="BA2216" s="624"/>
      <c r="BB2216" s="624"/>
      <c r="BC2216" s="441"/>
      <c r="BD2216" s="589"/>
      <c r="BE2216" s="590"/>
    </row>
    <row r="2217" spans="34:57" ht="15" customHeight="1" x14ac:dyDescent="0.15">
      <c r="AH2217" s="591" t="s">
        <v>815</v>
      </c>
      <c r="AI2217" s="592" t="s">
        <v>2393</v>
      </c>
      <c r="AJ2217" s="591">
        <v>304005</v>
      </c>
      <c r="AK2217" s="653"/>
      <c r="AR2217" s="663"/>
      <c r="AS2217" s="664"/>
      <c r="AU2217" s="645" t="s">
        <v>1090</v>
      </c>
      <c r="AV2217" s="592" t="s">
        <v>1171</v>
      </c>
      <c r="AW2217" s="591">
        <v>404021</v>
      </c>
      <c r="AX2217" s="624"/>
      <c r="AY2217" s="624"/>
      <c r="AZ2217" s="624"/>
      <c r="BA2217" s="624"/>
      <c r="BB2217" s="624"/>
      <c r="BC2217" s="441"/>
      <c r="BD2217" s="589"/>
      <c r="BE2217" s="590"/>
    </row>
    <row r="2218" spans="34:57" ht="15" customHeight="1" x14ac:dyDescent="0.15">
      <c r="AH2218" s="591" t="s">
        <v>815</v>
      </c>
      <c r="AI2218" s="592" t="s">
        <v>2394</v>
      </c>
      <c r="AJ2218" s="591">
        <v>304006</v>
      </c>
      <c r="AK2218" s="653"/>
      <c r="AR2218" s="663"/>
      <c r="AS2218" s="664"/>
      <c r="AU2218" s="645" t="s">
        <v>1090</v>
      </c>
      <c r="AV2218" s="592" t="s">
        <v>1173</v>
      </c>
      <c r="AW2218" s="591">
        <v>404990</v>
      </c>
      <c r="AX2218" s="624"/>
      <c r="AY2218" s="624"/>
      <c r="AZ2218" s="624"/>
      <c r="BA2218" s="624"/>
      <c r="BB2218" s="624"/>
      <c r="BC2218" s="441"/>
      <c r="BD2218" s="589"/>
      <c r="BE2218" s="590"/>
    </row>
    <row r="2219" spans="34:57" ht="15" customHeight="1" x14ac:dyDescent="0.15">
      <c r="AH2219" s="591" t="s">
        <v>815</v>
      </c>
      <c r="AI2219" s="592" t="s">
        <v>2395</v>
      </c>
      <c r="AJ2219" s="591">
        <v>304007</v>
      </c>
      <c r="AK2219" s="653"/>
      <c r="AR2219" s="663"/>
      <c r="AS2219" s="664"/>
      <c r="AU2219" s="645" t="s">
        <v>1090</v>
      </c>
      <c r="AV2219" s="592" t="s">
        <v>991</v>
      </c>
      <c r="AW2219" s="591">
        <v>405001</v>
      </c>
      <c r="AX2219" s="624"/>
      <c r="AY2219" s="624"/>
      <c r="AZ2219" s="624"/>
      <c r="BA2219" s="624"/>
      <c r="BB2219" s="624"/>
      <c r="BC2219" s="441"/>
      <c r="BD2219" s="589"/>
      <c r="BE2219" s="590"/>
    </row>
    <row r="2220" spans="34:57" ht="15" customHeight="1" x14ac:dyDescent="0.15">
      <c r="AH2220" s="591" t="s">
        <v>815</v>
      </c>
      <c r="AI2220" s="592" t="s">
        <v>2396</v>
      </c>
      <c r="AJ2220" s="591">
        <v>304008</v>
      </c>
      <c r="AK2220" s="653"/>
      <c r="AR2220" s="663"/>
      <c r="AS2220" s="664"/>
      <c r="AU2220" s="645" t="s">
        <v>1090</v>
      </c>
      <c r="AV2220" s="592" t="s">
        <v>992</v>
      </c>
      <c r="AW2220" s="591">
        <v>405002</v>
      </c>
      <c r="AX2220" s="624"/>
      <c r="AY2220" s="624"/>
      <c r="AZ2220" s="624"/>
      <c r="BA2220" s="624"/>
      <c r="BB2220" s="624"/>
      <c r="BC2220" s="441"/>
      <c r="BD2220" s="589"/>
      <c r="BE2220" s="590"/>
    </row>
    <row r="2221" spans="34:57" ht="15" customHeight="1" x14ac:dyDescent="0.15">
      <c r="AH2221" s="591" t="s">
        <v>815</v>
      </c>
      <c r="AI2221" s="592" t="s">
        <v>2397</v>
      </c>
      <c r="AJ2221" s="591">
        <v>304009</v>
      </c>
      <c r="AK2221" s="653"/>
      <c r="AR2221" s="663"/>
      <c r="AS2221" s="664"/>
      <c r="AU2221" s="645" t="s">
        <v>1090</v>
      </c>
      <c r="AV2221" s="592" t="s">
        <v>993</v>
      </c>
      <c r="AW2221" s="591">
        <v>405003</v>
      </c>
      <c r="AX2221" s="624"/>
      <c r="AY2221" s="624"/>
      <c r="AZ2221" s="624"/>
      <c r="BA2221" s="624"/>
      <c r="BB2221" s="624"/>
      <c r="BC2221" s="441"/>
      <c r="BD2221" s="589"/>
      <c r="BE2221" s="590"/>
    </row>
    <row r="2222" spans="34:57" ht="15" customHeight="1" x14ac:dyDescent="0.15">
      <c r="AH2222" s="591" t="s">
        <v>815</v>
      </c>
      <c r="AI2222" s="592" t="s">
        <v>2398</v>
      </c>
      <c r="AJ2222" s="591">
        <v>304010</v>
      </c>
      <c r="AK2222" s="653"/>
      <c r="AR2222" s="663"/>
      <c r="AS2222" s="664"/>
      <c r="AU2222" s="645" t="s">
        <v>1090</v>
      </c>
      <c r="AV2222" s="592" t="s">
        <v>995</v>
      </c>
      <c r="AW2222" s="591">
        <v>405004</v>
      </c>
      <c r="AX2222" s="624"/>
      <c r="AY2222" s="624"/>
      <c r="AZ2222" s="624"/>
      <c r="BA2222" s="624"/>
      <c r="BB2222" s="624"/>
      <c r="BC2222" s="441"/>
      <c r="BD2222" s="589"/>
      <c r="BE2222" s="590"/>
    </row>
    <row r="2223" spans="34:57" ht="15" customHeight="1" x14ac:dyDescent="0.15">
      <c r="AH2223" s="591" t="s">
        <v>815</v>
      </c>
      <c r="AI2223" s="592" t="s">
        <v>2399</v>
      </c>
      <c r="AJ2223" s="591">
        <v>304011</v>
      </c>
      <c r="AK2223" s="653"/>
      <c r="AR2223" s="663"/>
      <c r="AS2223" s="664"/>
      <c r="AU2223" s="645" t="s">
        <v>1090</v>
      </c>
      <c r="AV2223" s="592" t="s">
        <v>996</v>
      </c>
      <c r="AW2223" s="591">
        <v>405005</v>
      </c>
      <c r="AX2223" s="624"/>
      <c r="AY2223" s="624"/>
      <c r="AZ2223" s="624"/>
      <c r="BA2223" s="624"/>
      <c r="BB2223" s="624"/>
      <c r="BC2223" s="441"/>
      <c r="BD2223" s="589"/>
      <c r="BE2223" s="590"/>
    </row>
    <row r="2224" spans="34:57" ht="15" customHeight="1" x14ac:dyDescent="0.15">
      <c r="AH2224" s="591" t="s">
        <v>815</v>
      </c>
      <c r="AI2224" s="592" t="s">
        <v>2400</v>
      </c>
      <c r="AJ2224" s="591">
        <v>304012</v>
      </c>
      <c r="AK2224" s="653"/>
      <c r="AR2224" s="663"/>
      <c r="AS2224" s="664"/>
      <c r="AU2224" s="645" t="s">
        <v>1090</v>
      </c>
      <c r="AV2224" s="592" t="s">
        <v>998</v>
      </c>
      <c r="AW2224" s="591">
        <v>405006</v>
      </c>
      <c r="AX2224" s="624"/>
      <c r="AY2224" s="624"/>
      <c r="AZ2224" s="624"/>
      <c r="BA2224" s="624"/>
      <c r="BB2224" s="624"/>
      <c r="BC2224" s="441"/>
      <c r="BD2224" s="589"/>
      <c r="BE2224" s="590"/>
    </row>
    <row r="2225" spans="34:57" ht="15" customHeight="1" x14ac:dyDescent="0.15">
      <c r="AH2225" s="591" t="s">
        <v>815</v>
      </c>
      <c r="AI2225" s="592" t="s">
        <v>2401</v>
      </c>
      <c r="AJ2225" s="591">
        <v>304013</v>
      </c>
      <c r="AK2225" s="653"/>
      <c r="AR2225" s="663"/>
      <c r="AS2225" s="664"/>
      <c r="AU2225" s="645" t="s">
        <v>1090</v>
      </c>
      <c r="AV2225" s="592" t="s">
        <v>268</v>
      </c>
      <c r="AW2225" s="591">
        <v>405007</v>
      </c>
      <c r="AX2225" s="624"/>
      <c r="AY2225" s="624"/>
      <c r="AZ2225" s="624"/>
      <c r="BA2225" s="624"/>
      <c r="BB2225" s="624"/>
      <c r="BC2225" s="441"/>
      <c r="BD2225" s="589"/>
      <c r="BE2225" s="590"/>
    </row>
    <row r="2226" spans="34:57" ht="15" customHeight="1" x14ac:dyDescent="0.15">
      <c r="AH2226" s="591" t="s">
        <v>815</v>
      </c>
      <c r="AI2226" s="592" t="s">
        <v>2402</v>
      </c>
      <c r="AJ2226" s="591">
        <v>304014</v>
      </c>
      <c r="AK2226" s="653"/>
      <c r="AR2226" s="663"/>
      <c r="AS2226" s="664"/>
      <c r="AU2226" s="645" t="s">
        <v>1090</v>
      </c>
      <c r="AV2226" s="592" t="s">
        <v>1179</v>
      </c>
      <c r="AW2226" s="591">
        <v>405008</v>
      </c>
      <c r="AX2226" s="624"/>
      <c r="AY2226" s="624"/>
      <c r="AZ2226" s="624"/>
      <c r="BA2226" s="624"/>
      <c r="BB2226" s="624"/>
      <c r="BC2226" s="441"/>
      <c r="BD2226" s="589"/>
      <c r="BE2226" s="590"/>
    </row>
    <row r="2227" spans="34:57" ht="15" customHeight="1" x14ac:dyDescent="0.15">
      <c r="AH2227" s="591" t="s">
        <v>815</v>
      </c>
      <c r="AI2227" s="592" t="s">
        <v>2403</v>
      </c>
      <c r="AJ2227" s="591">
        <v>304016</v>
      </c>
      <c r="AK2227" s="653"/>
      <c r="AR2227" s="663"/>
      <c r="AS2227" s="664"/>
      <c r="AU2227" s="645" t="s">
        <v>1090</v>
      </c>
      <c r="AV2227" s="592" t="s">
        <v>1181</v>
      </c>
      <c r="AW2227" s="591">
        <v>405009</v>
      </c>
      <c r="AX2227" s="624"/>
      <c r="AY2227" s="624"/>
      <c r="AZ2227" s="624"/>
      <c r="BA2227" s="624"/>
      <c r="BB2227" s="624"/>
      <c r="BC2227" s="441"/>
      <c r="BD2227" s="589"/>
      <c r="BE2227" s="590"/>
    </row>
    <row r="2228" spans="34:57" ht="15" customHeight="1" x14ac:dyDescent="0.15">
      <c r="AH2228" s="591" t="s">
        <v>815</v>
      </c>
      <c r="AI2228" s="592" t="s">
        <v>2404</v>
      </c>
      <c r="AJ2228" s="591">
        <v>304017</v>
      </c>
      <c r="AK2228" s="653"/>
      <c r="AR2228" s="663"/>
      <c r="AS2228" s="664"/>
      <c r="AU2228" s="645" t="s">
        <v>1090</v>
      </c>
      <c r="AV2228" s="592" t="s">
        <v>1000</v>
      </c>
      <c r="AW2228" s="594">
        <v>405010</v>
      </c>
      <c r="AX2228" s="624"/>
      <c r="AY2228" s="624"/>
      <c r="AZ2228" s="624"/>
      <c r="BA2228" s="624"/>
      <c r="BB2228" s="624"/>
      <c r="BC2228" s="441"/>
      <c r="BD2228" s="589"/>
      <c r="BE2228" s="590"/>
    </row>
    <row r="2229" spans="34:57" ht="15" customHeight="1" x14ac:dyDescent="0.15">
      <c r="AH2229" s="591" t="s">
        <v>815</v>
      </c>
      <c r="AI2229" s="592" t="s">
        <v>2405</v>
      </c>
      <c r="AJ2229" s="591">
        <v>304018</v>
      </c>
      <c r="AK2229" s="653"/>
      <c r="AR2229" s="663"/>
      <c r="AS2229" s="664"/>
      <c r="AU2229" s="645" t="s">
        <v>1090</v>
      </c>
      <c r="AV2229" s="592" t="s">
        <v>1001</v>
      </c>
      <c r="AW2229" s="591">
        <v>405011</v>
      </c>
      <c r="AX2229" s="624"/>
      <c r="AY2229" s="624"/>
      <c r="AZ2229" s="624"/>
      <c r="BA2229" s="624"/>
      <c r="BB2229" s="624"/>
      <c r="BC2229" s="441"/>
      <c r="BD2229" s="589"/>
      <c r="BE2229" s="590"/>
    </row>
    <row r="2230" spans="34:57" ht="15" customHeight="1" x14ac:dyDescent="0.15">
      <c r="AH2230" s="591" t="s">
        <v>815</v>
      </c>
      <c r="AI2230" s="592" t="s">
        <v>2406</v>
      </c>
      <c r="AJ2230" s="591">
        <v>304019</v>
      </c>
      <c r="AK2230" s="653"/>
      <c r="AR2230" s="663"/>
      <c r="AS2230" s="664"/>
      <c r="AU2230" s="645" t="s">
        <v>1090</v>
      </c>
      <c r="AV2230" s="592" t="s">
        <v>1002</v>
      </c>
      <c r="AW2230" s="591">
        <v>405012</v>
      </c>
      <c r="AX2230" s="624"/>
      <c r="AY2230" s="624"/>
      <c r="AZ2230" s="624"/>
      <c r="BA2230" s="624"/>
      <c r="BB2230" s="624"/>
      <c r="BC2230" s="441"/>
      <c r="BD2230" s="589"/>
      <c r="BE2230" s="590"/>
    </row>
    <row r="2231" spans="34:57" ht="15" customHeight="1" x14ac:dyDescent="0.15">
      <c r="AH2231" s="591" t="s">
        <v>815</v>
      </c>
      <c r="AI2231" s="592" t="s">
        <v>2407</v>
      </c>
      <c r="AJ2231" s="591">
        <v>304020</v>
      </c>
      <c r="AK2231" s="653"/>
      <c r="AR2231" s="663"/>
      <c r="AS2231" s="664"/>
      <c r="AU2231" s="645" t="s">
        <v>1090</v>
      </c>
      <c r="AV2231" s="592" t="s">
        <v>1003</v>
      </c>
      <c r="AW2231" s="591">
        <v>405013</v>
      </c>
      <c r="AX2231" s="624"/>
      <c r="AY2231" s="624"/>
      <c r="AZ2231" s="624"/>
      <c r="BA2231" s="624"/>
      <c r="BB2231" s="624"/>
      <c r="BC2231" s="441"/>
      <c r="BD2231" s="589"/>
      <c r="BE2231" s="590"/>
    </row>
    <row r="2232" spans="34:57" ht="15" customHeight="1" x14ac:dyDescent="0.15">
      <c r="AH2232" s="591" t="s">
        <v>815</v>
      </c>
      <c r="AI2232" s="592" t="s">
        <v>2408</v>
      </c>
      <c r="AJ2232" s="591">
        <v>304021</v>
      </c>
      <c r="AK2232" s="653"/>
      <c r="AR2232" s="663"/>
      <c r="AS2232" s="664"/>
      <c r="AU2232" s="645" t="s">
        <v>1090</v>
      </c>
      <c r="AV2232" s="592" t="s">
        <v>1005</v>
      </c>
      <c r="AW2232" s="591">
        <v>405014</v>
      </c>
      <c r="AX2232" s="624"/>
      <c r="AY2232" s="624"/>
      <c r="AZ2232" s="624"/>
      <c r="BA2232" s="624"/>
      <c r="BB2232" s="624"/>
      <c r="BC2232" s="441"/>
      <c r="BD2232" s="589"/>
      <c r="BE2232" s="590"/>
    </row>
    <row r="2233" spans="34:57" ht="15" customHeight="1" x14ac:dyDescent="0.15">
      <c r="AH2233" s="591" t="s">
        <v>815</v>
      </c>
      <c r="AI2233" s="592" t="s">
        <v>2409</v>
      </c>
      <c r="AJ2233" s="591">
        <v>304022</v>
      </c>
      <c r="AK2233" s="653"/>
      <c r="AR2233" s="667"/>
      <c r="AS2233" s="664"/>
      <c r="AU2233" s="645" t="s">
        <v>1090</v>
      </c>
      <c r="AV2233" s="592" t="s">
        <v>1006</v>
      </c>
      <c r="AW2233" s="591">
        <v>405015</v>
      </c>
      <c r="AX2233" s="624"/>
      <c r="AY2233" s="624"/>
      <c r="AZ2233" s="624"/>
      <c r="BA2233" s="624"/>
      <c r="BB2233" s="624"/>
      <c r="BC2233" s="441"/>
      <c r="BD2233" s="589"/>
      <c r="BE2233" s="590"/>
    </row>
    <row r="2234" spans="34:57" ht="15" customHeight="1" x14ac:dyDescent="0.15">
      <c r="AH2234" s="591" t="s">
        <v>815</v>
      </c>
      <c r="AI2234" s="592" t="s">
        <v>2410</v>
      </c>
      <c r="AJ2234" s="591">
        <v>304023</v>
      </c>
      <c r="AK2234" s="653"/>
      <c r="AR2234" s="663"/>
      <c r="AS2234" s="664"/>
      <c r="AU2234" s="645" t="s">
        <v>1090</v>
      </c>
      <c r="AV2234" s="592" t="s">
        <v>1007</v>
      </c>
      <c r="AW2234" s="591">
        <v>406001</v>
      </c>
      <c r="AX2234" s="624"/>
      <c r="AY2234" s="624"/>
      <c r="AZ2234" s="624"/>
      <c r="BA2234" s="624"/>
      <c r="BB2234" s="624"/>
      <c r="BC2234" s="441"/>
      <c r="BD2234" s="589"/>
      <c r="BE2234" s="590"/>
    </row>
    <row r="2235" spans="34:57" ht="15" customHeight="1" x14ac:dyDescent="0.15">
      <c r="AH2235" s="591" t="s">
        <v>815</v>
      </c>
      <c r="AI2235" s="592" t="s">
        <v>2411</v>
      </c>
      <c r="AJ2235" s="591">
        <v>304024</v>
      </c>
      <c r="AK2235" s="653"/>
      <c r="AR2235" s="663"/>
      <c r="AS2235" s="664"/>
      <c r="AU2235" s="645" t="s">
        <v>1090</v>
      </c>
      <c r="AV2235" s="592" t="s">
        <v>1008</v>
      </c>
      <c r="AW2235" s="591">
        <v>406002</v>
      </c>
      <c r="AX2235" s="624"/>
      <c r="AY2235" s="624"/>
      <c r="AZ2235" s="624"/>
      <c r="BA2235" s="624"/>
      <c r="BB2235" s="624"/>
      <c r="BC2235" s="441"/>
      <c r="BD2235" s="589"/>
      <c r="BE2235" s="590"/>
    </row>
    <row r="2236" spans="34:57" ht="15" customHeight="1" x14ac:dyDescent="0.15">
      <c r="AH2236" s="591" t="s">
        <v>815</v>
      </c>
      <c r="AI2236" s="592" t="s">
        <v>2412</v>
      </c>
      <c r="AJ2236" s="591">
        <v>304025</v>
      </c>
      <c r="AK2236" s="653"/>
      <c r="AR2236" s="663"/>
      <c r="AS2236" s="664"/>
      <c r="AU2236" s="645" t="s">
        <v>1090</v>
      </c>
      <c r="AV2236" s="592" t="s">
        <v>1010</v>
      </c>
      <c r="AW2236" s="591">
        <v>406003</v>
      </c>
      <c r="AX2236" s="624"/>
      <c r="AY2236" s="624"/>
      <c r="AZ2236" s="624"/>
      <c r="BA2236" s="624"/>
      <c r="BB2236" s="624"/>
      <c r="BC2236" s="441"/>
      <c r="BD2236" s="589"/>
      <c r="BE2236" s="590"/>
    </row>
    <row r="2237" spans="34:57" ht="15" customHeight="1" x14ac:dyDescent="0.15">
      <c r="AH2237" s="591" t="s">
        <v>815</v>
      </c>
      <c r="AI2237" s="592" t="s">
        <v>2413</v>
      </c>
      <c r="AJ2237" s="591">
        <v>304026</v>
      </c>
      <c r="AK2237" s="653"/>
      <c r="AR2237" s="663"/>
      <c r="AS2237" s="664"/>
      <c r="AU2237" s="645" t="s">
        <v>1090</v>
      </c>
      <c r="AV2237" s="592" t="s">
        <v>1011</v>
      </c>
      <c r="AW2237" s="591">
        <v>406004</v>
      </c>
      <c r="AX2237" s="624"/>
      <c r="AY2237" s="624"/>
      <c r="AZ2237" s="624"/>
      <c r="BA2237" s="624"/>
      <c r="BB2237" s="624"/>
      <c r="BC2237" s="441"/>
      <c r="BD2237" s="589"/>
      <c r="BE2237" s="590"/>
    </row>
    <row r="2238" spans="34:57" ht="15" customHeight="1" x14ac:dyDescent="0.15">
      <c r="AH2238" s="591" t="s">
        <v>815</v>
      </c>
      <c r="AI2238" s="592" t="s">
        <v>2414</v>
      </c>
      <c r="AJ2238" s="591">
        <v>304027</v>
      </c>
      <c r="AK2238" s="653"/>
      <c r="AR2238" s="663"/>
      <c r="AS2238" s="664"/>
      <c r="AU2238" s="645" t="s">
        <v>1090</v>
      </c>
      <c r="AV2238" s="592" t="s">
        <v>1013</v>
      </c>
      <c r="AW2238" s="591">
        <v>406005</v>
      </c>
      <c r="AX2238" s="624"/>
      <c r="AY2238" s="624"/>
      <c r="AZ2238" s="624"/>
      <c r="BA2238" s="624"/>
      <c r="BB2238" s="624"/>
      <c r="BC2238" s="441"/>
      <c r="BD2238" s="589"/>
      <c r="BE2238" s="590"/>
    </row>
    <row r="2239" spans="34:57" ht="15" customHeight="1" x14ac:dyDescent="0.15">
      <c r="AH2239" s="591" t="s">
        <v>815</v>
      </c>
      <c r="AI2239" s="592" t="s">
        <v>2415</v>
      </c>
      <c r="AJ2239" s="591">
        <v>304028</v>
      </c>
      <c r="AK2239" s="653"/>
      <c r="AR2239" s="663"/>
      <c r="AS2239" s="664"/>
      <c r="AU2239" s="645" t="s">
        <v>1090</v>
      </c>
      <c r="AV2239" s="592" t="s">
        <v>1015</v>
      </c>
      <c r="AW2239" s="591">
        <v>406007</v>
      </c>
      <c r="AX2239" s="624"/>
      <c r="AY2239" s="624"/>
      <c r="AZ2239" s="624"/>
      <c r="BA2239" s="624"/>
      <c r="BB2239" s="624"/>
      <c r="BC2239" s="441"/>
      <c r="BD2239" s="589"/>
      <c r="BE2239" s="590"/>
    </row>
    <row r="2240" spans="34:57" ht="15" customHeight="1" x14ac:dyDescent="0.15">
      <c r="AH2240" s="591" t="s">
        <v>815</v>
      </c>
      <c r="AI2240" s="592" t="s">
        <v>2416</v>
      </c>
      <c r="AJ2240" s="591">
        <v>304029</v>
      </c>
      <c r="AK2240" s="653"/>
      <c r="AR2240" s="663"/>
      <c r="AS2240" s="664"/>
      <c r="AU2240" s="645" t="s">
        <v>1090</v>
      </c>
      <c r="AV2240" s="592" t="s">
        <v>1016</v>
      </c>
      <c r="AW2240" s="591">
        <v>406008</v>
      </c>
      <c r="AX2240" s="624"/>
      <c r="AY2240" s="624"/>
      <c r="AZ2240" s="624"/>
      <c r="BA2240" s="624"/>
      <c r="BB2240" s="624"/>
      <c r="BC2240" s="441"/>
      <c r="BD2240" s="589"/>
      <c r="BE2240" s="590"/>
    </row>
    <row r="2241" spans="34:57" ht="15" customHeight="1" x14ac:dyDescent="0.15">
      <c r="AH2241" s="591" t="s">
        <v>815</v>
      </c>
      <c r="AI2241" s="592" t="s">
        <v>2417</v>
      </c>
      <c r="AJ2241" s="591">
        <v>304030</v>
      </c>
      <c r="AK2241" s="653"/>
      <c r="AR2241" s="663"/>
      <c r="AS2241" s="664"/>
      <c r="AU2241" s="645" t="s">
        <v>1090</v>
      </c>
      <c r="AV2241" s="592" t="s">
        <v>279</v>
      </c>
      <c r="AW2241" s="591">
        <v>406009</v>
      </c>
      <c r="AX2241" s="624"/>
      <c r="AY2241" s="624"/>
      <c r="AZ2241" s="624"/>
      <c r="BA2241" s="624"/>
      <c r="BB2241" s="624"/>
      <c r="BC2241" s="441"/>
      <c r="BD2241" s="589"/>
      <c r="BE2241" s="590"/>
    </row>
    <row r="2242" spans="34:57" ht="15" customHeight="1" x14ac:dyDescent="0.15">
      <c r="AH2242" s="591" t="s">
        <v>815</v>
      </c>
      <c r="AI2242" s="592" t="s">
        <v>2418</v>
      </c>
      <c r="AJ2242" s="591">
        <v>304031</v>
      </c>
      <c r="AK2242" s="653"/>
      <c r="AR2242" s="663"/>
      <c r="AS2242" s="664"/>
      <c r="AU2242" s="645" t="s">
        <v>1090</v>
      </c>
      <c r="AV2242" s="592" t="s">
        <v>1019</v>
      </c>
      <c r="AW2242" s="591">
        <v>406010</v>
      </c>
      <c r="AX2242" s="624"/>
      <c r="AY2242" s="624"/>
      <c r="AZ2242" s="624"/>
      <c r="BA2242" s="624"/>
      <c r="BB2242" s="624"/>
      <c r="BC2242" s="441"/>
      <c r="BD2242" s="589"/>
      <c r="BE2242" s="590"/>
    </row>
    <row r="2243" spans="34:57" ht="15" customHeight="1" x14ac:dyDescent="0.15">
      <c r="AH2243" s="591" t="s">
        <v>815</v>
      </c>
      <c r="AI2243" s="592" t="s">
        <v>2419</v>
      </c>
      <c r="AJ2243" s="591">
        <v>304032</v>
      </c>
      <c r="AK2243" s="653"/>
      <c r="AR2243" s="663"/>
      <c r="AS2243" s="664"/>
      <c r="AU2243" s="645" t="s">
        <v>1090</v>
      </c>
      <c r="AV2243" s="592" t="s">
        <v>1020</v>
      </c>
      <c r="AW2243" s="591">
        <v>406011</v>
      </c>
      <c r="AX2243" s="624"/>
      <c r="AY2243" s="624"/>
      <c r="AZ2243" s="624"/>
      <c r="BA2243" s="624"/>
      <c r="BB2243" s="624"/>
      <c r="BC2243" s="441"/>
      <c r="BD2243" s="589"/>
      <c r="BE2243" s="590"/>
    </row>
    <row r="2244" spans="34:57" ht="15" customHeight="1" x14ac:dyDescent="0.15">
      <c r="AH2244" s="591" t="s">
        <v>815</v>
      </c>
      <c r="AI2244" s="592" t="s">
        <v>2420</v>
      </c>
      <c r="AJ2244" s="591">
        <v>304033</v>
      </c>
      <c r="AK2244" s="653"/>
      <c r="AR2244" s="663"/>
      <c r="AS2244" s="664"/>
      <c r="AU2244" s="645" t="s">
        <v>1090</v>
      </c>
      <c r="AV2244" s="592" t="s">
        <v>1197</v>
      </c>
      <c r="AW2244" s="591">
        <v>406013</v>
      </c>
      <c r="AX2244" s="624"/>
      <c r="AY2244" s="624"/>
      <c r="AZ2244" s="624"/>
      <c r="BA2244" s="624"/>
      <c r="BB2244" s="624"/>
      <c r="BC2244" s="441"/>
      <c r="BD2244" s="589"/>
      <c r="BE2244" s="590"/>
    </row>
    <row r="2245" spans="34:57" ht="15" customHeight="1" x14ac:dyDescent="0.15">
      <c r="AH2245" s="591" t="s">
        <v>815</v>
      </c>
      <c r="AI2245" s="592" t="s">
        <v>2421</v>
      </c>
      <c r="AJ2245" s="591">
        <v>304034</v>
      </c>
      <c r="AK2245" s="653"/>
      <c r="AR2245" s="663"/>
      <c r="AS2245" s="664"/>
      <c r="AU2245" s="645" t="s">
        <v>1090</v>
      </c>
      <c r="AV2245" s="592" t="s">
        <v>1021</v>
      </c>
      <c r="AW2245" s="591">
        <v>406014</v>
      </c>
      <c r="AX2245" s="624"/>
      <c r="AY2245" s="624"/>
      <c r="AZ2245" s="624"/>
      <c r="BA2245" s="624"/>
      <c r="BB2245" s="624"/>
      <c r="BC2245" s="441"/>
      <c r="BD2245" s="589"/>
      <c r="BE2245" s="590"/>
    </row>
    <row r="2246" spans="34:57" ht="15" customHeight="1" x14ac:dyDescent="0.15">
      <c r="AH2246" s="591" t="s">
        <v>815</v>
      </c>
      <c r="AI2246" s="592" t="s">
        <v>2422</v>
      </c>
      <c r="AJ2246" s="591">
        <v>304035</v>
      </c>
      <c r="AK2246" s="653"/>
      <c r="AR2246" s="663"/>
      <c r="AS2246" s="664"/>
      <c r="AU2246" s="645" t="s">
        <v>1090</v>
      </c>
      <c r="AV2246" s="592"/>
      <c r="AW2246" s="591">
        <v>406015</v>
      </c>
      <c r="AX2246" s="624"/>
      <c r="AY2246" s="624"/>
      <c r="AZ2246" s="624"/>
      <c r="BA2246" s="624"/>
      <c r="BB2246" s="624"/>
      <c r="BC2246" s="441"/>
      <c r="BD2246" s="589"/>
      <c r="BE2246" s="590"/>
    </row>
    <row r="2247" spans="34:57" ht="15" customHeight="1" x14ac:dyDescent="0.15">
      <c r="AH2247" s="591" t="s">
        <v>815</v>
      </c>
      <c r="AI2247" s="592" t="s">
        <v>2423</v>
      </c>
      <c r="AJ2247" s="591">
        <v>304036</v>
      </c>
      <c r="AK2247" s="653"/>
      <c r="AR2247" s="663"/>
      <c r="AS2247" s="664"/>
      <c r="AU2247" s="645" t="s">
        <v>1090</v>
      </c>
      <c r="AV2247" s="592" t="s">
        <v>1201</v>
      </c>
      <c r="AW2247" s="591">
        <v>406012</v>
      </c>
      <c r="AX2247" s="624"/>
      <c r="AY2247" s="624"/>
      <c r="AZ2247" s="624"/>
      <c r="BA2247" s="624"/>
      <c r="BB2247" s="624"/>
      <c r="BC2247" s="441"/>
      <c r="BD2247" s="589"/>
      <c r="BE2247" s="590"/>
    </row>
    <row r="2248" spans="34:57" ht="15" customHeight="1" x14ac:dyDescent="0.15">
      <c r="AH2248" s="591" t="s">
        <v>815</v>
      </c>
      <c r="AI2248" s="592" t="s">
        <v>2424</v>
      </c>
      <c r="AJ2248" s="591">
        <v>304037</v>
      </c>
      <c r="AK2248" s="653"/>
      <c r="AR2248" s="663"/>
      <c r="AS2248" s="664"/>
      <c r="AU2248" s="645" t="s">
        <v>1090</v>
      </c>
      <c r="AV2248" s="592" t="s">
        <v>1203</v>
      </c>
      <c r="AW2248" s="591">
        <v>406016</v>
      </c>
      <c r="AX2248" s="624"/>
      <c r="AY2248" s="624"/>
      <c r="AZ2248" s="624"/>
      <c r="BA2248" s="624"/>
      <c r="BB2248" s="624"/>
      <c r="BC2248" s="441"/>
      <c r="BD2248" s="595"/>
      <c r="BE2248" s="590"/>
    </row>
    <row r="2249" spans="34:57" ht="15" customHeight="1" x14ac:dyDescent="0.15">
      <c r="AH2249" s="591" t="s">
        <v>815</v>
      </c>
      <c r="AI2249" s="592" t="s">
        <v>2425</v>
      </c>
      <c r="AJ2249" s="591">
        <v>304038</v>
      </c>
      <c r="AK2249" s="653"/>
      <c r="AR2249" s="663"/>
      <c r="AS2249" s="664"/>
      <c r="AU2249" s="645" t="s">
        <v>1090</v>
      </c>
      <c r="AV2249" s="592" t="s">
        <v>1205</v>
      </c>
      <c r="AW2249" s="591">
        <v>407001</v>
      </c>
      <c r="AX2249" s="624"/>
      <c r="AY2249" s="624"/>
      <c r="AZ2249" s="624"/>
      <c r="BA2249" s="624"/>
      <c r="BB2249" s="624"/>
      <c r="BC2249" s="441"/>
      <c r="BD2249" s="589"/>
      <c r="BE2249" s="590"/>
    </row>
    <row r="2250" spans="34:57" ht="15" customHeight="1" x14ac:dyDescent="0.15">
      <c r="AH2250" s="591" t="s">
        <v>815</v>
      </c>
      <c r="AI2250" s="592" t="s">
        <v>865</v>
      </c>
      <c r="AJ2250" s="591">
        <v>304039</v>
      </c>
      <c r="AK2250" s="653"/>
      <c r="AR2250" s="663"/>
      <c r="AS2250" s="664"/>
      <c r="AU2250" s="645" t="s">
        <v>1090</v>
      </c>
      <c r="AV2250" s="592" t="s">
        <v>1022</v>
      </c>
      <c r="AW2250" s="591">
        <v>407002</v>
      </c>
      <c r="AX2250" s="624"/>
      <c r="AY2250" s="624"/>
      <c r="AZ2250" s="624"/>
      <c r="BA2250" s="624"/>
      <c r="BB2250" s="624"/>
      <c r="BC2250" s="441"/>
      <c r="BD2250" s="589"/>
      <c r="BE2250" s="590"/>
    </row>
    <row r="2251" spans="34:57" ht="15" customHeight="1" x14ac:dyDescent="0.15">
      <c r="AH2251" s="591" t="s">
        <v>815</v>
      </c>
      <c r="AI2251" s="592" t="s">
        <v>2426</v>
      </c>
      <c r="AJ2251" s="591">
        <v>304040</v>
      </c>
      <c r="AK2251" s="653"/>
      <c r="AR2251" s="663"/>
      <c r="AS2251" s="664"/>
      <c r="AU2251" s="645" t="s">
        <v>1090</v>
      </c>
      <c r="AV2251" s="592" t="s">
        <v>1023</v>
      </c>
      <c r="AW2251" s="591">
        <v>407003</v>
      </c>
      <c r="AX2251" s="624"/>
      <c r="AY2251" s="624"/>
      <c r="AZ2251" s="624"/>
      <c r="BA2251" s="624"/>
      <c r="BB2251" s="624"/>
      <c r="BC2251" s="441"/>
      <c r="BD2251" s="589"/>
      <c r="BE2251" s="590"/>
    </row>
    <row r="2252" spans="34:57" ht="15" customHeight="1" x14ac:dyDescent="0.15">
      <c r="AH2252" s="591" t="s">
        <v>815</v>
      </c>
      <c r="AI2252" s="592" t="s">
        <v>2427</v>
      </c>
      <c r="AJ2252" s="591">
        <v>304041</v>
      </c>
      <c r="AK2252" s="653"/>
      <c r="AR2252" s="663"/>
      <c r="AS2252" s="664"/>
      <c r="AU2252" s="645" t="s">
        <v>1090</v>
      </c>
      <c r="AV2252" s="592" t="s">
        <v>1024</v>
      </c>
      <c r="AW2252" s="591">
        <v>407004</v>
      </c>
      <c r="AX2252" s="624"/>
      <c r="AY2252" s="624"/>
      <c r="AZ2252" s="624"/>
      <c r="BA2252" s="624"/>
      <c r="BB2252" s="624"/>
      <c r="BC2252" s="441"/>
      <c r="BD2252" s="589"/>
      <c r="BE2252" s="590"/>
    </row>
    <row r="2253" spans="34:57" ht="15" customHeight="1" x14ac:dyDescent="0.15">
      <c r="AH2253" s="591" t="s">
        <v>815</v>
      </c>
      <c r="AI2253" s="592" t="s">
        <v>2428</v>
      </c>
      <c r="AJ2253" s="591">
        <v>304042</v>
      </c>
      <c r="AK2253" s="653"/>
      <c r="AR2253" s="663"/>
      <c r="AS2253" s="664"/>
      <c r="AU2253" s="645" t="s">
        <v>1090</v>
      </c>
      <c r="AV2253" s="592" t="s">
        <v>1025</v>
      </c>
      <c r="AW2253" s="591">
        <v>407005</v>
      </c>
      <c r="AX2253" s="624"/>
      <c r="AY2253" s="624"/>
      <c r="AZ2253" s="624"/>
      <c r="BA2253" s="624"/>
      <c r="BB2253" s="624"/>
      <c r="BC2253" s="441"/>
      <c r="BD2253" s="589"/>
      <c r="BE2253" s="590"/>
    </row>
    <row r="2254" spans="34:57" ht="15" customHeight="1" x14ac:dyDescent="0.15">
      <c r="AH2254" s="591" t="s">
        <v>815</v>
      </c>
      <c r="AI2254" s="592" t="s">
        <v>2429</v>
      </c>
      <c r="AJ2254" s="591">
        <v>304043</v>
      </c>
      <c r="AK2254" s="653"/>
      <c r="AR2254" s="663"/>
      <c r="AS2254" s="664"/>
      <c r="AU2254" s="645" t="s">
        <v>1090</v>
      </c>
      <c r="AV2254" s="592" t="s">
        <v>1026</v>
      </c>
      <c r="AW2254" s="591">
        <v>407006</v>
      </c>
      <c r="AX2254" s="624"/>
      <c r="AY2254" s="624"/>
      <c r="AZ2254" s="624"/>
      <c r="BA2254" s="624"/>
      <c r="BB2254" s="624"/>
      <c r="BC2254" s="441"/>
      <c r="BD2254" s="589"/>
      <c r="BE2254" s="590"/>
    </row>
    <row r="2255" spans="34:57" ht="15" customHeight="1" x14ac:dyDescent="0.15">
      <c r="AH2255" s="591" t="s">
        <v>815</v>
      </c>
      <c r="AI2255" s="592" t="s">
        <v>2430</v>
      </c>
      <c r="AJ2255" s="591">
        <v>304044</v>
      </c>
      <c r="AK2255" s="653"/>
      <c r="AR2255" s="663"/>
      <c r="AS2255" s="664"/>
      <c r="AU2255" s="645" t="s">
        <v>1090</v>
      </c>
      <c r="AV2255" s="592" t="s">
        <v>1211</v>
      </c>
      <c r="AW2255" s="591">
        <v>407007</v>
      </c>
      <c r="AX2255" s="624"/>
      <c r="AY2255" s="624"/>
      <c r="AZ2255" s="624"/>
      <c r="BA2255" s="624"/>
      <c r="BB2255" s="624"/>
      <c r="BC2255" s="441"/>
      <c r="BD2255" s="589"/>
      <c r="BE2255" s="590"/>
    </row>
    <row r="2256" spans="34:57" ht="15" customHeight="1" x14ac:dyDescent="0.15">
      <c r="AH2256" s="591" t="s">
        <v>815</v>
      </c>
      <c r="AI2256" s="592" t="s">
        <v>2431</v>
      </c>
      <c r="AJ2256" s="591">
        <v>304045</v>
      </c>
      <c r="AK2256" s="653"/>
      <c r="AR2256" s="663"/>
      <c r="AS2256" s="664"/>
      <c r="AU2256" s="645" t="s">
        <v>1090</v>
      </c>
      <c r="AV2256" s="592" t="s">
        <v>1027</v>
      </c>
      <c r="AW2256" s="591">
        <v>407008</v>
      </c>
      <c r="AX2256" s="624"/>
      <c r="AY2256" s="624"/>
      <c r="AZ2256" s="624"/>
      <c r="BA2256" s="624"/>
      <c r="BB2256" s="624"/>
      <c r="BC2256" s="441"/>
      <c r="BD2256" s="589"/>
      <c r="BE2256" s="590"/>
    </row>
    <row r="2257" spans="34:57" ht="15" customHeight="1" x14ac:dyDescent="0.15">
      <c r="AH2257" s="591" t="s">
        <v>815</v>
      </c>
      <c r="AI2257" s="592" t="s">
        <v>2432</v>
      </c>
      <c r="AJ2257" s="591">
        <v>304046</v>
      </c>
      <c r="AK2257" s="653"/>
      <c r="AR2257" s="663"/>
      <c r="AS2257" s="664"/>
      <c r="AU2257" s="645" t="s">
        <v>1090</v>
      </c>
      <c r="AV2257" s="592" t="s">
        <v>1213</v>
      </c>
      <c r="AW2257" s="591">
        <v>407009</v>
      </c>
      <c r="AX2257" s="624"/>
      <c r="AY2257" s="624"/>
      <c r="AZ2257" s="624"/>
      <c r="BA2257" s="624"/>
      <c r="BB2257" s="624"/>
      <c r="BC2257" s="441"/>
      <c r="BD2257" s="589"/>
      <c r="BE2257" s="590"/>
    </row>
    <row r="2258" spans="34:57" ht="15" customHeight="1" x14ac:dyDescent="0.15">
      <c r="AH2258" s="591" t="s">
        <v>815</v>
      </c>
      <c r="AI2258" s="592" t="s">
        <v>2433</v>
      </c>
      <c r="AJ2258" s="591">
        <v>304047</v>
      </c>
      <c r="AK2258" s="653"/>
      <c r="AR2258" s="663"/>
      <c r="AS2258" s="664"/>
      <c r="AU2258" s="645" t="s">
        <v>1090</v>
      </c>
      <c r="AV2258" s="592" t="s">
        <v>1028</v>
      </c>
      <c r="AW2258" s="591">
        <v>407010</v>
      </c>
      <c r="AX2258" s="624"/>
      <c r="AY2258" s="624"/>
      <c r="AZ2258" s="624"/>
      <c r="BA2258" s="624"/>
      <c r="BB2258" s="624"/>
      <c r="BC2258" s="441"/>
      <c r="BD2258" s="589"/>
      <c r="BE2258" s="590"/>
    </row>
    <row r="2259" spans="34:57" ht="15" customHeight="1" x14ac:dyDescent="0.15">
      <c r="AH2259" s="591" t="s">
        <v>815</v>
      </c>
      <c r="AI2259" s="592" t="s">
        <v>2434</v>
      </c>
      <c r="AJ2259" s="591">
        <v>304048</v>
      </c>
      <c r="AK2259" s="653"/>
      <c r="AR2259" s="663"/>
      <c r="AS2259" s="664"/>
      <c r="AU2259" s="645" t="s">
        <v>1090</v>
      </c>
      <c r="AV2259" s="592" t="s">
        <v>1029</v>
      </c>
      <c r="AW2259" s="591">
        <v>407011</v>
      </c>
      <c r="AX2259" s="624"/>
      <c r="AY2259" s="624"/>
      <c r="AZ2259" s="624"/>
      <c r="BA2259" s="624"/>
      <c r="BB2259" s="624"/>
      <c r="BC2259" s="441"/>
      <c r="BD2259" s="589"/>
      <c r="BE2259" s="590"/>
    </row>
    <row r="2260" spans="34:57" ht="15" customHeight="1" x14ac:dyDescent="0.15">
      <c r="AH2260" s="591" t="s">
        <v>815</v>
      </c>
      <c r="AI2260" s="592" t="s">
        <v>2435</v>
      </c>
      <c r="AJ2260" s="591">
        <v>304050</v>
      </c>
      <c r="AK2260" s="653"/>
      <c r="AR2260" s="663"/>
      <c r="AS2260" s="664"/>
      <c r="AU2260" s="645" t="s">
        <v>1090</v>
      </c>
      <c r="AV2260" s="592" t="s">
        <v>1030</v>
      </c>
      <c r="AW2260" s="591">
        <v>407014</v>
      </c>
      <c r="AX2260" s="624"/>
      <c r="AY2260" s="624"/>
      <c r="AZ2260" s="624"/>
      <c r="BA2260" s="624"/>
      <c r="BB2260" s="624"/>
      <c r="BC2260" s="441"/>
      <c r="BD2260" s="589"/>
      <c r="BE2260" s="590"/>
    </row>
    <row r="2261" spans="34:57" ht="15" customHeight="1" x14ac:dyDescent="0.15">
      <c r="AH2261" s="591" t="s">
        <v>815</v>
      </c>
      <c r="AI2261" s="592" t="s">
        <v>2436</v>
      </c>
      <c r="AJ2261" s="591">
        <v>304051</v>
      </c>
      <c r="AK2261" s="653"/>
      <c r="AR2261" s="663"/>
      <c r="AS2261" s="664"/>
      <c r="AU2261" s="645" t="s">
        <v>1090</v>
      </c>
      <c r="AV2261" s="592" t="s">
        <v>1217</v>
      </c>
      <c r="AW2261" s="591">
        <v>407015</v>
      </c>
      <c r="AX2261" s="624"/>
      <c r="AY2261" s="624"/>
      <c r="AZ2261" s="624"/>
      <c r="BA2261" s="624"/>
      <c r="BB2261" s="624"/>
      <c r="BC2261" s="441"/>
      <c r="BD2261" s="589"/>
      <c r="BE2261" s="590"/>
    </row>
    <row r="2262" spans="34:57" ht="15" customHeight="1" x14ac:dyDescent="0.15">
      <c r="AH2262" s="591" t="s">
        <v>815</v>
      </c>
      <c r="AI2262" s="592" t="s">
        <v>2437</v>
      </c>
      <c r="AJ2262" s="591">
        <v>304052</v>
      </c>
      <c r="AK2262" s="653"/>
      <c r="AR2262" s="663"/>
      <c r="AS2262" s="664"/>
      <c r="AU2262" s="645" t="s">
        <v>1090</v>
      </c>
      <c r="AV2262" s="592" t="s">
        <v>1032</v>
      </c>
      <c r="AW2262" s="591">
        <v>407016</v>
      </c>
      <c r="AX2262" s="624"/>
      <c r="AY2262" s="624"/>
      <c r="AZ2262" s="624"/>
      <c r="BA2262" s="624"/>
      <c r="BB2262" s="624"/>
      <c r="BC2262" s="441"/>
      <c r="BD2262" s="589"/>
      <c r="BE2262" s="590"/>
    </row>
    <row r="2263" spans="34:57" ht="15" customHeight="1" x14ac:dyDescent="0.15">
      <c r="AH2263" s="591" t="s">
        <v>815</v>
      </c>
      <c r="AI2263" s="592" t="s">
        <v>2438</v>
      </c>
      <c r="AJ2263" s="591">
        <v>304053</v>
      </c>
      <c r="AK2263" s="653"/>
      <c r="AR2263" s="663"/>
      <c r="AS2263" s="664"/>
      <c r="AU2263" s="645" t="s">
        <v>1090</v>
      </c>
      <c r="AV2263" s="592" t="s">
        <v>1033</v>
      </c>
      <c r="AW2263" s="591">
        <v>407017</v>
      </c>
      <c r="AX2263" s="624"/>
      <c r="AY2263" s="624"/>
      <c r="AZ2263" s="624"/>
      <c r="BA2263" s="624"/>
      <c r="BB2263" s="624"/>
      <c r="BC2263" s="441"/>
      <c r="BD2263" s="589"/>
      <c r="BE2263" s="590"/>
    </row>
    <row r="2264" spans="34:57" ht="15" customHeight="1" x14ac:dyDescent="0.15">
      <c r="AH2264" s="591" t="s">
        <v>815</v>
      </c>
      <c r="AI2264" s="592" t="s">
        <v>2439</v>
      </c>
      <c r="AJ2264" s="591">
        <v>304990</v>
      </c>
      <c r="AK2264" s="653"/>
      <c r="AR2264" s="663"/>
      <c r="AS2264" s="664"/>
      <c r="AU2264" s="645" t="s">
        <v>1090</v>
      </c>
      <c r="AV2264" s="592" t="s">
        <v>1034</v>
      </c>
      <c r="AW2264" s="591">
        <v>407018</v>
      </c>
      <c r="AX2264" s="624"/>
      <c r="AY2264" s="624"/>
      <c r="AZ2264" s="624"/>
      <c r="BA2264" s="624"/>
      <c r="BB2264" s="624"/>
      <c r="BC2264" s="441"/>
      <c r="BD2264" s="589"/>
      <c r="BE2264" s="590"/>
    </row>
    <row r="2265" spans="34:57" ht="15" customHeight="1" x14ac:dyDescent="0.15">
      <c r="AH2265" s="591" t="s">
        <v>815</v>
      </c>
      <c r="AI2265" s="592" t="s">
        <v>2440</v>
      </c>
      <c r="AJ2265" s="591">
        <v>304991</v>
      </c>
      <c r="AK2265" s="653"/>
      <c r="AR2265" s="663"/>
      <c r="AS2265" s="664"/>
      <c r="AU2265" s="645" t="s">
        <v>1090</v>
      </c>
      <c r="AV2265" s="592" t="s">
        <v>1035</v>
      </c>
      <c r="AW2265" s="591">
        <v>407019</v>
      </c>
      <c r="AX2265" s="624"/>
      <c r="AY2265" s="624"/>
      <c r="AZ2265" s="624"/>
      <c r="BA2265" s="624"/>
      <c r="BB2265" s="624"/>
      <c r="BC2265" s="441"/>
      <c r="BD2265" s="589"/>
      <c r="BE2265" s="590"/>
    </row>
    <row r="2266" spans="34:57" ht="15" customHeight="1" x14ac:dyDescent="0.15">
      <c r="AH2266" s="591" t="s">
        <v>815</v>
      </c>
      <c r="AI2266" s="592" t="s">
        <v>2441</v>
      </c>
      <c r="AJ2266" s="591">
        <v>304992</v>
      </c>
      <c r="AK2266" s="653"/>
      <c r="AR2266" s="663"/>
      <c r="AS2266" s="664"/>
      <c r="AU2266" s="645" t="s">
        <v>1090</v>
      </c>
      <c r="AV2266" s="592" t="s">
        <v>1036</v>
      </c>
      <c r="AW2266" s="591">
        <v>407020</v>
      </c>
      <c r="AX2266" s="624"/>
      <c r="AY2266" s="624"/>
      <c r="AZ2266" s="624"/>
      <c r="BA2266" s="624"/>
      <c r="BB2266" s="624"/>
      <c r="BC2266" s="441"/>
      <c r="BD2266" s="589"/>
      <c r="BE2266" s="590"/>
    </row>
    <row r="2267" spans="34:57" ht="15" customHeight="1" x14ac:dyDescent="0.15">
      <c r="AH2267" s="591" t="s">
        <v>815</v>
      </c>
      <c r="AI2267" s="592" t="s">
        <v>2442</v>
      </c>
      <c r="AJ2267" s="591">
        <v>304993</v>
      </c>
      <c r="AK2267" s="653"/>
      <c r="AR2267" s="663"/>
      <c r="AS2267" s="664"/>
      <c r="AU2267" s="645" t="s">
        <v>1090</v>
      </c>
      <c r="AV2267" s="592"/>
      <c r="AW2267" s="591">
        <v>407021</v>
      </c>
      <c r="AX2267" s="624"/>
      <c r="AY2267" s="624"/>
      <c r="AZ2267" s="624"/>
      <c r="BA2267" s="624"/>
      <c r="BB2267" s="624"/>
      <c r="BC2267" s="441"/>
      <c r="BD2267" s="589"/>
      <c r="BE2267" s="590"/>
    </row>
    <row r="2268" spans="34:57" ht="15" customHeight="1" x14ac:dyDescent="0.15">
      <c r="AH2268" s="591" t="s">
        <v>815</v>
      </c>
      <c r="AI2268" s="592" t="s">
        <v>2443</v>
      </c>
      <c r="AJ2268" s="591">
        <v>304994</v>
      </c>
      <c r="AK2268" s="653"/>
      <c r="AR2268" s="663"/>
      <c r="AS2268" s="664"/>
      <c r="AU2268" s="645" t="s">
        <v>1090</v>
      </c>
      <c r="AV2268" s="592" t="s">
        <v>1225</v>
      </c>
      <c r="AW2268" s="591">
        <v>407022</v>
      </c>
      <c r="AX2268" s="624"/>
      <c r="AY2268" s="624"/>
      <c r="AZ2268" s="624"/>
      <c r="BA2268" s="624"/>
      <c r="BB2268" s="624"/>
      <c r="BC2268" s="441"/>
      <c r="BD2268" s="589"/>
      <c r="BE2268" s="590"/>
    </row>
    <row r="2269" spans="34:57" ht="15" customHeight="1" x14ac:dyDescent="0.15">
      <c r="AH2269" s="591" t="s">
        <v>815</v>
      </c>
      <c r="AI2269" s="592" t="s">
        <v>897</v>
      </c>
      <c r="AJ2269" s="591">
        <v>304995</v>
      </c>
      <c r="AK2269" s="653"/>
      <c r="AR2269" s="663"/>
      <c r="AS2269" s="664"/>
      <c r="AU2269" s="645" t="s">
        <v>1090</v>
      </c>
      <c r="AV2269" s="592" t="s">
        <v>1037</v>
      </c>
      <c r="AW2269" s="591">
        <v>407023</v>
      </c>
      <c r="AX2269" s="624"/>
      <c r="AY2269" s="624"/>
      <c r="AZ2269" s="624"/>
      <c r="BA2269" s="624"/>
      <c r="BB2269" s="624"/>
      <c r="BC2269" s="441"/>
      <c r="BD2269" s="589"/>
      <c r="BE2269" s="590"/>
    </row>
    <row r="2270" spans="34:57" ht="15" customHeight="1" x14ac:dyDescent="0.15">
      <c r="AH2270" s="591" t="s">
        <v>815</v>
      </c>
      <c r="AI2270" s="592" t="s">
        <v>2444</v>
      </c>
      <c r="AJ2270" s="591">
        <v>304996</v>
      </c>
      <c r="AK2270" s="653"/>
      <c r="AR2270" s="663"/>
      <c r="AS2270" s="664"/>
      <c r="AU2270" s="645" t="s">
        <v>1090</v>
      </c>
      <c r="AV2270" s="592" t="s">
        <v>1228</v>
      </c>
      <c r="AW2270" s="591">
        <v>407024</v>
      </c>
      <c r="AX2270" s="624"/>
      <c r="AY2270" s="624"/>
      <c r="AZ2270" s="624"/>
      <c r="BA2270" s="624"/>
      <c r="BB2270" s="624"/>
      <c r="BC2270" s="441"/>
      <c r="BD2270" s="589"/>
      <c r="BE2270" s="590"/>
    </row>
    <row r="2271" spans="34:57" ht="15" customHeight="1" x14ac:dyDescent="0.15">
      <c r="AH2271" s="591" t="s">
        <v>901</v>
      </c>
      <c r="AI2271" s="592" t="s">
        <v>2445</v>
      </c>
      <c r="AJ2271" s="591">
        <v>305001</v>
      </c>
      <c r="AK2271" s="653"/>
      <c r="AR2271" s="663"/>
      <c r="AS2271" s="664"/>
      <c r="AU2271" s="645" t="s">
        <v>1090</v>
      </c>
      <c r="AV2271" s="592" t="s">
        <v>1038</v>
      </c>
      <c r="AW2271" s="591">
        <v>407025</v>
      </c>
      <c r="AX2271" s="624"/>
      <c r="AY2271" s="624"/>
      <c r="AZ2271" s="624"/>
      <c r="BA2271" s="624"/>
      <c r="BB2271" s="624"/>
      <c r="BC2271" s="441"/>
      <c r="BD2271" s="589"/>
      <c r="BE2271" s="590"/>
    </row>
    <row r="2272" spans="34:57" ht="15" customHeight="1" x14ac:dyDescent="0.15">
      <c r="AH2272" s="591" t="s">
        <v>901</v>
      </c>
      <c r="AI2272" s="592" t="s">
        <v>2446</v>
      </c>
      <c r="AJ2272" s="591">
        <v>305002</v>
      </c>
      <c r="AK2272" s="653"/>
      <c r="AR2272" s="663"/>
      <c r="AS2272" s="664"/>
      <c r="AU2272" s="645" t="s">
        <v>1090</v>
      </c>
      <c r="AV2272" s="592"/>
      <c r="AW2272" s="591">
        <v>407990</v>
      </c>
      <c r="AX2272" s="624"/>
      <c r="AY2272" s="624"/>
      <c r="AZ2272" s="624"/>
      <c r="BA2272" s="624"/>
      <c r="BB2272" s="624"/>
      <c r="BC2272" s="441"/>
      <c r="BD2272" s="589"/>
      <c r="BE2272" s="590"/>
    </row>
    <row r="2273" spans="34:57" ht="15" customHeight="1" x14ac:dyDescent="0.15">
      <c r="AH2273" s="591" t="s">
        <v>901</v>
      </c>
      <c r="AI2273" s="592" t="s">
        <v>2447</v>
      </c>
      <c r="AJ2273" s="591">
        <v>305003</v>
      </c>
      <c r="AK2273" s="653"/>
      <c r="AR2273" s="663"/>
      <c r="AS2273" s="664"/>
      <c r="AU2273" s="645" t="s">
        <v>1090</v>
      </c>
      <c r="AV2273" s="592" t="s">
        <v>1040</v>
      </c>
      <c r="AW2273" s="591">
        <v>408001</v>
      </c>
      <c r="AX2273" s="624"/>
      <c r="AY2273" s="624"/>
      <c r="AZ2273" s="624"/>
      <c r="BA2273" s="624"/>
      <c r="BB2273" s="624"/>
      <c r="BC2273" s="441"/>
      <c r="BD2273" s="589"/>
      <c r="BE2273" s="590"/>
    </row>
    <row r="2274" spans="34:57" ht="15" customHeight="1" x14ac:dyDescent="0.15">
      <c r="AH2274" s="591" t="s">
        <v>901</v>
      </c>
      <c r="AI2274" s="592" t="s">
        <v>2448</v>
      </c>
      <c r="AJ2274" s="591">
        <v>305004</v>
      </c>
      <c r="AK2274" s="653"/>
      <c r="AR2274" s="663"/>
      <c r="AS2274" s="664"/>
      <c r="AU2274" s="645" t="s">
        <v>1090</v>
      </c>
      <c r="AV2274" s="592" t="s">
        <v>1041</v>
      </c>
      <c r="AW2274" s="591">
        <v>408002</v>
      </c>
      <c r="AX2274" s="624"/>
      <c r="AY2274" s="624"/>
      <c r="AZ2274" s="624"/>
      <c r="BA2274" s="624"/>
      <c r="BB2274" s="624"/>
      <c r="BC2274" s="441"/>
      <c r="BD2274" s="589"/>
      <c r="BE2274" s="590"/>
    </row>
    <row r="2275" spans="34:57" ht="15" customHeight="1" x14ac:dyDescent="0.15">
      <c r="AH2275" s="591" t="s">
        <v>901</v>
      </c>
      <c r="AI2275" s="592" t="s">
        <v>2449</v>
      </c>
      <c r="AJ2275" s="591">
        <v>305005</v>
      </c>
      <c r="AK2275" s="653"/>
      <c r="AR2275" s="663"/>
      <c r="AS2275" s="664"/>
      <c r="AU2275" s="645" t="s">
        <v>1090</v>
      </c>
      <c r="AV2275" s="592" t="s">
        <v>1042</v>
      </c>
      <c r="AW2275" s="591">
        <v>408003</v>
      </c>
      <c r="AX2275" s="624"/>
      <c r="AY2275" s="624"/>
      <c r="AZ2275" s="624"/>
      <c r="BA2275" s="624"/>
      <c r="BB2275" s="624"/>
      <c r="BC2275" s="441"/>
      <c r="BD2275" s="589"/>
      <c r="BE2275" s="590"/>
    </row>
    <row r="2276" spans="34:57" ht="15" customHeight="1" x14ac:dyDescent="0.15">
      <c r="AH2276" s="591" t="s">
        <v>901</v>
      </c>
      <c r="AI2276" s="593" t="s">
        <v>2450</v>
      </c>
      <c r="AJ2276" s="591">
        <v>305006</v>
      </c>
      <c r="AK2276" s="653"/>
      <c r="AR2276" s="663"/>
      <c r="AS2276" s="664"/>
      <c r="AU2276" s="645" t="s">
        <v>1090</v>
      </c>
      <c r="AV2276" s="592" t="s">
        <v>1043</v>
      </c>
      <c r="AW2276" s="591">
        <v>408004</v>
      </c>
      <c r="AX2276" s="624"/>
      <c r="AY2276" s="624"/>
      <c r="AZ2276" s="624"/>
      <c r="BA2276" s="624"/>
      <c r="BB2276" s="624"/>
      <c r="BC2276" s="441"/>
      <c r="BD2276" s="589"/>
      <c r="BE2276" s="590"/>
    </row>
    <row r="2277" spans="34:57" ht="15" customHeight="1" x14ac:dyDescent="0.15">
      <c r="AH2277" s="591" t="s">
        <v>901</v>
      </c>
      <c r="AI2277" s="592" t="s">
        <v>771</v>
      </c>
      <c r="AJ2277" s="591">
        <v>305007</v>
      </c>
      <c r="AK2277" s="653"/>
      <c r="AR2277" s="663"/>
      <c r="AS2277" s="664"/>
      <c r="AU2277" s="645" t="s">
        <v>1090</v>
      </c>
      <c r="AV2277" s="592" t="s">
        <v>1235</v>
      </c>
      <c r="AW2277" s="591">
        <v>408005</v>
      </c>
      <c r="AX2277" s="624"/>
      <c r="AY2277" s="624"/>
      <c r="AZ2277" s="624"/>
      <c r="BA2277" s="624"/>
      <c r="BB2277" s="624"/>
      <c r="BC2277" s="441"/>
      <c r="BD2277" s="589"/>
      <c r="BE2277" s="590"/>
    </row>
    <row r="2278" spans="34:57" ht="15" customHeight="1" x14ac:dyDescent="0.15">
      <c r="AH2278" s="591" t="s">
        <v>901</v>
      </c>
      <c r="AI2278" s="592" t="s">
        <v>2451</v>
      </c>
      <c r="AJ2278" s="591">
        <v>305008</v>
      </c>
      <c r="AK2278" s="653"/>
      <c r="AR2278" s="663"/>
      <c r="AS2278" s="664"/>
      <c r="AU2278" s="645" t="s">
        <v>1090</v>
      </c>
      <c r="AV2278" s="592" t="s">
        <v>267</v>
      </c>
      <c r="AW2278" s="591">
        <v>408006</v>
      </c>
      <c r="AX2278" s="624"/>
      <c r="AY2278" s="624"/>
      <c r="AZ2278" s="624"/>
      <c r="BA2278" s="624"/>
      <c r="BB2278" s="624"/>
      <c r="BC2278" s="441"/>
      <c r="BD2278" s="589"/>
      <c r="BE2278" s="590"/>
    </row>
    <row r="2279" spans="34:57" ht="15" customHeight="1" x14ac:dyDescent="0.15">
      <c r="AH2279" s="591" t="s">
        <v>901</v>
      </c>
      <c r="AI2279" s="592" t="s">
        <v>2452</v>
      </c>
      <c r="AJ2279" s="591">
        <v>305009</v>
      </c>
      <c r="AK2279" s="653"/>
      <c r="AR2279" s="663"/>
      <c r="AS2279" s="664"/>
      <c r="AU2279" s="645" t="s">
        <v>1090</v>
      </c>
      <c r="AV2279" s="592" t="s">
        <v>1045</v>
      </c>
      <c r="AW2279" s="591">
        <v>408008</v>
      </c>
      <c r="AX2279" s="624"/>
      <c r="AY2279" s="624"/>
      <c r="AZ2279" s="624"/>
      <c r="BA2279" s="624"/>
      <c r="BB2279" s="624"/>
      <c r="BC2279" s="441"/>
      <c r="BD2279" s="589"/>
      <c r="BE2279" s="590"/>
    </row>
    <row r="2280" spans="34:57" ht="15" customHeight="1" x14ac:dyDescent="0.15">
      <c r="AH2280" s="591" t="s">
        <v>901</v>
      </c>
      <c r="AI2280" s="592" t="s">
        <v>2453</v>
      </c>
      <c r="AJ2280" s="591">
        <v>305010</v>
      </c>
      <c r="AK2280" s="653"/>
      <c r="AR2280" s="663"/>
      <c r="AS2280" s="664"/>
      <c r="AU2280" s="645" t="s">
        <v>1090</v>
      </c>
      <c r="AV2280" s="592" t="s">
        <v>1047</v>
      </c>
      <c r="AW2280" s="591">
        <v>408009</v>
      </c>
      <c r="AX2280" s="624"/>
      <c r="AY2280" s="624"/>
      <c r="AZ2280" s="624"/>
      <c r="BA2280" s="624"/>
      <c r="BB2280" s="624"/>
      <c r="BC2280" s="441"/>
      <c r="BD2280" s="589"/>
      <c r="BE2280" s="590"/>
    </row>
    <row r="2281" spans="34:57" ht="15" customHeight="1" x14ac:dyDescent="0.15">
      <c r="AH2281" s="591" t="s">
        <v>901</v>
      </c>
      <c r="AI2281" s="592" t="s">
        <v>2454</v>
      </c>
      <c r="AJ2281" s="591">
        <v>305011</v>
      </c>
      <c r="AK2281" s="653"/>
      <c r="AR2281" s="663"/>
      <c r="AS2281" s="664"/>
      <c r="AU2281" s="645" t="s">
        <v>1090</v>
      </c>
      <c r="AV2281" s="592" t="s">
        <v>1239</v>
      </c>
      <c r="AW2281" s="591">
        <v>408010</v>
      </c>
      <c r="AX2281" s="624"/>
      <c r="AY2281" s="624"/>
      <c r="AZ2281" s="624"/>
      <c r="BA2281" s="624"/>
      <c r="BB2281" s="624"/>
      <c r="BC2281" s="441"/>
      <c r="BD2281" s="589"/>
      <c r="BE2281" s="590"/>
    </row>
    <row r="2282" spans="34:57" ht="15" customHeight="1" x14ac:dyDescent="0.15">
      <c r="AH2282" s="591" t="s">
        <v>901</v>
      </c>
      <c r="AI2282" s="592" t="s">
        <v>2455</v>
      </c>
      <c r="AJ2282" s="591">
        <v>305012</v>
      </c>
      <c r="AK2282" s="653"/>
      <c r="AR2282" s="663"/>
      <c r="AS2282" s="664"/>
      <c r="AU2282" s="645" t="s">
        <v>1090</v>
      </c>
      <c r="AV2282" s="592" t="s">
        <v>1241</v>
      </c>
      <c r="AW2282" s="591">
        <v>408011</v>
      </c>
      <c r="AX2282" s="624"/>
      <c r="AY2282" s="624"/>
      <c r="AZ2282" s="624"/>
      <c r="BA2282" s="624"/>
      <c r="BB2282" s="624"/>
      <c r="BC2282" s="441"/>
      <c r="BD2282" s="589"/>
      <c r="BE2282" s="590"/>
    </row>
    <row r="2283" spans="34:57" ht="15" customHeight="1" x14ac:dyDescent="0.15">
      <c r="AH2283" s="591" t="s">
        <v>901</v>
      </c>
      <c r="AI2283" s="592" t="s">
        <v>2456</v>
      </c>
      <c r="AJ2283" s="591">
        <v>305013</v>
      </c>
      <c r="AK2283" s="653"/>
      <c r="AR2283" s="663"/>
      <c r="AS2283" s="664"/>
      <c r="AU2283" s="645" t="s">
        <v>1090</v>
      </c>
      <c r="AV2283" s="592" t="s">
        <v>1049</v>
      </c>
      <c r="AW2283" s="591">
        <v>408012</v>
      </c>
      <c r="AX2283" s="624"/>
      <c r="AY2283" s="624"/>
      <c r="AZ2283" s="624"/>
      <c r="BA2283" s="624"/>
      <c r="BB2283" s="624"/>
      <c r="BC2283" s="441"/>
      <c r="BD2283" s="589"/>
      <c r="BE2283" s="590"/>
    </row>
    <row r="2284" spans="34:57" ht="15" customHeight="1" x14ac:dyDescent="0.15">
      <c r="AH2284" s="591" t="s">
        <v>901</v>
      </c>
      <c r="AI2284" s="592" t="s">
        <v>2457</v>
      </c>
      <c r="AJ2284" s="591">
        <v>305014</v>
      </c>
      <c r="AK2284" s="653"/>
      <c r="AR2284" s="663"/>
      <c r="AS2284" s="664"/>
      <c r="AU2284" s="645" t="s">
        <v>1090</v>
      </c>
      <c r="AV2284" s="592" t="s">
        <v>1050</v>
      </c>
      <c r="AW2284" s="591">
        <v>408013</v>
      </c>
      <c r="AX2284" s="624"/>
      <c r="AY2284" s="624"/>
      <c r="AZ2284" s="624"/>
      <c r="BA2284" s="624"/>
      <c r="BB2284" s="624"/>
      <c r="BC2284" s="441"/>
      <c r="BD2284" s="589"/>
      <c r="BE2284" s="590"/>
    </row>
    <row r="2285" spans="34:57" ht="15" customHeight="1" x14ac:dyDescent="0.15">
      <c r="AH2285" s="591" t="s">
        <v>901</v>
      </c>
      <c r="AI2285" s="592" t="s">
        <v>2458</v>
      </c>
      <c r="AJ2285" s="591">
        <v>305015</v>
      </c>
      <c r="AK2285" s="653"/>
      <c r="AR2285" s="663"/>
      <c r="AS2285" s="664"/>
      <c r="AU2285" s="645" t="s">
        <v>1090</v>
      </c>
      <c r="AV2285" s="592" t="s">
        <v>1051</v>
      </c>
      <c r="AW2285" s="591">
        <v>408014</v>
      </c>
      <c r="AX2285" s="624"/>
      <c r="AY2285" s="624"/>
      <c r="AZ2285" s="624"/>
      <c r="BA2285" s="624"/>
      <c r="BB2285" s="624"/>
      <c r="BC2285" s="441"/>
      <c r="BD2285" s="589"/>
      <c r="BE2285" s="590"/>
    </row>
    <row r="2286" spans="34:57" ht="15" customHeight="1" x14ac:dyDescent="0.15">
      <c r="AH2286" s="591" t="s">
        <v>901</v>
      </c>
      <c r="AI2286" s="592" t="s">
        <v>2459</v>
      </c>
      <c r="AJ2286" s="591">
        <v>305016</v>
      </c>
      <c r="AK2286" s="653"/>
      <c r="AR2286" s="663"/>
      <c r="AS2286" s="664"/>
      <c r="AU2286" s="645" t="s">
        <v>1090</v>
      </c>
      <c r="AV2286" s="592" t="s">
        <v>1052</v>
      </c>
      <c r="AW2286" s="591">
        <v>408015</v>
      </c>
      <c r="AX2286" s="624"/>
      <c r="AY2286" s="624"/>
      <c r="AZ2286" s="624"/>
      <c r="BA2286" s="624"/>
      <c r="BB2286" s="624"/>
      <c r="BC2286" s="441"/>
      <c r="BD2286" s="589"/>
      <c r="BE2286" s="590"/>
    </row>
    <row r="2287" spans="34:57" ht="15" customHeight="1" x14ac:dyDescent="0.15">
      <c r="AH2287" s="591" t="s">
        <v>901</v>
      </c>
      <c r="AI2287" s="592" t="s">
        <v>2460</v>
      </c>
      <c r="AJ2287" s="591">
        <v>305017</v>
      </c>
      <c r="AK2287" s="653"/>
      <c r="AR2287" s="663"/>
      <c r="AS2287" s="664"/>
      <c r="AU2287" s="645" t="s">
        <v>1090</v>
      </c>
      <c r="AV2287" s="592" t="s">
        <v>1053</v>
      </c>
      <c r="AW2287" s="591">
        <v>408016</v>
      </c>
      <c r="AX2287" s="624"/>
      <c r="AY2287" s="624"/>
      <c r="AZ2287" s="624"/>
      <c r="BA2287" s="624"/>
      <c r="BB2287" s="624"/>
      <c r="BC2287" s="441"/>
      <c r="BD2287" s="589"/>
      <c r="BE2287" s="590"/>
    </row>
    <row r="2288" spans="34:57" ht="15" customHeight="1" x14ac:dyDescent="0.15">
      <c r="AH2288" s="591" t="s">
        <v>901</v>
      </c>
      <c r="AI2288" s="592" t="s">
        <v>2461</v>
      </c>
      <c r="AJ2288" s="591">
        <v>305018</v>
      </c>
      <c r="AK2288" s="653"/>
      <c r="AR2288" s="663"/>
      <c r="AS2288" s="664"/>
      <c r="AU2288" s="645" t="s">
        <v>1090</v>
      </c>
      <c r="AV2288" s="592" t="s">
        <v>1054</v>
      </c>
      <c r="AW2288" s="591">
        <v>408017</v>
      </c>
      <c r="AX2288" s="624"/>
      <c r="AY2288" s="624"/>
      <c r="AZ2288" s="624"/>
      <c r="BA2288" s="624"/>
      <c r="BB2288" s="624"/>
      <c r="BC2288" s="441"/>
      <c r="BD2288" s="589"/>
      <c r="BE2288" s="590"/>
    </row>
    <row r="2289" spans="34:57" ht="15" customHeight="1" x14ac:dyDescent="0.15">
      <c r="AH2289" s="591" t="s">
        <v>901</v>
      </c>
      <c r="AI2289" s="592" t="s">
        <v>2462</v>
      </c>
      <c r="AJ2289" s="591">
        <v>305019</v>
      </c>
      <c r="AK2289" s="653"/>
      <c r="AR2289" s="663"/>
      <c r="AS2289" s="664"/>
      <c r="AU2289" s="645" t="s">
        <v>1090</v>
      </c>
      <c r="AV2289" s="592" t="s">
        <v>1055</v>
      </c>
      <c r="AW2289" s="591">
        <v>408018</v>
      </c>
      <c r="AX2289" s="624"/>
      <c r="AY2289" s="624"/>
      <c r="AZ2289" s="624"/>
      <c r="BA2289" s="624"/>
      <c r="BB2289" s="624"/>
      <c r="BC2289" s="441"/>
      <c r="BD2289" s="589"/>
      <c r="BE2289" s="590"/>
    </row>
    <row r="2290" spans="34:57" ht="15" customHeight="1" x14ac:dyDescent="0.15">
      <c r="AH2290" s="591" t="s">
        <v>901</v>
      </c>
      <c r="AI2290" s="592" t="s">
        <v>2463</v>
      </c>
      <c r="AJ2290" s="591">
        <v>305020</v>
      </c>
      <c r="AK2290" s="653"/>
      <c r="AR2290" s="663"/>
      <c r="AS2290" s="664"/>
      <c r="AU2290" s="645" t="s">
        <v>1090</v>
      </c>
      <c r="AV2290" s="592" t="s">
        <v>1056</v>
      </c>
      <c r="AW2290" s="591">
        <v>408019</v>
      </c>
      <c r="AX2290" s="624"/>
      <c r="AY2290" s="624"/>
      <c r="AZ2290" s="624"/>
      <c r="BA2290" s="624"/>
      <c r="BB2290" s="624"/>
      <c r="BC2290" s="441"/>
      <c r="BD2290" s="589"/>
      <c r="BE2290" s="590"/>
    </row>
    <row r="2291" spans="34:57" ht="15" customHeight="1" x14ac:dyDescent="0.15">
      <c r="AH2291" s="591" t="s">
        <v>901</v>
      </c>
      <c r="AI2291" s="592" t="s">
        <v>2464</v>
      </c>
      <c r="AJ2291" s="591">
        <v>305021</v>
      </c>
      <c r="AK2291" s="653"/>
      <c r="AR2291" s="663"/>
      <c r="AS2291" s="664"/>
      <c r="AU2291" s="645" t="s">
        <v>1090</v>
      </c>
      <c r="AV2291" s="592" t="s">
        <v>1057</v>
      </c>
      <c r="AW2291" s="591">
        <v>408020</v>
      </c>
      <c r="AX2291" s="624"/>
      <c r="AY2291" s="624"/>
      <c r="AZ2291" s="624"/>
      <c r="BA2291" s="624"/>
      <c r="BB2291" s="624"/>
      <c r="BC2291" s="441"/>
      <c r="BD2291" s="589"/>
      <c r="BE2291" s="590"/>
    </row>
    <row r="2292" spans="34:57" ht="15" customHeight="1" x14ac:dyDescent="0.15">
      <c r="AH2292" s="591" t="s">
        <v>901</v>
      </c>
      <c r="AI2292" s="592" t="s">
        <v>2465</v>
      </c>
      <c r="AJ2292" s="591">
        <v>305023</v>
      </c>
      <c r="AK2292" s="653"/>
      <c r="AR2292" s="663"/>
      <c r="AS2292" s="664"/>
      <c r="AU2292" s="645" t="s">
        <v>1090</v>
      </c>
      <c r="AV2292" s="592" t="s">
        <v>1250</v>
      </c>
      <c r="AW2292" s="591">
        <v>408021</v>
      </c>
      <c r="AX2292" s="624"/>
      <c r="AY2292" s="624"/>
      <c r="AZ2292" s="624"/>
      <c r="BA2292" s="624"/>
      <c r="BB2292" s="624"/>
      <c r="BC2292" s="441"/>
      <c r="BD2292" s="589"/>
      <c r="BE2292" s="590"/>
    </row>
    <row r="2293" spans="34:57" ht="15" customHeight="1" x14ac:dyDescent="0.15">
      <c r="AH2293" s="591" t="s">
        <v>901</v>
      </c>
      <c r="AI2293" s="592" t="s">
        <v>2466</v>
      </c>
      <c r="AJ2293" s="591">
        <v>305024</v>
      </c>
      <c r="AK2293" s="653"/>
      <c r="AR2293" s="663"/>
      <c r="AS2293" s="664"/>
      <c r="AU2293" s="645" t="s">
        <v>1090</v>
      </c>
      <c r="AV2293" s="592" t="s">
        <v>1059</v>
      </c>
      <c r="AW2293" s="591">
        <v>408022</v>
      </c>
      <c r="AX2293" s="624"/>
      <c r="AY2293" s="624"/>
      <c r="AZ2293" s="624"/>
      <c r="BA2293" s="624"/>
      <c r="BB2293" s="624"/>
      <c r="BC2293" s="441"/>
      <c r="BD2293" s="589"/>
      <c r="BE2293" s="590"/>
    </row>
    <row r="2294" spans="34:57" ht="15" customHeight="1" x14ac:dyDescent="0.15">
      <c r="AH2294" s="591" t="s">
        <v>901</v>
      </c>
      <c r="AI2294" s="592" t="s">
        <v>2467</v>
      </c>
      <c r="AJ2294" s="591">
        <v>305025</v>
      </c>
      <c r="AK2294" s="653"/>
      <c r="AR2294" s="663"/>
      <c r="AS2294" s="664"/>
      <c r="AU2294" s="645" t="s">
        <v>1090</v>
      </c>
      <c r="AV2294" s="592" t="s">
        <v>1060</v>
      </c>
      <c r="AW2294" s="591">
        <v>408023</v>
      </c>
      <c r="AX2294" s="624"/>
      <c r="AY2294" s="624"/>
      <c r="AZ2294" s="624"/>
      <c r="BA2294" s="624"/>
      <c r="BB2294" s="624"/>
      <c r="BC2294" s="441"/>
      <c r="BD2294" s="589"/>
      <c r="BE2294" s="590"/>
    </row>
    <row r="2295" spans="34:57" ht="15" customHeight="1" x14ac:dyDescent="0.15">
      <c r="AH2295" s="591" t="s">
        <v>901</v>
      </c>
      <c r="AI2295" s="592" t="s">
        <v>2468</v>
      </c>
      <c r="AJ2295" s="591">
        <v>305028</v>
      </c>
      <c r="AK2295" s="653"/>
      <c r="AR2295" s="663"/>
      <c r="AS2295" s="664"/>
      <c r="AU2295" s="645" t="s">
        <v>1090</v>
      </c>
      <c r="AV2295" s="592" t="s">
        <v>1254</v>
      </c>
      <c r="AW2295" s="591">
        <v>408024</v>
      </c>
      <c r="AX2295" s="624"/>
      <c r="AY2295" s="624"/>
      <c r="AZ2295" s="624"/>
      <c r="BA2295" s="624"/>
      <c r="BB2295" s="624"/>
      <c r="BC2295" s="441"/>
      <c r="BD2295" s="589"/>
      <c r="BE2295" s="590"/>
    </row>
    <row r="2296" spans="34:57" ht="15" customHeight="1" x14ac:dyDescent="0.15">
      <c r="AH2296" s="591" t="s">
        <v>901</v>
      </c>
      <c r="AI2296" s="592" t="s">
        <v>2469</v>
      </c>
      <c r="AJ2296" s="591">
        <v>305029</v>
      </c>
      <c r="AK2296" s="653"/>
      <c r="AR2296" s="663"/>
      <c r="AS2296" s="664"/>
      <c r="AU2296" s="645" t="s">
        <v>1090</v>
      </c>
      <c r="AV2296" s="592" t="s">
        <v>1062</v>
      </c>
      <c r="AW2296" s="591">
        <v>408027</v>
      </c>
      <c r="AX2296" s="624"/>
      <c r="AY2296" s="624"/>
      <c r="AZ2296" s="624"/>
      <c r="BA2296" s="624"/>
      <c r="BB2296" s="624"/>
      <c r="BC2296" s="441"/>
      <c r="BD2296" s="589"/>
      <c r="BE2296" s="590"/>
    </row>
    <row r="2297" spans="34:57" ht="15" customHeight="1" x14ac:dyDescent="0.15">
      <c r="AH2297" s="591" t="s">
        <v>901</v>
      </c>
      <c r="AI2297" s="592" t="s">
        <v>2470</v>
      </c>
      <c r="AJ2297" s="591">
        <v>305030</v>
      </c>
      <c r="AK2297" s="653"/>
      <c r="AR2297" s="663"/>
      <c r="AS2297" s="664"/>
      <c r="AU2297" s="645" t="s">
        <v>1090</v>
      </c>
      <c r="AV2297" s="592" t="s">
        <v>1257</v>
      </c>
      <c r="AW2297" s="591">
        <v>408028</v>
      </c>
      <c r="AX2297" s="624"/>
      <c r="AY2297" s="624"/>
      <c r="AZ2297" s="624"/>
      <c r="BA2297" s="624"/>
      <c r="BB2297" s="624"/>
      <c r="BC2297" s="441"/>
      <c r="BD2297" s="589"/>
      <c r="BE2297" s="590"/>
    </row>
    <row r="2298" spans="34:57" ht="15" customHeight="1" x14ac:dyDescent="0.15">
      <c r="AH2298" s="591" t="s">
        <v>901</v>
      </c>
      <c r="AI2298" s="592" t="s">
        <v>2471</v>
      </c>
      <c r="AJ2298" s="591">
        <v>305031</v>
      </c>
      <c r="AK2298" s="653"/>
      <c r="AR2298" s="663"/>
      <c r="AS2298" s="664"/>
      <c r="AU2298" s="645" t="s">
        <v>1090</v>
      </c>
      <c r="AV2298" s="592" t="s">
        <v>1259</v>
      </c>
      <c r="AW2298" s="591">
        <v>408034</v>
      </c>
      <c r="AX2298" s="624"/>
      <c r="AY2298" s="624"/>
      <c r="AZ2298" s="624"/>
      <c r="BA2298" s="624"/>
      <c r="BB2298" s="624"/>
      <c r="BC2298" s="441"/>
      <c r="BD2298" s="589"/>
      <c r="BE2298" s="590"/>
    </row>
    <row r="2299" spans="34:57" ht="15" customHeight="1" x14ac:dyDescent="0.15">
      <c r="AH2299" s="591" t="s">
        <v>901</v>
      </c>
      <c r="AI2299" s="592" t="s">
        <v>2472</v>
      </c>
      <c r="AJ2299" s="591">
        <v>305032</v>
      </c>
      <c r="AK2299" s="653"/>
      <c r="AR2299" s="663"/>
      <c r="AS2299" s="664"/>
      <c r="AU2299" s="645" t="s">
        <v>1090</v>
      </c>
      <c r="AV2299" s="592" t="s">
        <v>1064</v>
      </c>
      <c r="AW2299" s="591">
        <v>408030</v>
      </c>
      <c r="AX2299" s="624"/>
      <c r="AY2299" s="624"/>
      <c r="AZ2299" s="624"/>
      <c r="BA2299" s="624"/>
      <c r="BB2299" s="624"/>
      <c r="BC2299" s="441"/>
      <c r="BD2299" s="589"/>
      <c r="BE2299" s="590"/>
    </row>
    <row r="2300" spans="34:57" ht="15" customHeight="1" x14ac:dyDescent="0.15">
      <c r="AH2300" s="591" t="s">
        <v>901</v>
      </c>
      <c r="AI2300" s="592" t="s">
        <v>2473</v>
      </c>
      <c r="AJ2300" s="591">
        <v>305033</v>
      </c>
      <c r="AK2300" s="653"/>
      <c r="AR2300" s="663"/>
      <c r="AS2300" s="664"/>
      <c r="AU2300" s="645" t="s">
        <v>1090</v>
      </c>
      <c r="AV2300" s="592" t="s">
        <v>1065</v>
      </c>
      <c r="AW2300" s="591">
        <v>408031</v>
      </c>
      <c r="AX2300" s="624"/>
      <c r="AY2300" s="624"/>
      <c r="AZ2300" s="624"/>
      <c r="BA2300" s="624"/>
      <c r="BB2300" s="624"/>
      <c r="BC2300" s="441"/>
      <c r="BD2300" s="589"/>
      <c r="BE2300" s="590"/>
    </row>
    <row r="2301" spans="34:57" ht="15" customHeight="1" x14ac:dyDescent="0.15">
      <c r="AH2301" s="591" t="s">
        <v>901</v>
      </c>
      <c r="AI2301" s="592" t="s">
        <v>2474</v>
      </c>
      <c r="AJ2301" s="591">
        <v>305035</v>
      </c>
      <c r="AK2301" s="653"/>
      <c r="AR2301" s="663"/>
      <c r="AS2301" s="664"/>
      <c r="AU2301" s="645" t="s">
        <v>1090</v>
      </c>
      <c r="AV2301" s="592" t="s">
        <v>1066</v>
      </c>
      <c r="AW2301" s="591">
        <v>408033</v>
      </c>
      <c r="AX2301" s="624"/>
      <c r="AY2301" s="624"/>
      <c r="AZ2301" s="624"/>
      <c r="BA2301" s="624"/>
      <c r="BB2301" s="624"/>
      <c r="BC2301" s="441"/>
      <c r="BD2301" s="589"/>
      <c r="BE2301" s="590"/>
    </row>
    <row r="2302" spans="34:57" ht="15" customHeight="1" x14ac:dyDescent="0.15">
      <c r="AH2302" s="591" t="s">
        <v>901</v>
      </c>
      <c r="AI2302" s="592" t="s">
        <v>2475</v>
      </c>
      <c r="AJ2302" s="591">
        <v>305036</v>
      </c>
      <c r="AK2302" s="653"/>
      <c r="AR2302" s="663"/>
      <c r="AS2302" s="664"/>
      <c r="AU2302" s="645" t="s">
        <v>1090</v>
      </c>
      <c r="AV2302" s="592" t="s">
        <v>1061</v>
      </c>
      <c r="AW2302" s="591">
        <v>408025</v>
      </c>
      <c r="AX2302" s="624"/>
      <c r="AY2302" s="624"/>
      <c r="AZ2302" s="624"/>
      <c r="BA2302" s="624"/>
      <c r="BB2302" s="624"/>
      <c r="BC2302" s="441"/>
      <c r="BD2302" s="589"/>
      <c r="BE2302" s="590"/>
    </row>
    <row r="2303" spans="34:57" ht="15" customHeight="1" x14ac:dyDescent="0.15">
      <c r="AH2303" s="591" t="s">
        <v>901</v>
      </c>
      <c r="AI2303" s="592" t="s">
        <v>2476</v>
      </c>
      <c r="AJ2303" s="591">
        <v>305037</v>
      </c>
      <c r="AK2303" s="653"/>
      <c r="AR2303" s="663"/>
      <c r="AS2303" s="664"/>
      <c r="AU2303" s="645" t="s">
        <v>1090</v>
      </c>
      <c r="AV2303" s="592"/>
      <c r="AW2303" s="591">
        <v>408026</v>
      </c>
      <c r="AX2303" s="624"/>
      <c r="AY2303" s="624"/>
      <c r="AZ2303" s="624"/>
      <c r="BA2303" s="624"/>
      <c r="BB2303" s="624"/>
      <c r="BC2303" s="441"/>
      <c r="BD2303" s="589"/>
      <c r="BE2303" s="590"/>
    </row>
    <row r="2304" spans="34:57" ht="15" customHeight="1" x14ac:dyDescent="0.15">
      <c r="AH2304" s="591" t="s">
        <v>901</v>
      </c>
      <c r="AI2304" s="592" t="s">
        <v>2477</v>
      </c>
      <c r="AJ2304" s="591">
        <v>305038</v>
      </c>
      <c r="AK2304" s="653"/>
      <c r="AR2304" s="663"/>
      <c r="AS2304" s="664"/>
      <c r="AU2304" s="645" t="s">
        <v>1090</v>
      </c>
      <c r="AV2304" s="592" t="s">
        <v>1063</v>
      </c>
      <c r="AW2304" s="591">
        <v>408029</v>
      </c>
      <c r="AX2304" s="624"/>
      <c r="AY2304" s="624"/>
      <c r="AZ2304" s="624"/>
      <c r="BA2304" s="624"/>
      <c r="BB2304" s="624"/>
      <c r="BC2304" s="441"/>
      <c r="BD2304" s="589"/>
      <c r="BE2304" s="590"/>
    </row>
    <row r="2305" spans="34:57" ht="15" customHeight="1" x14ac:dyDescent="0.15">
      <c r="AH2305" s="591" t="s">
        <v>901</v>
      </c>
      <c r="AI2305" s="592" t="s">
        <v>2478</v>
      </c>
      <c r="AJ2305" s="591">
        <v>305039</v>
      </c>
      <c r="AK2305" s="653"/>
      <c r="AR2305" s="663"/>
      <c r="AS2305" s="664"/>
      <c r="AU2305" s="645" t="s">
        <v>1090</v>
      </c>
      <c r="AV2305" s="593" t="s">
        <v>1267</v>
      </c>
      <c r="AW2305" s="591">
        <v>409004</v>
      </c>
      <c r="AX2305" s="624"/>
      <c r="AY2305" s="624"/>
      <c r="AZ2305" s="624"/>
      <c r="BA2305" s="624"/>
      <c r="BB2305" s="624"/>
      <c r="BC2305" s="441"/>
      <c r="BD2305" s="589"/>
      <c r="BE2305" s="590"/>
    </row>
    <row r="2306" spans="34:57" ht="15" customHeight="1" x14ac:dyDescent="0.15">
      <c r="AH2306" s="591" t="s">
        <v>901</v>
      </c>
      <c r="AI2306" s="593" t="s">
        <v>2479</v>
      </c>
      <c r="AJ2306" s="591">
        <v>305040</v>
      </c>
      <c r="AK2306" s="653"/>
      <c r="AR2306" s="663"/>
      <c r="AS2306" s="664"/>
      <c r="AU2306" s="645" t="s">
        <v>1090</v>
      </c>
      <c r="AV2306" s="592" t="s">
        <v>1069</v>
      </c>
      <c r="AW2306" s="591">
        <v>409001</v>
      </c>
      <c r="AX2306" s="624"/>
      <c r="AY2306" s="624"/>
      <c r="AZ2306" s="624"/>
      <c r="BA2306" s="624"/>
      <c r="BB2306" s="624"/>
      <c r="BC2306" s="441"/>
      <c r="BD2306" s="589"/>
      <c r="BE2306" s="590"/>
    </row>
    <row r="2307" spans="34:57" ht="15" customHeight="1" x14ac:dyDescent="0.15">
      <c r="AH2307" s="591" t="s">
        <v>901</v>
      </c>
      <c r="AI2307" s="592" t="s">
        <v>2480</v>
      </c>
      <c r="AJ2307" s="591">
        <v>305041</v>
      </c>
      <c r="AK2307" s="653"/>
      <c r="AR2307" s="663"/>
      <c r="AS2307" s="664"/>
      <c r="AU2307" s="645" t="s">
        <v>1090</v>
      </c>
      <c r="AV2307" s="592" t="s">
        <v>1071</v>
      </c>
      <c r="AW2307" s="591">
        <v>409002</v>
      </c>
      <c r="AX2307" s="624"/>
      <c r="AY2307" s="624"/>
      <c r="AZ2307" s="624"/>
      <c r="BA2307" s="624"/>
      <c r="BB2307" s="624"/>
      <c r="BC2307" s="441"/>
      <c r="BD2307" s="589"/>
      <c r="BE2307" s="590"/>
    </row>
    <row r="2308" spans="34:57" ht="15" customHeight="1" x14ac:dyDescent="0.15">
      <c r="AH2308" s="591" t="s">
        <v>901</v>
      </c>
      <c r="AI2308" s="592" t="s">
        <v>2481</v>
      </c>
      <c r="AJ2308" s="591">
        <v>305042</v>
      </c>
      <c r="AK2308" s="653"/>
      <c r="AR2308" s="663"/>
      <c r="AS2308" s="664"/>
      <c r="AU2308" s="645" t="s">
        <v>1090</v>
      </c>
      <c r="AV2308" s="592" t="s">
        <v>1072</v>
      </c>
      <c r="AW2308" s="591">
        <v>409003</v>
      </c>
      <c r="AX2308" s="624"/>
      <c r="AY2308" s="624"/>
      <c r="AZ2308" s="624"/>
      <c r="BA2308" s="624"/>
      <c r="BB2308" s="624"/>
      <c r="BC2308" s="441"/>
      <c r="BD2308" s="589"/>
      <c r="BE2308" s="590"/>
    </row>
    <row r="2309" spans="34:57" ht="15" customHeight="1" x14ac:dyDescent="0.15">
      <c r="AH2309" s="591" t="s">
        <v>901</v>
      </c>
      <c r="AI2309" s="592" t="s">
        <v>2482</v>
      </c>
      <c r="AJ2309" s="591">
        <v>305043</v>
      </c>
      <c r="AK2309" s="653"/>
      <c r="AR2309" s="663"/>
      <c r="AS2309" s="664"/>
      <c r="AU2309" s="645" t="s">
        <v>1090</v>
      </c>
      <c r="AV2309" s="592" t="s">
        <v>1073</v>
      </c>
      <c r="AW2309" s="591">
        <v>409005</v>
      </c>
      <c r="AX2309" s="624"/>
      <c r="AY2309" s="624"/>
      <c r="AZ2309" s="624"/>
      <c r="BA2309" s="624"/>
      <c r="BB2309" s="624"/>
      <c r="BC2309" s="441"/>
      <c r="BD2309" s="589"/>
      <c r="BE2309" s="590"/>
    </row>
    <row r="2310" spans="34:57" ht="15" customHeight="1" x14ac:dyDescent="0.15">
      <c r="AH2310" s="591" t="s">
        <v>901</v>
      </c>
      <c r="AI2310" s="592" t="s">
        <v>2483</v>
      </c>
      <c r="AJ2310" s="591">
        <v>305044</v>
      </c>
      <c r="AK2310" s="653"/>
      <c r="AR2310" s="663"/>
      <c r="AS2310" s="664"/>
      <c r="AU2310" s="645" t="s">
        <v>1090</v>
      </c>
      <c r="AV2310" s="592" t="s">
        <v>1074</v>
      </c>
      <c r="AW2310" s="591">
        <v>409006</v>
      </c>
      <c r="AX2310" s="624"/>
      <c r="AY2310" s="624"/>
      <c r="AZ2310" s="624"/>
      <c r="BA2310" s="624"/>
      <c r="BB2310" s="624"/>
      <c r="BC2310" s="441"/>
      <c r="BD2310" s="589"/>
      <c r="BE2310" s="590"/>
    </row>
    <row r="2311" spans="34:57" ht="15" customHeight="1" x14ac:dyDescent="0.15">
      <c r="AH2311" s="591" t="s">
        <v>901</v>
      </c>
      <c r="AI2311" s="592" t="s">
        <v>2484</v>
      </c>
      <c r="AJ2311" s="591">
        <v>305045</v>
      </c>
      <c r="AK2311" s="653"/>
      <c r="AR2311" s="663"/>
      <c r="AS2311" s="664"/>
      <c r="AU2311" s="645" t="s">
        <v>1090</v>
      </c>
      <c r="AV2311" s="592" t="s">
        <v>1076</v>
      </c>
      <c r="AW2311" s="591">
        <v>409007</v>
      </c>
      <c r="AX2311" s="624"/>
      <c r="AY2311" s="624"/>
      <c r="AZ2311" s="624"/>
      <c r="BA2311" s="624"/>
      <c r="BB2311" s="624"/>
      <c r="BC2311" s="441"/>
      <c r="BD2311" s="589"/>
      <c r="BE2311" s="590"/>
    </row>
    <row r="2312" spans="34:57" ht="15" customHeight="1" x14ac:dyDescent="0.15">
      <c r="AH2312" s="591" t="s">
        <v>901</v>
      </c>
      <c r="AI2312" s="592" t="s">
        <v>2485</v>
      </c>
      <c r="AJ2312" s="591">
        <v>305046</v>
      </c>
      <c r="AK2312" s="653"/>
      <c r="AR2312" s="663"/>
      <c r="AS2312" s="664"/>
      <c r="AU2312" s="645" t="s">
        <v>1090</v>
      </c>
      <c r="AV2312" s="592" t="s">
        <v>1077</v>
      </c>
      <c r="AW2312" s="591">
        <v>409008</v>
      </c>
      <c r="AX2312" s="624"/>
      <c r="AY2312" s="624"/>
      <c r="AZ2312" s="624"/>
      <c r="BA2312" s="624"/>
      <c r="BB2312" s="624"/>
      <c r="BC2312" s="441"/>
      <c r="BD2312" s="589"/>
      <c r="BE2312" s="590"/>
    </row>
    <row r="2313" spans="34:57" ht="15" customHeight="1" x14ac:dyDescent="0.15">
      <c r="AH2313" s="591" t="s">
        <v>901</v>
      </c>
      <c r="AI2313" s="592" t="s">
        <v>2486</v>
      </c>
      <c r="AJ2313" s="591">
        <v>305047</v>
      </c>
      <c r="AK2313" s="653"/>
      <c r="AR2313" s="663"/>
      <c r="AS2313" s="664"/>
      <c r="AU2313" s="645" t="s">
        <v>1090</v>
      </c>
      <c r="AV2313" s="592" t="s">
        <v>1079</v>
      </c>
      <c r="AW2313" s="591">
        <v>409009</v>
      </c>
      <c r="AX2313" s="624"/>
      <c r="AY2313" s="624"/>
      <c r="AZ2313" s="624"/>
      <c r="BA2313" s="624"/>
      <c r="BB2313" s="624"/>
      <c r="BC2313" s="441"/>
      <c r="BD2313" s="589"/>
      <c r="BE2313" s="590"/>
    </row>
    <row r="2314" spans="34:57" ht="15" customHeight="1" x14ac:dyDescent="0.15">
      <c r="AH2314" s="591" t="s">
        <v>901</v>
      </c>
      <c r="AI2314" s="592" t="s">
        <v>2487</v>
      </c>
      <c r="AJ2314" s="591">
        <v>305048</v>
      </c>
      <c r="AK2314" s="653"/>
      <c r="AR2314" s="663"/>
      <c r="AS2314" s="664"/>
      <c r="AU2314" s="645" t="s">
        <v>1090</v>
      </c>
      <c r="AV2314" s="592" t="s">
        <v>1080</v>
      </c>
      <c r="AW2314" s="591">
        <v>409010</v>
      </c>
      <c r="AX2314" s="624"/>
      <c r="AY2314" s="624"/>
      <c r="AZ2314" s="624"/>
      <c r="BA2314" s="624"/>
      <c r="BB2314" s="624"/>
      <c r="BC2314" s="441"/>
      <c r="BD2314" s="589"/>
      <c r="BE2314" s="590"/>
    </row>
    <row r="2315" spans="34:57" ht="15" customHeight="1" x14ac:dyDescent="0.15">
      <c r="AH2315" s="591" t="s">
        <v>901</v>
      </c>
      <c r="AI2315" s="592" t="s">
        <v>2488</v>
      </c>
      <c r="AJ2315" s="591">
        <v>305049</v>
      </c>
      <c r="AK2315" s="653"/>
      <c r="AR2315" s="663"/>
      <c r="AS2315" s="664"/>
      <c r="AU2315" s="645" t="s">
        <v>1090</v>
      </c>
      <c r="AV2315" s="592" t="s">
        <v>1278</v>
      </c>
      <c r="AW2315" s="591">
        <v>409011</v>
      </c>
      <c r="AX2315" s="624"/>
      <c r="AY2315" s="624"/>
      <c r="AZ2315" s="624"/>
      <c r="BA2315" s="624"/>
      <c r="BB2315" s="624"/>
      <c r="BC2315" s="441"/>
      <c r="BD2315" s="589"/>
      <c r="BE2315" s="590"/>
    </row>
    <row r="2316" spans="34:57" ht="15" customHeight="1" x14ac:dyDescent="0.15">
      <c r="AH2316" s="591" t="s">
        <v>901</v>
      </c>
      <c r="AI2316" s="592" t="s">
        <v>2489</v>
      </c>
      <c r="AJ2316" s="591">
        <v>305050</v>
      </c>
      <c r="AK2316" s="653"/>
      <c r="AR2316" s="663"/>
      <c r="AS2316" s="664"/>
      <c r="AU2316" s="645" t="s">
        <v>1090</v>
      </c>
      <c r="AV2316" s="592" t="s">
        <v>1083</v>
      </c>
      <c r="AW2316" s="591">
        <v>409013</v>
      </c>
      <c r="AX2316" s="624"/>
      <c r="AY2316" s="624"/>
      <c r="AZ2316" s="624"/>
      <c r="BA2316" s="624"/>
      <c r="BB2316" s="624"/>
      <c r="BC2316" s="441"/>
      <c r="BD2316" s="589"/>
      <c r="BE2316" s="590"/>
    </row>
    <row r="2317" spans="34:57" ht="15" customHeight="1" x14ac:dyDescent="0.15">
      <c r="AH2317" s="591" t="s">
        <v>901</v>
      </c>
      <c r="AI2317" s="592" t="s">
        <v>2490</v>
      </c>
      <c r="AJ2317" s="591">
        <v>305051</v>
      </c>
      <c r="AK2317" s="653"/>
      <c r="AR2317" s="663"/>
      <c r="AS2317" s="664"/>
      <c r="AU2317" s="645" t="s">
        <v>1090</v>
      </c>
      <c r="AV2317" s="592" t="s">
        <v>1085</v>
      </c>
      <c r="AW2317" s="591">
        <v>409014</v>
      </c>
      <c r="AX2317" s="624"/>
      <c r="AY2317" s="624"/>
      <c r="AZ2317" s="624"/>
      <c r="BA2317" s="624"/>
      <c r="BB2317" s="624"/>
      <c r="BC2317" s="441"/>
      <c r="BD2317" s="589"/>
      <c r="BE2317" s="590"/>
    </row>
    <row r="2318" spans="34:57" ht="15" customHeight="1" x14ac:dyDescent="0.15">
      <c r="AH2318" s="591" t="s">
        <v>901</v>
      </c>
      <c r="AI2318" s="592" t="s">
        <v>805</v>
      </c>
      <c r="AJ2318" s="591">
        <v>305052</v>
      </c>
      <c r="AK2318" s="653"/>
      <c r="AR2318" s="663"/>
      <c r="AS2318" s="664"/>
      <c r="AU2318" s="645" t="s">
        <v>1090</v>
      </c>
      <c r="AV2318" s="592" t="s">
        <v>1281</v>
      </c>
      <c r="AW2318" s="591">
        <v>409015</v>
      </c>
      <c r="AX2318" s="624"/>
      <c r="AY2318" s="624"/>
      <c r="AZ2318" s="624"/>
      <c r="BA2318" s="624"/>
      <c r="BB2318" s="624"/>
      <c r="BC2318" s="441"/>
      <c r="BD2318" s="589"/>
      <c r="BE2318" s="590"/>
    </row>
    <row r="2319" spans="34:57" ht="15" customHeight="1" x14ac:dyDescent="0.15">
      <c r="AH2319" s="591" t="s">
        <v>901</v>
      </c>
      <c r="AI2319" s="592" t="s">
        <v>2491</v>
      </c>
      <c r="AJ2319" s="591">
        <v>305053</v>
      </c>
      <c r="AK2319" s="653"/>
      <c r="AR2319" s="663"/>
      <c r="AS2319" s="664"/>
      <c r="AU2319" s="645" t="s">
        <v>1090</v>
      </c>
      <c r="AV2319" s="592" t="s">
        <v>1087</v>
      </c>
      <c r="AW2319" s="591">
        <v>409016</v>
      </c>
      <c r="AX2319" s="624"/>
      <c r="AY2319" s="624"/>
      <c r="AZ2319" s="624"/>
      <c r="BA2319" s="624"/>
      <c r="BB2319" s="624"/>
      <c r="BC2319" s="441"/>
      <c r="BD2319" s="589"/>
      <c r="BE2319" s="590"/>
    </row>
    <row r="2320" spans="34:57" ht="15" customHeight="1" x14ac:dyDescent="0.15">
      <c r="AH2320" s="591" t="s">
        <v>901</v>
      </c>
      <c r="AI2320" s="592" t="s">
        <v>2492</v>
      </c>
      <c r="AJ2320" s="591">
        <v>305054</v>
      </c>
      <c r="AK2320" s="653"/>
      <c r="AR2320" s="663"/>
      <c r="AS2320" s="664"/>
      <c r="AU2320" s="645" t="s">
        <v>1090</v>
      </c>
      <c r="AV2320" s="592" t="s">
        <v>1089</v>
      </c>
      <c r="AW2320" s="591">
        <v>409017</v>
      </c>
      <c r="AX2320" s="624"/>
      <c r="AY2320" s="624"/>
      <c r="AZ2320" s="624"/>
      <c r="BA2320" s="624"/>
      <c r="BB2320" s="624"/>
      <c r="BC2320" s="441"/>
      <c r="BD2320" s="589"/>
      <c r="BE2320" s="590"/>
    </row>
    <row r="2321" spans="34:57" ht="15" customHeight="1" x14ac:dyDescent="0.15">
      <c r="AH2321" s="591" t="s">
        <v>901</v>
      </c>
      <c r="AI2321" s="592" t="s">
        <v>2493</v>
      </c>
      <c r="AJ2321" s="591">
        <v>305055</v>
      </c>
      <c r="AK2321" s="653"/>
      <c r="AR2321" s="663"/>
      <c r="AS2321" s="664"/>
      <c r="AU2321" s="645" t="s">
        <v>1090</v>
      </c>
      <c r="AV2321" s="592" t="s">
        <v>1284</v>
      </c>
      <c r="AW2321" s="591">
        <v>409018</v>
      </c>
      <c r="AX2321" s="624"/>
      <c r="AY2321" s="624"/>
      <c r="AZ2321" s="624"/>
      <c r="BA2321" s="624"/>
      <c r="BB2321" s="624"/>
      <c r="BC2321" s="441"/>
      <c r="BD2321" s="589"/>
      <c r="BE2321" s="590"/>
    </row>
    <row r="2322" spans="34:57" ht="15" customHeight="1" x14ac:dyDescent="0.15">
      <c r="AH2322" s="591" t="s">
        <v>901</v>
      </c>
      <c r="AI2322" s="592" t="s">
        <v>2494</v>
      </c>
      <c r="AJ2322" s="591">
        <v>305056</v>
      </c>
      <c r="AK2322" s="653"/>
      <c r="AR2322" s="663"/>
      <c r="AS2322" s="664"/>
      <c r="AU2322" s="645" t="s">
        <v>1090</v>
      </c>
      <c r="AV2322" s="592" t="s">
        <v>1081</v>
      </c>
      <c r="AW2322" s="591">
        <v>409012</v>
      </c>
      <c r="AX2322" s="624"/>
      <c r="AY2322" s="624"/>
      <c r="AZ2322" s="624"/>
      <c r="BA2322" s="624"/>
      <c r="BB2322" s="624"/>
      <c r="BC2322" s="441"/>
      <c r="BD2322" s="589"/>
      <c r="BE2322" s="590"/>
    </row>
    <row r="2323" spans="34:57" ht="15" customHeight="1" x14ac:dyDescent="0.15">
      <c r="AH2323" s="591" t="s">
        <v>901</v>
      </c>
      <c r="AI2323" s="592" t="s">
        <v>809</v>
      </c>
      <c r="AJ2323" s="591">
        <v>305057</v>
      </c>
      <c r="AK2323" s="653"/>
      <c r="AR2323" s="663"/>
      <c r="AS2323" s="664"/>
      <c r="AU2323" s="645" t="s">
        <v>1090</v>
      </c>
      <c r="AV2323" s="592" t="s">
        <v>1091</v>
      </c>
      <c r="AW2323" s="591">
        <v>409019</v>
      </c>
      <c r="AX2323" s="624"/>
      <c r="AY2323" s="624"/>
      <c r="AZ2323" s="624"/>
      <c r="BA2323" s="624"/>
      <c r="BB2323" s="624"/>
      <c r="BC2323" s="441"/>
      <c r="BD2323" s="589"/>
      <c r="BE2323" s="590"/>
    </row>
    <row r="2324" spans="34:57" ht="15" customHeight="1" x14ac:dyDescent="0.15">
      <c r="AH2324" s="591" t="s">
        <v>901</v>
      </c>
      <c r="AI2324" s="592" t="s">
        <v>2495</v>
      </c>
      <c r="AJ2324" s="591">
        <v>305058</v>
      </c>
      <c r="AK2324" s="653"/>
      <c r="AR2324" s="663"/>
      <c r="AS2324" s="664"/>
      <c r="AU2324" s="645" t="s">
        <v>1090</v>
      </c>
      <c r="AV2324" s="592" t="s">
        <v>1092</v>
      </c>
      <c r="AW2324" s="591">
        <v>410001</v>
      </c>
      <c r="AX2324" s="624"/>
      <c r="AY2324" s="624"/>
      <c r="AZ2324" s="624"/>
      <c r="BA2324" s="624"/>
      <c r="BB2324" s="624"/>
      <c r="BC2324" s="441"/>
      <c r="BD2324" s="589"/>
      <c r="BE2324" s="590"/>
    </row>
    <row r="2325" spans="34:57" ht="15" customHeight="1" x14ac:dyDescent="0.15">
      <c r="AH2325" s="591" t="s">
        <v>901</v>
      </c>
      <c r="AI2325" s="592" t="s">
        <v>2496</v>
      </c>
      <c r="AJ2325" s="591">
        <v>305059</v>
      </c>
      <c r="AK2325" s="653"/>
      <c r="AR2325" s="663"/>
      <c r="AS2325" s="664"/>
      <c r="AU2325" s="645" t="s">
        <v>1090</v>
      </c>
      <c r="AV2325" s="592" t="s">
        <v>1093</v>
      </c>
      <c r="AW2325" s="591">
        <v>410003</v>
      </c>
      <c r="AX2325" s="624"/>
      <c r="AY2325" s="624"/>
      <c r="AZ2325" s="624"/>
      <c r="BA2325" s="624"/>
      <c r="BB2325" s="624"/>
      <c r="BC2325" s="441"/>
      <c r="BD2325" s="589"/>
      <c r="BE2325" s="590"/>
    </row>
    <row r="2326" spans="34:57" ht="15" customHeight="1" x14ac:dyDescent="0.15">
      <c r="AH2326" s="591" t="s">
        <v>901</v>
      </c>
      <c r="AI2326" s="592" t="s">
        <v>2497</v>
      </c>
      <c r="AJ2326" s="591">
        <v>305060</v>
      </c>
      <c r="AK2326" s="653"/>
      <c r="AR2326" s="663"/>
      <c r="AS2326" s="664"/>
      <c r="AU2326" s="645" t="s">
        <v>1090</v>
      </c>
      <c r="AV2326" s="592" t="s">
        <v>1288</v>
      </c>
      <c r="AW2326" s="591">
        <v>410008</v>
      </c>
      <c r="AX2326" s="624"/>
      <c r="AY2326" s="624"/>
      <c r="AZ2326" s="624"/>
      <c r="BA2326" s="624"/>
      <c r="BB2326" s="624"/>
      <c r="BC2326" s="441"/>
      <c r="BD2326" s="589"/>
      <c r="BE2326" s="590"/>
    </row>
    <row r="2327" spans="34:57" ht="15" customHeight="1" x14ac:dyDescent="0.15">
      <c r="AH2327" s="591" t="s">
        <v>901</v>
      </c>
      <c r="AI2327" s="592" t="s">
        <v>2498</v>
      </c>
      <c r="AJ2327" s="591">
        <v>305061</v>
      </c>
      <c r="AK2327" s="653"/>
      <c r="AR2327" s="663"/>
      <c r="AS2327" s="664"/>
      <c r="AU2327" s="645" t="s">
        <v>1090</v>
      </c>
      <c r="AV2327" s="592" t="s">
        <v>1094</v>
      </c>
      <c r="AW2327" s="591">
        <v>410004</v>
      </c>
      <c r="AX2327" s="624"/>
      <c r="AY2327" s="624"/>
      <c r="AZ2327" s="624"/>
      <c r="BA2327" s="624"/>
      <c r="BB2327" s="624"/>
      <c r="BC2327" s="441"/>
      <c r="BD2327" s="589"/>
      <c r="BE2327" s="590"/>
    </row>
    <row r="2328" spans="34:57" ht="15" customHeight="1" x14ac:dyDescent="0.15">
      <c r="AH2328" s="591" t="s">
        <v>901</v>
      </c>
      <c r="AI2328" s="592" t="s">
        <v>2499</v>
      </c>
      <c r="AJ2328" s="591">
        <v>305062</v>
      </c>
      <c r="AK2328" s="653"/>
      <c r="AR2328" s="663"/>
      <c r="AS2328" s="664"/>
      <c r="AU2328" s="645" t="s">
        <v>1090</v>
      </c>
      <c r="AV2328" s="592" t="s">
        <v>1290</v>
      </c>
      <c r="AW2328" s="591">
        <v>410005</v>
      </c>
      <c r="AX2328" s="624"/>
      <c r="AY2328" s="624"/>
      <c r="AZ2328" s="624"/>
      <c r="BA2328" s="624"/>
      <c r="BB2328" s="624"/>
      <c r="BC2328" s="441"/>
      <c r="BD2328" s="589"/>
      <c r="BE2328" s="590"/>
    </row>
    <row r="2329" spans="34:57" ht="15" customHeight="1" x14ac:dyDescent="0.15">
      <c r="AH2329" s="591" t="s">
        <v>901</v>
      </c>
      <c r="AI2329" s="592" t="s">
        <v>2500</v>
      </c>
      <c r="AJ2329" s="591">
        <v>305063</v>
      </c>
      <c r="AK2329" s="653"/>
      <c r="AR2329" s="663"/>
      <c r="AS2329" s="664"/>
      <c r="AU2329" s="645" t="s">
        <v>1090</v>
      </c>
      <c r="AV2329" s="592" t="s">
        <v>1095</v>
      </c>
      <c r="AW2329" s="591">
        <v>410006</v>
      </c>
      <c r="AX2329" s="624"/>
      <c r="AY2329" s="624"/>
      <c r="AZ2329" s="624"/>
      <c r="BA2329" s="624"/>
      <c r="BB2329" s="624"/>
      <c r="BC2329" s="441"/>
      <c r="BD2329" s="589"/>
      <c r="BE2329" s="590"/>
    </row>
    <row r="2330" spans="34:57" ht="15" customHeight="1" x14ac:dyDescent="0.15">
      <c r="AH2330" s="591" t="s">
        <v>901</v>
      </c>
      <c r="AI2330" s="592" t="s">
        <v>2501</v>
      </c>
      <c r="AJ2330" s="591">
        <v>305064</v>
      </c>
      <c r="AK2330" s="653"/>
      <c r="AR2330" s="663"/>
      <c r="AS2330" s="664"/>
      <c r="AU2330" s="645" t="s">
        <v>1090</v>
      </c>
      <c r="AV2330" s="592" t="s">
        <v>1096</v>
      </c>
      <c r="AW2330" s="591">
        <v>410010</v>
      </c>
      <c r="AX2330" s="624"/>
      <c r="AY2330" s="624"/>
      <c r="AZ2330" s="624"/>
      <c r="BA2330" s="624"/>
      <c r="BB2330" s="624"/>
      <c r="BC2330" s="441"/>
      <c r="BD2330" s="589"/>
      <c r="BE2330" s="590"/>
    </row>
    <row r="2331" spans="34:57" ht="15" customHeight="1" x14ac:dyDescent="0.15">
      <c r="AH2331" s="591" t="s">
        <v>901</v>
      </c>
      <c r="AI2331" s="592" t="s">
        <v>984</v>
      </c>
      <c r="AJ2331" s="591">
        <v>305065</v>
      </c>
      <c r="AK2331" s="653"/>
      <c r="AR2331" s="663"/>
      <c r="AS2331" s="664"/>
      <c r="AU2331" s="645" t="s">
        <v>1090</v>
      </c>
      <c r="AV2331" s="592" t="s">
        <v>1097</v>
      </c>
      <c r="AW2331" s="591">
        <v>410011</v>
      </c>
      <c r="AX2331" s="624"/>
      <c r="AY2331" s="624"/>
      <c r="AZ2331" s="624"/>
      <c r="BA2331" s="624"/>
      <c r="BB2331" s="624"/>
      <c r="BC2331" s="441"/>
      <c r="BD2331" s="589"/>
      <c r="BE2331" s="590"/>
    </row>
    <row r="2332" spans="34:57" ht="15" customHeight="1" x14ac:dyDescent="0.15">
      <c r="AH2332" s="591" t="s">
        <v>901</v>
      </c>
      <c r="AI2332" s="592" t="s">
        <v>2502</v>
      </c>
      <c r="AJ2332" s="591">
        <v>305066</v>
      </c>
      <c r="AK2332" s="653"/>
      <c r="AR2332" s="663"/>
      <c r="AS2332" s="664"/>
      <c r="AU2332" s="645" t="s">
        <v>1090</v>
      </c>
      <c r="AV2332" s="592" t="s">
        <v>1098</v>
      </c>
      <c r="AW2332" s="591">
        <v>410012</v>
      </c>
      <c r="AX2332" s="624"/>
      <c r="AY2332" s="624"/>
      <c r="AZ2332" s="624"/>
      <c r="BA2332" s="624"/>
      <c r="BB2332" s="624"/>
      <c r="BC2332" s="441"/>
      <c r="BD2332" s="589"/>
      <c r="BE2332" s="590"/>
    </row>
    <row r="2333" spans="34:57" ht="15" customHeight="1" x14ac:dyDescent="0.15">
      <c r="AH2333" s="591" t="s">
        <v>901</v>
      </c>
      <c r="AI2333" s="592" t="s">
        <v>2503</v>
      </c>
      <c r="AJ2333" s="591">
        <v>305067</v>
      </c>
      <c r="AK2333" s="653"/>
      <c r="AR2333" s="663"/>
      <c r="AS2333" s="664"/>
      <c r="AU2333" s="645" t="s">
        <v>1090</v>
      </c>
      <c r="AV2333" s="592" t="s">
        <v>1099</v>
      </c>
      <c r="AW2333" s="591">
        <v>410013</v>
      </c>
      <c r="AX2333" s="624"/>
      <c r="AY2333" s="624"/>
      <c r="AZ2333" s="624"/>
      <c r="BA2333" s="624"/>
      <c r="BB2333" s="624"/>
      <c r="BC2333" s="441"/>
      <c r="BD2333" s="589"/>
      <c r="BE2333" s="590"/>
    </row>
    <row r="2334" spans="34:57" ht="15" customHeight="1" x14ac:dyDescent="0.15">
      <c r="AH2334" s="591" t="s">
        <v>989</v>
      </c>
      <c r="AI2334" s="592" t="s">
        <v>2504</v>
      </c>
      <c r="AJ2334" s="591">
        <v>306001</v>
      </c>
      <c r="AK2334" s="653"/>
      <c r="AR2334" s="663"/>
      <c r="AS2334" s="664"/>
      <c r="AU2334" s="645" t="s">
        <v>1090</v>
      </c>
      <c r="AV2334" s="592" t="s">
        <v>1101</v>
      </c>
      <c r="AW2334" s="591">
        <v>410014</v>
      </c>
      <c r="AX2334" s="624"/>
      <c r="AY2334" s="624"/>
      <c r="AZ2334" s="624"/>
      <c r="BA2334" s="624"/>
      <c r="BB2334" s="624"/>
      <c r="BC2334" s="441"/>
      <c r="BD2334" s="589"/>
      <c r="BE2334" s="590"/>
    </row>
    <row r="2335" spans="34:57" ht="15" customHeight="1" x14ac:dyDescent="0.15">
      <c r="AH2335" s="591" t="s">
        <v>989</v>
      </c>
      <c r="AI2335" s="592" t="s">
        <v>2505</v>
      </c>
      <c r="AJ2335" s="591">
        <v>306002</v>
      </c>
      <c r="AK2335" s="653"/>
      <c r="AR2335" s="663"/>
      <c r="AS2335" s="664"/>
      <c r="AU2335" s="645" t="s">
        <v>1090</v>
      </c>
      <c r="AV2335" s="592" t="s">
        <v>1103</v>
      </c>
      <c r="AW2335" s="591">
        <v>410015</v>
      </c>
      <c r="AX2335" s="624"/>
      <c r="AY2335" s="624"/>
      <c r="AZ2335" s="624"/>
      <c r="BA2335" s="624"/>
      <c r="BB2335" s="624"/>
      <c r="BC2335" s="441"/>
      <c r="BD2335" s="589"/>
      <c r="BE2335" s="590"/>
    </row>
    <row r="2336" spans="34:57" ht="15" customHeight="1" x14ac:dyDescent="0.15">
      <c r="AH2336" s="591" t="s">
        <v>989</v>
      </c>
      <c r="AI2336" s="592" t="s">
        <v>2506</v>
      </c>
      <c r="AJ2336" s="591">
        <v>306003</v>
      </c>
      <c r="AK2336" s="653"/>
      <c r="AR2336" s="663"/>
      <c r="AS2336" s="664"/>
      <c r="AU2336" s="645" t="s">
        <v>1090</v>
      </c>
      <c r="AV2336" s="592" t="s">
        <v>304</v>
      </c>
      <c r="AW2336" s="591">
        <v>410016</v>
      </c>
      <c r="AX2336" s="624"/>
      <c r="AY2336" s="624"/>
      <c r="AZ2336" s="624"/>
      <c r="BA2336" s="624"/>
      <c r="BB2336" s="624"/>
      <c r="BC2336" s="441"/>
      <c r="BD2336" s="589"/>
      <c r="BE2336" s="590"/>
    </row>
    <row r="2337" spans="34:57" ht="15" customHeight="1" x14ac:dyDescent="0.15">
      <c r="AH2337" s="591" t="s">
        <v>989</v>
      </c>
      <c r="AI2337" s="592" t="s">
        <v>2507</v>
      </c>
      <c r="AJ2337" s="591">
        <v>306004</v>
      </c>
      <c r="AK2337" s="653"/>
      <c r="AR2337" s="663"/>
      <c r="AS2337" s="664"/>
      <c r="AU2337" s="645" t="s">
        <v>1090</v>
      </c>
      <c r="AV2337" s="592" t="s">
        <v>1104</v>
      </c>
      <c r="AW2337" s="591">
        <v>410017</v>
      </c>
      <c r="AX2337" s="624"/>
      <c r="AY2337" s="624"/>
      <c r="AZ2337" s="624"/>
      <c r="BA2337" s="624"/>
      <c r="BB2337" s="624"/>
      <c r="BC2337" s="441"/>
      <c r="BD2337" s="589"/>
      <c r="BE2337" s="590"/>
    </row>
    <row r="2338" spans="34:57" ht="15" customHeight="1" x14ac:dyDescent="0.15">
      <c r="AH2338" s="591" t="s">
        <v>989</v>
      </c>
      <c r="AI2338" s="592" t="s">
        <v>2508</v>
      </c>
      <c r="AJ2338" s="591">
        <v>306005</v>
      </c>
      <c r="AK2338" s="653"/>
      <c r="AR2338" s="663"/>
      <c r="AS2338" s="664"/>
      <c r="AU2338" s="645" t="s">
        <v>1090</v>
      </c>
      <c r="AV2338" s="592" t="s">
        <v>1106</v>
      </c>
      <c r="AW2338" s="591">
        <v>410018</v>
      </c>
      <c r="AX2338" s="624"/>
      <c r="AY2338" s="624"/>
      <c r="AZ2338" s="624"/>
      <c r="BA2338" s="624"/>
      <c r="BB2338" s="624"/>
      <c r="BC2338" s="441"/>
      <c r="BD2338" s="589"/>
      <c r="BE2338" s="590"/>
    </row>
    <row r="2339" spans="34:57" ht="15" customHeight="1" x14ac:dyDescent="0.15">
      <c r="AH2339" s="591" t="s">
        <v>989</v>
      </c>
      <c r="AI2339" s="592" t="s">
        <v>2305</v>
      </c>
      <c r="AJ2339" s="591">
        <v>306006</v>
      </c>
      <c r="AK2339" s="653"/>
      <c r="AR2339" s="663"/>
      <c r="AS2339" s="664"/>
      <c r="AU2339" s="645" t="s">
        <v>1090</v>
      </c>
      <c r="AV2339" s="592" t="s">
        <v>1107</v>
      </c>
      <c r="AW2339" s="591">
        <v>410019</v>
      </c>
      <c r="AX2339" s="624"/>
      <c r="AY2339" s="624"/>
      <c r="AZ2339" s="624"/>
      <c r="BA2339" s="624"/>
      <c r="BB2339" s="624"/>
      <c r="BC2339" s="441"/>
      <c r="BD2339" s="589"/>
      <c r="BE2339" s="590"/>
    </row>
    <row r="2340" spans="34:57" ht="15" customHeight="1" x14ac:dyDescent="0.15">
      <c r="AH2340" s="591" t="s">
        <v>989</v>
      </c>
      <c r="AI2340" s="592" t="s">
        <v>2509</v>
      </c>
      <c r="AJ2340" s="591">
        <v>306007</v>
      </c>
      <c r="AK2340" s="668"/>
      <c r="AR2340" s="663"/>
      <c r="AS2340" s="664"/>
      <c r="AU2340" s="645" t="s">
        <v>1090</v>
      </c>
      <c r="AV2340" s="592" t="s">
        <v>1302</v>
      </c>
      <c r="AW2340" s="591">
        <v>410020</v>
      </c>
      <c r="AX2340" s="624"/>
      <c r="AY2340" s="624"/>
      <c r="AZ2340" s="624"/>
      <c r="BA2340" s="624"/>
      <c r="BB2340" s="624"/>
      <c r="BC2340" s="441"/>
      <c r="BD2340" s="589"/>
      <c r="BE2340" s="590"/>
    </row>
    <row r="2341" spans="34:57" ht="15" customHeight="1" x14ac:dyDescent="0.15">
      <c r="AH2341" s="591" t="s">
        <v>989</v>
      </c>
      <c r="AI2341" s="592" t="s">
        <v>2510</v>
      </c>
      <c r="AJ2341" s="591">
        <v>306008</v>
      </c>
      <c r="AK2341" s="653"/>
      <c r="AR2341" s="663"/>
      <c r="AS2341" s="664"/>
      <c r="AU2341" s="645" t="s">
        <v>1090</v>
      </c>
      <c r="AV2341" s="592" t="s">
        <v>1304</v>
      </c>
      <c r="AW2341" s="591">
        <v>410021</v>
      </c>
      <c r="AX2341" s="624"/>
      <c r="AY2341" s="624"/>
      <c r="AZ2341" s="624"/>
      <c r="BA2341" s="624"/>
      <c r="BB2341" s="624"/>
      <c r="BC2341" s="441"/>
      <c r="BD2341" s="589"/>
      <c r="BE2341" s="590"/>
    </row>
    <row r="2342" spans="34:57" ht="15" customHeight="1" x14ac:dyDescent="0.15">
      <c r="AH2342" s="591" t="s">
        <v>989</v>
      </c>
      <c r="AI2342" s="592" t="s">
        <v>2511</v>
      </c>
      <c r="AJ2342" s="591">
        <v>306010</v>
      </c>
      <c r="AK2342" s="653"/>
      <c r="AR2342" s="663"/>
      <c r="AS2342" s="664"/>
      <c r="AU2342" s="645" t="s">
        <v>1090</v>
      </c>
      <c r="AV2342" s="592" t="s">
        <v>1108</v>
      </c>
      <c r="AW2342" s="591">
        <v>410022</v>
      </c>
      <c r="AX2342" s="624"/>
      <c r="AY2342" s="624"/>
      <c r="AZ2342" s="624"/>
      <c r="BA2342" s="624"/>
      <c r="BB2342" s="624"/>
      <c r="BC2342" s="441"/>
      <c r="BD2342" s="589"/>
      <c r="BE2342" s="590"/>
    </row>
    <row r="2343" spans="34:57" ht="15" customHeight="1" x14ac:dyDescent="0.15">
      <c r="AH2343" s="591" t="s">
        <v>989</v>
      </c>
      <c r="AI2343" s="592" t="s">
        <v>2512</v>
      </c>
      <c r="AJ2343" s="591">
        <v>306011</v>
      </c>
      <c r="AK2343" s="653"/>
      <c r="AR2343" s="663"/>
      <c r="AS2343" s="664"/>
      <c r="AU2343" s="645" t="s">
        <v>1090</v>
      </c>
      <c r="AV2343" s="592" t="s">
        <v>1110</v>
      </c>
      <c r="AW2343" s="591">
        <v>410023</v>
      </c>
      <c r="AX2343" s="624"/>
      <c r="AY2343" s="624"/>
      <c r="AZ2343" s="624"/>
      <c r="BA2343" s="624"/>
      <c r="BB2343" s="624"/>
      <c r="BC2343" s="441"/>
      <c r="BD2343" s="589"/>
      <c r="BE2343" s="590"/>
    </row>
    <row r="2344" spans="34:57" ht="15" customHeight="1" x14ac:dyDescent="0.15">
      <c r="AH2344" s="591" t="s">
        <v>989</v>
      </c>
      <c r="AI2344" s="592" t="s">
        <v>2513</v>
      </c>
      <c r="AJ2344" s="591">
        <v>306012</v>
      </c>
      <c r="AK2344" s="653"/>
      <c r="AR2344" s="663"/>
      <c r="AS2344" s="664"/>
      <c r="AU2344" s="645" t="s">
        <v>1090</v>
      </c>
      <c r="AV2344" s="593" t="s">
        <v>1112</v>
      </c>
      <c r="AW2344" s="591">
        <v>410024</v>
      </c>
      <c r="AX2344" s="624"/>
      <c r="AY2344" s="624"/>
      <c r="AZ2344" s="624"/>
      <c r="BA2344" s="624"/>
      <c r="BB2344" s="624"/>
      <c r="BC2344" s="441"/>
      <c r="BD2344" s="589"/>
      <c r="BE2344" s="590"/>
    </row>
    <row r="2345" spans="34:57" ht="15" customHeight="1" x14ac:dyDescent="0.15">
      <c r="AH2345" s="591" t="s">
        <v>989</v>
      </c>
      <c r="AI2345" s="592" t="s">
        <v>2514</v>
      </c>
      <c r="AJ2345" s="591">
        <v>306013</v>
      </c>
      <c r="AK2345" s="653"/>
      <c r="AR2345" s="663"/>
      <c r="AS2345" s="664"/>
      <c r="AU2345" s="645" t="s">
        <v>1090</v>
      </c>
      <c r="AV2345" s="592" t="s">
        <v>1114</v>
      </c>
      <c r="AW2345" s="591">
        <v>410025</v>
      </c>
      <c r="AX2345" s="624"/>
      <c r="AY2345" s="624"/>
      <c r="AZ2345" s="624"/>
      <c r="BA2345" s="624"/>
      <c r="BB2345" s="624"/>
      <c r="BC2345" s="441"/>
      <c r="BD2345" s="589"/>
      <c r="BE2345" s="590"/>
    </row>
    <row r="2346" spans="34:57" ht="15" customHeight="1" x14ac:dyDescent="0.15">
      <c r="AH2346" s="591" t="s">
        <v>989</v>
      </c>
      <c r="AI2346" s="592" t="s">
        <v>827</v>
      </c>
      <c r="AJ2346" s="591">
        <v>306014</v>
      </c>
      <c r="AK2346" s="653"/>
      <c r="AR2346" s="663"/>
      <c r="AS2346" s="664"/>
      <c r="AU2346" s="645" t="s">
        <v>1090</v>
      </c>
      <c r="AV2346" s="592" t="s">
        <v>1115</v>
      </c>
      <c r="AW2346" s="591">
        <v>410026</v>
      </c>
      <c r="AX2346" s="624"/>
      <c r="AY2346" s="624"/>
      <c r="AZ2346" s="624"/>
      <c r="BA2346" s="624"/>
      <c r="BB2346" s="624"/>
      <c r="BC2346" s="441"/>
      <c r="BD2346" s="589"/>
      <c r="BE2346" s="590"/>
    </row>
    <row r="2347" spans="34:57" ht="15" customHeight="1" x14ac:dyDescent="0.15">
      <c r="AH2347" s="591" t="s">
        <v>989</v>
      </c>
      <c r="AI2347" s="592" t="s">
        <v>2515</v>
      </c>
      <c r="AJ2347" s="591">
        <v>306015</v>
      </c>
      <c r="AK2347" s="653"/>
      <c r="AR2347" s="663"/>
      <c r="AS2347" s="664"/>
      <c r="AU2347" s="645" t="s">
        <v>1090</v>
      </c>
      <c r="AV2347" s="592" t="s">
        <v>1309</v>
      </c>
      <c r="AW2347" s="591">
        <v>410991</v>
      </c>
      <c r="AX2347" s="624"/>
      <c r="AY2347" s="624"/>
      <c r="AZ2347" s="624"/>
      <c r="BA2347" s="624"/>
      <c r="BB2347" s="624"/>
      <c r="BC2347" s="441"/>
      <c r="BD2347" s="589"/>
      <c r="BE2347" s="590"/>
    </row>
    <row r="2348" spans="34:57" ht="15" customHeight="1" x14ac:dyDescent="0.15">
      <c r="AH2348" s="591" t="s">
        <v>989</v>
      </c>
      <c r="AI2348" s="592" t="s">
        <v>2516</v>
      </c>
      <c r="AJ2348" s="591">
        <v>306016</v>
      </c>
      <c r="AK2348" s="653"/>
      <c r="AR2348" s="663"/>
      <c r="AS2348" s="664"/>
      <c r="AU2348" s="645" t="s">
        <v>1090</v>
      </c>
      <c r="AV2348" s="592" t="s">
        <v>1311</v>
      </c>
      <c r="AW2348" s="591">
        <v>410990</v>
      </c>
      <c r="AX2348" s="624"/>
      <c r="AY2348" s="624"/>
      <c r="AZ2348" s="624"/>
      <c r="BA2348" s="624"/>
      <c r="BB2348" s="624"/>
      <c r="BC2348" s="441"/>
      <c r="BD2348" s="589"/>
      <c r="BE2348" s="590"/>
    </row>
    <row r="2349" spans="34:57" ht="15" customHeight="1" x14ac:dyDescent="0.15">
      <c r="AH2349" s="591" t="s">
        <v>989</v>
      </c>
      <c r="AI2349" s="592" t="s">
        <v>2517</v>
      </c>
      <c r="AJ2349" s="591">
        <v>306017</v>
      </c>
      <c r="AK2349" s="653"/>
      <c r="AR2349" s="663"/>
      <c r="AS2349" s="664"/>
      <c r="AU2349" s="645" t="s">
        <v>1090</v>
      </c>
      <c r="AV2349" s="592" t="s">
        <v>1313</v>
      </c>
      <c r="AW2349" s="591">
        <v>411001</v>
      </c>
      <c r="AX2349" s="624"/>
      <c r="AY2349" s="624"/>
      <c r="AZ2349" s="624"/>
      <c r="BA2349" s="624"/>
      <c r="BB2349" s="624"/>
      <c r="BC2349" s="441"/>
      <c r="BD2349" s="589"/>
      <c r="BE2349" s="590"/>
    </row>
    <row r="2350" spans="34:57" ht="15" customHeight="1" x14ac:dyDescent="0.15">
      <c r="AH2350" s="591" t="s">
        <v>989</v>
      </c>
      <c r="AI2350" s="592" t="s">
        <v>2518</v>
      </c>
      <c r="AJ2350" s="591">
        <v>306018</v>
      </c>
      <c r="AK2350" s="653"/>
      <c r="AR2350" s="663"/>
      <c r="AS2350" s="664"/>
      <c r="AU2350" s="645" t="s">
        <v>1090</v>
      </c>
      <c r="AV2350" s="592" t="s">
        <v>1116</v>
      </c>
      <c r="AW2350" s="591">
        <v>411002</v>
      </c>
      <c r="AX2350" s="624"/>
      <c r="AY2350" s="624"/>
      <c r="AZ2350" s="624"/>
      <c r="BA2350" s="624"/>
      <c r="BB2350" s="624"/>
      <c r="BC2350" s="441"/>
      <c r="BD2350" s="589"/>
      <c r="BE2350" s="590"/>
    </row>
    <row r="2351" spans="34:57" ht="15" customHeight="1" x14ac:dyDescent="0.15">
      <c r="AH2351" s="591" t="s">
        <v>989</v>
      </c>
      <c r="AI2351" s="592" t="s">
        <v>2519</v>
      </c>
      <c r="AJ2351" s="591">
        <v>306019</v>
      </c>
      <c r="AK2351" s="653"/>
      <c r="AR2351" s="663"/>
      <c r="AS2351" s="664"/>
      <c r="AU2351" s="645" t="s">
        <v>1090</v>
      </c>
      <c r="AV2351" s="592" t="s">
        <v>1118</v>
      </c>
      <c r="AW2351" s="591">
        <v>411003</v>
      </c>
      <c r="AX2351" s="624"/>
      <c r="AY2351" s="624"/>
      <c r="AZ2351" s="624"/>
      <c r="BA2351" s="624"/>
      <c r="BB2351" s="624"/>
      <c r="BC2351" s="441"/>
      <c r="BD2351" s="589"/>
      <c r="BE2351" s="590"/>
    </row>
    <row r="2352" spans="34:57" ht="15" customHeight="1" x14ac:dyDescent="0.15">
      <c r="AH2352" s="591" t="s">
        <v>989</v>
      </c>
      <c r="AI2352" s="592" t="s">
        <v>2520</v>
      </c>
      <c r="AJ2352" s="591">
        <v>306020</v>
      </c>
      <c r="AK2352" s="653"/>
      <c r="AR2352" s="663"/>
      <c r="AS2352" s="664"/>
      <c r="AU2352" s="645" t="s">
        <v>1090</v>
      </c>
      <c r="AV2352" s="592" t="s">
        <v>1119</v>
      </c>
      <c r="AW2352" s="591">
        <v>411004</v>
      </c>
      <c r="AX2352" s="624"/>
      <c r="AY2352" s="624"/>
      <c r="AZ2352" s="624"/>
      <c r="BA2352" s="624"/>
      <c r="BB2352" s="624"/>
      <c r="BC2352" s="441"/>
      <c r="BD2352" s="589"/>
      <c r="BE2352" s="590"/>
    </row>
    <row r="2353" spans="34:57" ht="15" customHeight="1" x14ac:dyDescent="0.15">
      <c r="AH2353" s="591" t="s">
        <v>989</v>
      </c>
      <c r="AI2353" s="592" t="s">
        <v>2521</v>
      </c>
      <c r="AJ2353" s="591">
        <v>306022</v>
      </c>
      <c r="AK2353" s="653"/>
      <c r="AR2353" s="663"/>
      <c r="AS2353" s="664"/>
      <c r="AU2353" s="645" t="s">
        <v>1090</v>
      </c>
      <c r="AV2353" s="592" t="s">
        <v>1120</v>
      </c>
      <c r="AW2353" s="591">
        <v>411005</v>
      </c>
      <c r="AX2353" s="624"/>
      <c r="AY2353" s="624"/>
      <c r="AZ2353" s="624"/>
      <c r="BA2353" s="624"/>
      <c r="BB2353" s="624"/>
      <c r="BC2353" s="441"/>
      <c r="BD2353" s="589"/>
      <c r="BE2353" s="590"/>
    </row>
    <row r="2354" spans="34:57" ht="15" customHeight="1" x14ac:dyDescent="0.15">
      <c r="AH2354" s="591" t="s">
        <v>989</v>
      </c>
      <c r="AI2354" s="592" t="s">
        <v>2522</v>
      </c>
      <c r="AJ2354" s="591">
        <v>306023</v>
      </c>
      <c r="AK2354" s="653"/>
      <c r="AR2354" s="663"/>
      <c r="AS2354" s="664"/>
      <c r="AU2354" s="645" t="s">
        <v>1090</v>
      </c>
      <c r="AV2354" s="592" t="s">
        <v>1318</v>
      </c>
      <c r="AW2354" s="591">
        <v>411006</v>
      </c>
      <c r="AX2354" s="624"/>
      <c r="AY2354" s="624"/>
      <c r="AZ2354" s="624"/>
      <c r="BA2354" s="624"/>
      <c r="BB2354" s="624"/>
      <c r="BC2354" s="441"/>
      <c r="BD2354" s="589"/>
      <c r="BE2354" s="590"/>
    </row>
    <row r="2355" spans="34:57" ht="15" customHeight="1" x14ac:dyDescent="0.15">
      <c r="AH2355" s="591" t="s">
        <v>989</v>
      </c>
      <c r="AI2355" s="592"/>
      <c r="AJ2355" s="591">
        <v>306024</v>
      </c>
      <c r="AK2355" s="653"/>
      <c r="AR2355" s="663"/>
      <c r="AS2355" s="664"/>
      <c r="AU2355" s="645" t="s">
        <v>1090</v>
      </c>
      <c r="AV2355" s="596" t="s">
        <v>1121</v>
      </c>
      <c r="AW2355" s="597">
        <v>411007</v>
      </c>
      <c r="AX2355" s="624"/>
      <c r="AY2355" s="624"/>
      <c r="AZ2355" s="624"/>
      <c r="BA2355" s="624"/>
      <c r="BB2355" s="624"/>
      <c r="BC2355" s="441"/>
      <c r="BD2355" s="589"/>
      <c r="BE2355" s="590"/>
    </row>
    <row r="2356" spans="34:57" ht="15" customHeight="1" x14ac:dyDescent="0.15">
      <c r="AH2356" s="591" t="s">
        <v>989</v>
      </c>
      <c r="AI2356" s="592" t="s">
        <v>2523</v>
      </c>
      <c r="AJ2356" s="591">
        <v>306025</v>
      </c>
      <c r="AK2356" s="653"/>
      <c r="AR2356" s="663"/>
      <c r="AS2356" s="664"/>
      <c r="AU2356" s="645" t="s">
        <v>1090</v>
      </c>
      <c r="AV2356" s="592" t="s">
        <v>1122</v>
      </c>
      <c r="AW2356" s="591">
        <v>411008</v>
      </c>
      <c r="AX2356" s="624"/>
      <c r="AY2356" s="624"/>
      <c r="AZ2356" s="624"/>
      <c r="BA2356" s="624"/>
      <c r="BB2356" s="624"/>
      <c r="BC2356" s="441"/>
      <c r="BD2356" s="589"/>
      <c r="BE2356" s="590"/>
    </row>
    <row r="2357" spans="34:57" ht="15" customHeight="1" x14ac:dyDescent="0.15">
      <c r="AH2357" s="591" t="s">
        <v>989</v>
      </c>
      <c r="AI2357" s="592" t="s">
        <v>2524</v>
      </c>
      <c r="AJ2357" s="591">
        <v>306026</v>
      </c>
      <c r="AK2357" s="653"/>
      <c r="AR2357" s="663"/>
      <c r="AS2357" s="664"/>
      <c r="AU2357" s="645" t="s">
        <v>1090</v>
      </c>
      <c r="AV2357" s="592" t="s">
        <v>1123</v>
      </c>
      <c r="AW2357" s="591">
        <v>411009</v>
      </c>
      <c r="AX2357" s="624"/>
      <c r="AY2357" s="624"/>
      <c r="AZ2357" s="624"/>
      <c r="BA2357" s="624"/>
      <c r="BB2357" s="624"/>
      <c r="BC2357" s="441"/>
      <c r="BD2357" s="589"/>
      <c r="BE2357" s="590"/>
    </row>
    <row r="2358" spans="34:57" ht="15" customHeight="1" x14ac:dyDescent="0.15">
      <c r="AH2358" s="591" t="s">
        <v>989</v>
      </c>
      <c r="AI2358" s="592" t="s">
        <v>2525</v>
      </c>
      <c r="AJ2358" s="591">
        <v>306027</v>
      </c>
      <c r="AK2358" s="653"/>
      <c r="AR2358" s="663"/>
      <c r="AS2358" s="664"/>
      <c r="AU2358" s="645" t="s">
        <v>1090</v>
      </c>
      <c r="AV2358" s="592" t="s">
        <v>1124</v>
      </c>
      <c r="AW2358" s="591">
        <v>411010</v>
      </c>
      <c r="AX2358" s="624"/>
      <c r="AY2358" s="624"/>
      <c r="AZ2358" s="624"/>
      <c r="BA2358" s="624"/>
      <c r="BB2358" s="624"/>
      <c r="BC2358" s="441"/>
      <c r="BD2358" s="589"/>
      <c r="BE2358" s="590"/>
    </row>
    <row r="2359" spans="34:57" ht="15" customHeight="1" x14ac:dyDescent="0.15">
      <c r="AH2359" s="591" t="s">
        <v>989</v>
      </c>
      <c r="AI2359" s="592" t="s">
        <v>2526</v>
      </c>
      <c r="AJ2359" s="591">
        <v>306028</v>
      </c>
      <c r="AK2359" s="653"/>
      <c r="AR2359" s="663"/>
      <c r="AS2359" s="664"/>
      <c r="AU2359" s="645" t="s">
        <v>1090</v>
      </c>
      <c r="AV2359" s="592" t="s">
        <v>1126</v>
      </c>
      <c r="AW2359" s="591">
        <v>411011</v>
      </c>
      <c r="AX2359" s="624"/>
      <c r="AY2359" s="624"/>
      <c r="AZ2359" s="624"/>
      <c r="BA2359" s="624"/>
      <c r="BB2359" s="624"/>
      <c r="BC2359" s="441"/>
      <c r="BD2359" s="589"/>
      <c r="BE2359" s="590"/>
    </row>
    <row r="2360" spans="34:57" ht="15" customHeight="1" x14ac:dyDescent="0.15">
      <c r="AH2360" s="591" t="s">
        <v>989</v>
      </c>
      <c r="AI2360" s="592" t="s">
        <v>2527</v>
      </c>
      <c r="AJ2360" s="591">
        <v>306029</v>
      </c>
      <c r="AK2360" s="653"/>
      <c r="AR2360" s="663"/>
      <c r="AS2360" s="664"/>
      <c r="AU2360" s="645" t="s">
        <v>1090</v>
      </c>
      <c r="AV2360" s="592" t="s">
        <v>1127</v>
      </c>
      <c r="AW2360" s="591">
        <v>411012</v>
      </c>
      <c r="AX2360" s="624"/>
      <c r="AY2360" s="624"/>
      <c r="AZ2360" s="624"/>
      <c r="BA2360" s="624"/>
      <c r="BB2360" s="624"/>
      <c r="BC2360" s="441"/>
      <c r="BD2360" s="589"/>
      <c r="BE2360" s="590"/>
    </row>
    <row r="2361" spans="34:57" ht="15" customHeight="1" x14ac:dyDescent="0.15">
      <c r="AH2361" s="591" t="s">
        <v>989</v>
      </c>
      <c r="AI2361" s="592" t="s">
        <v>2528</v>
      </c>
      <c r="AJ2361" s="591">
        <v>306030</v>
      </c>
      <c r="AK2361" s="653"/>
      <c r="AR2361" s="663"/>
      <c r="AS2361" s="664"/>
      <c r="AU2361" s="645" t="s">
        <v>1090</v>
      </c>
      <c r="AV2361" s="592"/>
      <c r="AW2361" s="591">
        <v>411013</v>
      </c>
      <c r="AX2361" s="624"/>
      <c r="AY2361" s="624"/>
      <c r="AZ2361" s="624"/>
      <c r="BA2361" s="624"/>
      <c r="BB2361" s="624"/>
      <c r="BC2361" s="441"/>
      <c r="BD2361" s="589"/>
      <c r="BE2361" s="590"/>
    </row>
    <row r="2362" spans="34:57" ht="15" customHeight="1" x14ac:dyDescent="0.15">
      <c r="AH2362" s="591" t="s">
        <v>989</v>
      </c>
      <c r="AI2362" s="592" t="s">
        <v>2529</v>
      </c>
      <c r="AJ2362" s="591">
        <v>306031</v>
      </c>
      <c r="AK2362" s="653"/>
      <c r="AR2362" s="663"/>
      <c r="AS2362" s="664"/>
      <c r="AU2362" s="645" t="s">
        <v>1090</v>
      </c>
      <c r="AV2362" s="592" t="s">
        <v>1325</v>
      </c>
      <c r="AW2362" s="591">
        <v>411014</v>
      </c>
      <c r="AX2362" s="624"/>
      <c r="AY2362" s="624"/>
      <c r="AZ2362" s="624"/>
      <c r="BA2362" s="624"/>
      <c r="BB2362" s="624"/>
      <c r="BC2362" s="441"/>
      <c r="BD2362" s="589"/>
      <c r="BE2362" s="590"/>
    </row>
    <row r="2363" spans="34:57" ht="15" customHeight="1" x14ac:dyDescent="0.15">
      <c r="AH2363" s="591" t="s">
        <v>989</v>
      </c>
      <c r="AI2363" s="592" t="s">
        <v>2530</v>
      </c>
      <c r="AJ2363" s="591">
        <v>306032</v>
      </c>
      <c r="AK2363" s="653"/>
      <c r="AR2363" s="663"/>
      <c r="AS2363" s="664"/>
      <c r="AU2363" s="645" t="s">
        <v>1090</v>
      </c>
      <c r="AV2363" s="592" t="s">
        <v>1128</v>
      </c>
      <c r="AW2363" s="591">
        <v>411015</v>
      </c>
      <c r="AX2363" s="624"/>
      <c r="AY2363" s="624"/>
      <c r="AZ2363" s="624"/>
      <c r="BA2363" s="624"/>
      <c r="BB2363" s="624"/>
      <c r="BC2363" s="441"/>
      <c r="BD2363" s="589"/>
      <c r="BE2363" s="590"/>
    </row>
    <row r="2364" spans="34:57" ht="15" customHeight="1" x14ac:dyDescent="0.15">
      <c r="AH2364" s="591" t="s">
        <v>989</v>
      </c>
      <c r="AI2364" s="592" t="s">
        <v>2531</v>
      </c>
      <c r="AJ2364" s="591">
        <v>306033</v>
      </c>
      <c r="AK2364" s="653"/>
      <c r="AR2364" s="663"/>
      <c r="AS2364" s="664"/>
      <c r="AU2364" s="645" t="s">
        <v>1090</v>
      </c>
      <c r="AV2364" s="592" t="s">
        <v>1129</v>
      </c>
      <c r="AW2364" s="591">
        <v>411016</v>
      </c>
      <c r="AX2364" s="624"/>
      <c r="AY2364" s="624"/>
      <c r="AZ2364" s="624"/>
      <c r="BA2364" s="624"/>
      <c r="BB2364" s="624"/>
      <c r="BC2364" s="441"/>
      <c r="BD2364" s="589"/>
      <c r="BE2364" s="590"/>
    </row>
    <row r="2365" spans="34:57" ht="15" customHeight="1" x14ac:dyDescent="0.15">
      <c r="AH2365" s="591" t="s">
        <v>989</v>
      </c>
      <c r="AI2365" s="592" t="s">
        <v>2532</v>
      </c>
      <c r="AJ2365" s="591">
        <v>306034</v>
      </c>
      <c r="AK2365" s="653"/>
      <c r="AR2365" s="663"/>
      <c r="AS2365" s="664"/>
      <c r="AU2365" s="645" t="s">
        <v>1090</v>
      </c>
      <c r="AV2365" s="592" t="s">
        <v>1130</v>
      </c>
      <c r="AW2365" s="591">
        <v>411017</v>
      </c>
      <c r="AX2365" s="624"/>
      <c r="AY2365" s="624"/>
      <c r="AZ2365" s="624"/>
      <c r="BA2365" s="624"/>
      <c r="BB2365" s="624"/>
      <c r="BC2365" s="441"/>
      <c r="BD2365" s="589"/>
      <c r="BE2365" s="590"/>
    </row>
    <row r="2366" spans="34:57" ht="15" customHeight="1" x14ac:dyDescent="0.15">
      <c r="AH2366" s="591" t="s">
        <v>989</v>
      </c>
      <c r="AI2366" s="592" t="s">
        <v>2533</v>
      </c>
      <c r="AJ2366" s="591">
        <v>306035</v>
      </c>
      <c r="AK2366" s="653"/>
      <c r="AR2366" s="663"/>
      <c r="AS2366" s="664"/>
      <c r="AU2366" s="645" t="s">
        <v>1090</v>
      </c>
      <c r="AV2366" s="592" t="s">
        <v>1330</v>
      </c>
      <c r="AW2366" s="591">
        <v>411018</v>
      </c>
      <c r="AX2366" s="624"/>
      <c r="AY2366" s="624"/>
      <c r="AZ2366" s="624"/>
      <c r="BA2366" s="624"/>
      <c r="BB2366" s="624"/>
      <c r="BC2366" s="441"/>
      <c r="BD2366" s="589"/>
      <c r="BE2366" s="590"/>
    </row>
    <row r="2367" spans="34:57" ht="15" customHeight="1" x14ac:dyDescent="0.15">
      <c r="AH2367" s="591" t="s">
        <v>989</v>
      </c>
      <c r="AI2367" s="592" t="s">
        <v>2534</v>
      </c>
      <c r="AJ2367" s="591">
        <v>306036</v>
      </c>
      <c r="AK2367" s="653"/>
      <c r="AR2367" s="663"/>
      <c r="AS2367" s="664"/>
      <c r="AU2367" s="645" t="s">
        <v>1090</v>
      </c>
      <c r="AV2367" s="592" t="s">
        <v>1332</v>
      </c>
      <c r="AW2367" s="591">
        <v>411019</v>
      </c>
      <c r="AX2367" s="624"/>
      <c r="AY2367" s="624"/>
      <c r="AZ2367" s="624"/>
      <c r="BA2367" s="624"/>
      <c r="BB2367" s="624"/>
      <c r="BC2367" s="441"/>
      <c r="BD2367" s="589"/>
      <c r="BE2367" s="590"/>
    </row>
    <row r="2368" spans="34:57" ht="15" customHeight="1" x14ac:dyDescent="0.15">
      <c r="AH2368" s="591" t="s">
        <v>989</v>
      </c>
      <c r="AI2368" s="592" t="s">
        <v>2535</v>
      </c>
      <c r="AJ2368" s="591">
        <v>306037</v>
      </c>
      <c r="AK2368" s="653"/>
      <c r="AR2368" s="663"/>
      <c r="AS2368" s="664"/>
      <c r="AU2368" s="645" t="s">
        <v>1090</v>
      </c>
      <c r="AV2368" s="592" t="s">
        <v>1131</v>
      </c>
      <c r="AW2368" s="591">
        <v>411020</v>
      </c>
      <c r="AX2368" s="624"/>
      <c r="AY2368" s="624"/>
      <c r="AZ2368" s="624"/>
      <c r="BA2368" s="624"/>
      <c r="BB2368" s="624"/>
      <c r="BC2368" s="441"/>
      <c r="BD2368" s="589"/>
      <c r="BE2368" s="590"/>
    </row>
    <row r="2369" spans="34:57" ht="15" customHeight="1" x14ac:dyDescent="0.15">
      <c r="AH2369" s="591" t="s">
        <v>989</v>
      </c>
      <c r="AI2369" s="592" t="s">
        <v>2536</v>
      </c>
      <c r="AJ2369" s="591">
        <v>306038</v>
      </c>
      <c r="AK2369" s="653"/>
      <c r="AR2369" s="663"/>
      <c r="AS2369" s="664"/>
      <c r="AU2369" s="645" t="s">
        <v>1090</v>
      </c>
      <c r="AV2369" s="592" t="s">
        <v>1133</v>
      </c>
      <c r="AW2369" s="591">
        <v>411021</v>
      </c>
      <c r="AX2369" s="624"/>
      <c r="AY2369" s="624"/>
      <c r="AZ2369" s="624"/>
      <c r="BA2369" s="624"/>
      <c r="BB2369" s="624"/>
      <c r="BC2369" s="441"/>
      <c r="BD2369" s="589"/>
      <c r="BE2369" s="590"/>
    </row>
    <row r="2370" spans="34:57" ht="15" customHeight="1" x14ac:dyDescent="0.15">
      <c r="AH2370" s="591" t="s">
        <v>989</v>
      </c>
      <c r="AI2370" s="592" t="s">
        <v>2537</v>
      </c>
      <c r="AJ2370" s="591">
        <v>306039</v>
      </c>
      <c r="AK2370" s="653"/>
      <c r="AR2370" s="663"/>
      <c r="AS2370" s="664"/>
      <c r="AU2370" s="645" t="s">
        <v>1090</v>
      </c>
      <c r="AV2370" s="592" t="s">
        <v>1336</v>
      </c>
      <c r="AW2370" s="591">
        <v>411022</v>
      </c>
      <c r="AX2370" s="624"/>
      <c r="AY2370" s="624"/>
      <c r="AZ2370" s="624"/>
      <c r="BA2370" s="624"/>
      <c r="BB2370" s="624"/>
      <c r="BC2370" s="441"/>
      <c r="BD2370" s="589"/>
      <c r="BE2370" s="590"/>
    </row>
    <row r="2371" spans="34:57" ht="15" customHeight="1" x14ac:dyDescent="0.15">
      <c r="AH2371" s="591" t="s">
        <v>989</v>
      </c>
      <c r="AI2371" s="592" t="s">
        <v>2538</v>
      </c>
      <c r="AJ2371" s="591">
        <v>306040</v>
      </c>
      <c r="AK2371" s="653"/>
      <c r="AR2371" s="663"/>
      <c r="AS2371" s="664"/>
      <c r="AU2371" s="645" t="s">
        <v>1090</v>
      </c>
      <c r="AV2371" s="592" t="s">
        <v>1337</v>
      </c>
      <c r="AW2371" s="591">
        <v>411023</v>
      </c>
      <c r="AX2371" s="624"/>
      <c r="AY2371" s="624"/>
      <c r="AZ2371" s="624"/>
      <c r="BA2371" s="624"/>
      <c r="BB2371" s="624"/>
      <c r="BC2371" s="441"/>
      <c r="BD2371" s="589"/>
      <c r="BE2371" s="590"/>
    </row>
    <row r="2372" spans="34:57" ht="15" customHeight="1" x14ac:dyDescent="0.15">
      <c r="AH2372" s="591" t="s">
        <v>989</v>
      </c>
      <c r="AI2372" s="592" t="s">
        <v>2539</v>
      </c>
      <c r="AJ2372" s="591">
        <v>306041</v>
      </c>
      <c r="AK2372" s="653"/>
      <c r="AR2372" s="663"/>
      <c r="AS2372" s="664"/>
      <c r="AU2372" s="645" t="s">
        <v>1090</v>
      </c>
      <c r="AV2372" s="592" t="s">
        <v>1134</v>
      </c>
      <c r="AW2372" s="591">
        <v>411024</v>
      </c>
      <c r="AX2372" s="624"/>
      <c r="AY2372" s="624"/>
      <c r="AZ2372" s="624"/>
      <c r="BA2372" s="624"/>
      <c r="BB2372" s="624"/>
      <c r="BC2372" s="441"/>
      <c r="BD2372" s="589"/>
      <c r="BE2372" s="590"/>
    </row>
    <row r="2373" spans="34:57" ht="15" customHeight="1" x14ac:dyDescent="0.15">
      <c r="AH2373" s="591" t="s">
        <v>989</v>
      </c>
      <c r="AI2373" s="592" t="s">
        <v>2540</v>
      </c>
      <c r="AJ2373" s="591">
        <v>306042</v>
      </c>
      <c r="AK2373" s="653"/>
      <c r="AR2373" s="663"/>
      <c r="AS2373" s="664"/>
      <c r="AU2373" s="645" t="s">
        <v>1090</v>
      </c>
      <c r="AV2373" s="592" t="s">
        <v>1135</v>
      </c>
      <c r="AW2373" s="591">
        <v>411025</v>
      </c>
      <c r="AX2373" s="624"/>
      <c r="AY2373" s="624"/>
      <c r="AZ2373" s="624"/>
      <c r="BA2373" s="624"/>
      <c r="BB2373" s="624"/>
      <c r="BC2373" s="441"/>
      <c r="BD2373" s="589"/>
      <c r="BE2373" s="590"/>
    </row>
    <row r="2374" spans="34:57" ht="15" customHeight="1" x14ac:dyDescent="0.15">
      <c r="AH2374" s="591" t="s">
        <v>989</v>
      </c>
      <c r="AI2374" s="592" t="s">
        <v>2541</v>
      </c>
      <c r="AJ2374" s="591">
        <v>306043</v>
      </c>
      <c r="AK2374" s="653"/>
      <c r="AR2374" s="663"/>
      <c r="AS2374" s="664"/>
      <c r="AU2374" s="645" t="s">
        <v>1090</v>
      </c>
      <c r="AV2374" s="592" t="s">
        <v>1341</v>
      </c>
      <c r="AW2374" s="591">
        <v>411026</v>
      </c>
      <c r="AX2374" s="624"/>
      <c r="AY2374" s="624"/>
      <c r="AZ2374" s="624"/>
      <c r="BA2374" s="624"/>
      <c r="BB2374" s="624"/>
      <c r="BC2374" s="441"/>
      <c r="BD2374" s="589"/>
      <c r="BE2374" s="590"/>
    </row>
    <row r="2375" spans="34:57" ht="15" customHeight="1" x14ac:dyDescent="0.15">
      <c r="AH2375" s="591" t="s">
        <v>989</v>
      </c>
      <c r="AI2375" s="592" t="s">
        <v>2542</v>
      </c>
      <c r="AJ2375" s="591">
        <v>306044</v>
      </c>
      <c r="AK2375" s="653"/>
      <c r="AR2375" s="663"/>
      <c r="AS2375" s="664"/>
      <c r="AU2375" s="645" t="s">
        <v>1090</v>
      </c>
      <c r="AV2375" s="592" t="s">
        <v>1343</v>
      </c>
      <c r="AW2375" s="591">
        <v>411027</v>
      </c>
      <c r="AX2375" s="624"/>
      <c r="AY2375" s="624"/>
      <c r="AZ2375" s="624"/>
      <c r="BA2375" s="624"/>
      <c r="BB2375" s="624"/>
      <c r="BC2375" s="441"/>
      <c r="BD2375" s="589"/>
      <c r="BE2375" s="590"/>
    </row>
    <row r="2376" spans="34:57" ht="15" customHeight="1" x14ac:dyDescent="0.15">
      <c r="AH2376" s="591" t="s">
        <v>989</v>
      </c>
      <c r="AI2376" s="592" t="s">
        <v>2543</v>
      </c>
      <c r="AJ2376" s="591">
        <v>306045</v>
      </c>
      <c r="AK2376" s="653"/>
      <c r="AR2376" s="663"/>
      <c r="AS2376" s="664"/>
      <c r="AU2376" s="645" t="s">
        <v>1090</v>
      </c>
      <c r="AV2376" s="592" t="s">
        <v>1345</v>
      </c>
      <c r="AW2376" s="591">
        <v>411028</v>
      </c>
      <c r="AX2376" s="624"/>
      <c r="AY2376" s="624"/>
      <c r="AZ2376" s="624"/>
      <c r="BA2376" s="624"/>
      <c r="BB2376" s="624"/>
      <c r="BC2376" s="441"/>
      <c r="BD2376" s="589"/>
      <c r="BE2376" s="590"/>
    </row>
    <row r="2377" spans="34:57" ht="15" customHeight="1" x14ac:dyDescent="0.15">
      <c r="AH2377" s="591" t="s">
        <v>989</v>
      </c>
      <c r="AI2377" s="592" t="s">
        <v>2544</v>
      </c>
      <c r="AJ2377" s="591">
        <v>306046</v>
      </c>
      <c r="AK2377" s="653"/>
      <c r="AR2377" s="663"/>
      <c r="AS2377" s="664"/>
      <c r="AU2377" s="645" t="s">
        <v>1090</v>
      </c>
      <c r="AV2377" s="592" t="s">
        <v>1347</v>
      </c>
      <c r="AW2377" s="591">
        <v>411029</v>
      </c>
      <c r="AX2377" s="624"/>
      <c r="AY2377" s="624"/>
      <c r="AZ2377" s="624"/>
      <c r="BA2377" s="624"/>
      <c r="BB2377" s="624"/>
      <c r="BC2377" s="441"/>
      <c r="BD2377" s="589"/>
      <c r="BE2377" s="590"/>
    </row>
    <row r="2378" spans="34:57" ht="15" customHeight="1" x14ac:dyDescent="0.15">
      <c r="AH2378" s="591" t="s">
        <v>989</v>
      </c>
      <c r="AI2378" s="593" t="s">
        <v>2545</v>
      </c>
      <c r="AJ2378" s="591">
        <v>306047</v>
      </c>
      <c r="AK2378" s="653"/>
      <c r="AR2378" s="663"/>
      <c r="AS2378" s="664"/>
      <c r="AU2378" s="645" t="s">
        <v>1090</v>
      </c>
      <c r="AV2378" s="592" t="s">
        <v>1136</v>
      </c>
      <c r="AW2378" s="591">
        <v>411030</v>
      </c>
      <c r="AX2378" s="624"/>
      <c r="AY2378" s="624"/>
      <c r="AZ2378" s="624"/>
      <c r="BA2378" s="624"/>
      <c r="BB2378" s="624"/>
      <c r="BC2378" s="441"/>
      <c r="BD2378" s="589"/>
      <c r="BE2378" s="590"/>
    </row>
    <row r="2379" spans="34:57" ht="15" customHeight="1" x14ac:dyDescent="0.15">
      <c r="AH2379" s="591" t="s">
        <v>989</v>
      </c>
      <c r="AI2379" s="592" t="s">
        <v>2546</v>
      </c>
      <c r="AJ2379" s="591">
        <v>306048</v>
      </c>
      <c r="AK2379" s="653"/>
      <c r="AR2379" s="663"/>
      <c r="AS2379" s="664"/>
      <c r="AU2379" s="645" t="s">
        <v>1090</v>
      </c>
      <c r="AV2379" s="592" t="s">
        <v>1137</v>
      </c>
      <c r="AW2379" s="591">
        <v>412002</v>
      </c>
      <c r="AX2379" s="624"/>
      <c r="AY2379" s="624"/>
      <c r="AZ2379" s="624"/>
      <c r="BA2379" s="624"/>
      <c r="BB2379" s="624"/>
      <c r="BC2379" s="441"/>
      <c r="BD2379" s="589"/>
      <c r="BE2379" s="590"/>
    </row>
    <row r="2380" spans="34:57" ht="15" customHeight="1" x14ac:dyDescent="0.15">
      <c r="AH2380" s="591" t="s">
        <v>989</v>
      </c>
      <c r="AI2380" s="592" t="s">
        <v>862</v>
      </c>
      <c r="AJ2380" s="591">
        <v>306049</v>
      </c>
      <c r="AK2380" s="653"/>
      <c r="AR2380" s="663"/>
      <c r="AS2380" s="664"/>
      <c r="AU2380" s="645" t="s">
        <v>1090</v>
      </c>
      <c r="AV2380" s="592" t="s">
        <v>1138</v>
      </c>
      <c r="AW2380" s="591">
        <v>412003</v>
      </c>
      <c r="AX2380" s="624"/>
      <c r="AY2380" s="624"/>
      <c r="AZ2380" s="624"/>
      <c r="BA2380" s="624"/>
      <c r="BB2380" s="624"/>
      <c r="BC2380" s="441"/>
      <c r="BD2380" s="589"/>
      <c r="BE2380" s="590"/>
    </row>
    <row r="2381" spans="34:57" ht="15" customHeight="1" x14ac:dyDescent="0.15">
      <c r="AH2381" s="591" t="s">
        <v>989</v>
      </c>
      <c r="AI2381" s="592" t="s">
        <v>2547</v>
      </c>
      <c r="AJ2381" s="591">
        <v>306050</v>
      </c>
      <c r="AK2381" s="653"/>
      <c r="AR2381" s="663"/>
      <c r="AS2381" s="664"/>
      <c r="AU2381" s="645" t="s">
        <v>1090</v>
      </c>
      <c r="AV2381" s="592" t="s">
        <v>1139</v>
      </c>
      <c r="AW2381" s="591">
        <v>412004</v>
      </c>
      <c r="AX2381" s="624"/>
      <c r="AY2381" s="624"/>
      <c r="AZ2381" s="624"/>
      <c r="BA2381" s="624"/>
      <c r="BB2381" s="624"/>
      <c r="BC2381" s="441"/>
      <c r="BD2381" s="589"/>
      <c r="BE2381" s="590"/>
    </row>
    <row r="2382" spans="34:57" ht="15" customHeight="1" x14ac:dyDescent="0.15">
      <c r="AH2382" s="591" t="s">
        <v>989</v>
      </c>
      <c r="AI2382" s="592" t="s">
        <v>2548</v>
      </c>
      <c r="AJ2382" s="591">
        <v>306051</v>
      </c>
      <c r="AK2382" s="653"/>
      <c r="AR2382" s="663"/>
      <c r="AS2382" s="664"/>
      <c r="AU2382" s="645" t="s">
        <v>1090</v>
      </c>
      <c r="AV2382" s="592" t="s">
        <v>1140</v>
      </c>
      <c r="AW2382" s="591">
        <v>412005</v>
      </c>
      <c r="AX2382" s="624"/>
      <c r="AY2382" s="624"/>
      <c r="AZ2382" s="624"/>
      <c r="BA2382" s="624"/>
      <c r="BB2382" s="624"/>
      <c r="BC2382" s="441"/>
      <c r="BD2382" s="589"/>
      <c r="BE2382" s="590"/>
    </row>
    <row r="2383" spans="34:57" ht="15" customHeight="1" x14ac:dyDescent="0.15">
      <c r="AH2383" s="591" t="s">
        <v>989</v>
      </c>
      <c r="AI2383" s="592" t="s">
        <v>2549</v>
      </c>
      <c r="AJ2383" s="591">
        <v>306052</v>
      </c>
      <c r="AK2383" s="653"/>
      <c r="AR2383" s="663"/>
      <c r="AS2383" s="664"/>
      <c r="AU2383" s="645" t="s">
        <v>1090</v>
      </c>
      <c r="AV2383" s="592" t="s">
        <v>1141</v>
      </c>
      <c r="AW2383" s="591">
        <v>412006</v>
      </c>
      <c r="AX2383" s="624"/>
      <c r="AY2383" s="624"/>
      <c r="AZ2383" s="624"/>
      <c r="BA2383" s="624"/>
      <c r="BB2383" s="624"/>
      <c r="BC2383" s="441"/>
      <c r="BD2383" s="589"/>
      <c r="BE2383" s="590"/>
    </row>
    <row r="2384" spans="34:57" ht="15" customHeight="1" x14ac:dyDescent="0.15">
      <c r="AH2384" s="591" t="s">
        <v>989</v>
      </c>
      <c r="AI2384" s="592" t="s">
        <v>2550</v>
      </c>
      <c r="AJ2384" s="591">
        <v>306053</v>
      </c>
      <c r="AK2384" s="653"/>
      <c r="AR2384" s="663"/>
      <c r="AS2384" s="664"/>
      <c r="AU2384" s="645" t="s">
        <v>1090</v>
      </c>
      <c r="AV2384" s="592" t="s">
        <v>1142</v>
      </c>
      <c r="AW2384" s="591">
        <v>412007</v>
      </c>
      <c r="AX2384" s="624"/>
      <c r="AY2384" s="624"/>
      <c r="AZ2384" s="624"/>
      <c r="BA2384" s="624"/>
      <c r="BB2384" s="624"/>
      <c r="BC2384" s="441"/>
      <c r="BD2384" s="589"/>
      <c r="BE2384" s="590"/>
    </row>
    <row r="2385" spans="34:57" ht="15" customHeight="1" x14ac:dyDescent="0.15">
      <c r="AH2385" s="591" t="s">
        <v>989</v>
      </c>
      <c r="AI2385" s="593" t="s">
        <v>2551</v>
      </c>
      <c r="AJ2385" s="591">
        <v>306054</v>
      </c>
      <c r="AK2385" s="653"/>
      <c r="AR2385" s="663"/>
      <c r="AS2385" s="664"/>
      <c r="AU2385" s="645" t="s">
        <v>1090</v>
      </c>
      <c r="AV2385" s="592" t="s">
        <v>1143</v>
      </c>
      <c r="AW2385" s="591">
        <v>412008</v>
      </c>
      <c r="AX2385" s="624"/>
      <c r="AY2385" s="624"/>
      <c r="AZ2385" s="624"/>
      <c r="BA2385" s="624"/>
      <c r="BB2385" s="624"/>
      <c r="BC2385" s="441"/>
      <c r="BD2385" s="589"/>
      <c r="BE2385" s="590"/>
    </row>
    <row r="2386" spans="34:57" ht="15" customHeight="1" x14ac:dyDescent="0.15">
      <c r="AH2386" s="591" t="s">
        <v>989</v>
      </c>
      <c r="AI2386" s="592" t="s">
        <v>2552</v>
      </c>
      <c r="AJ2386" s="591">
        <v>306055</v>
      </c>
      <c r="AK2386" s="653"/>
      <c r="AR2386" s="663"/>
      <c r="AS2386" s="664"/>
      <c r="AU2386" s="645" t="s">
        <v>1090</v>
      </c>
      <c r="AV2386" s="592" t="s">
        <v>1145</v>
      </c>
      <c r="AW2386" s="591">
        <v>412009</v>
      </c>
      <c r="AX2386" s="624"/>
      <c r="AY2386" s="624"/>
      <c r="AZ2386" s="624"/>
      <c r="BA2386" s="624"/>
      <c r="BB2386" s="624"/>
      <c r="BC2386" s="441"/>
      <c r="BD2386" s="589"/>
      <c r="BE2386" s="590"/>
    </row>
    <row r="2387" spans="34:57" ht="15" customHeight="1" x14ac:dyDescent="0.15">
      <c r="AH2387" s="591" t="s">
        <v>989</v>
      </c>
      <c r="AI2387" s="592" t="s">
        <v>2553</v>
      </c>
      <c r="AJ2387" s="591">
        <v>306056</v>
      </c>
      <c r="AK2387" s="653"/>
      <c r="AR2387" s="663"/>
      <c r="AS2387" s="664"/>
      <c r="AU2387" s="645" t="s">
        <v>1090</v>
      </c>
      <c r="AV2387" s="592" t="s">
        <v>1146</v>
      </c>
      <c r="AW2387" s="591">
        <v>412010</v>
      </c>
      <c r="AX2387" s="624"/>
      <c r="AY2387" s="624"/>
      <c r="AZ2387" s="624"/>
      <c r="BA2387" s="624"/>
      <c r="BB2387" s="624"/>
      <c r="BC2387" s="441"/>
      <c r="BD2387" s="589"/>
      <c r="BE2387" s="590"/>
    </row>
    <row r="2388" spans="34:57" ht="15" customHeight="1" x14ac:dyDescent="0.15">
      <c r="AH2388" s="591" t="s">
        <v>989</v>
      </c>
      <c r="AI2388" s="592" t="s">
        <v>2554</v>
      </c>
      <c r="AJ2388" s="591">
        <v>306057</v>
      </c>
      <c r="AK2388" s="653"/>
      <c r="AR2388" s="663"/>
      <c r="AS2388" s="664"/>
      <c r="AU2388" s="645" t="s">
        <v>1090</v>
      </c>
      <c r="AV2388" s="592" t="s">
        <v>1357</v>
      </c>
      <c r="AW2388" s="591">
        <v>412011</v>
      </c>
      <c r="AX2388" s="624"/>
      <c r="AY2388" s="624"/>
      <c r="AZ2388" s="624"/>
      <c r="BA2388" s="624"/>
      <c r="BB2388" s="624"/>
      <c r="BC2388" s="441"/>
      <c r="BD2388" s="589"/>
      <c r="BE2388" s="590"/>
    </row>
    <row r="2389" spans="34:57" ht="15" customHeight="1" x14ac:dyDescent="0.15">
      <c r="AH2389" s="591" t="s">
        <v>989</v>
      </c>
      <c r="AI2389" s="592" t="s">
        <v>2555</v>
      </c>
      <c r="AJ2389" s="591">
        <v>306058</v>
      </c>
      <c r="AK2389" s="653"/>
      <c r="AR2389" s="663"/>
      <c r="AS2389" s="664"/>
      <c r="AU2389" s="645" t="s">
        <v>1090</v>
      </c>
      <c r="AV2389" s="592" t="s">
        <v>1147</v>
      </c>
      <c r="AW2389" s="591">
        <v>412012</v>
      </c>
      <c r="AX2389" s="624"/>
      <c r="AY2389" s="624"/>
      <c r="AZ2389" s="624"/>
      <c r="BA2389" s="624"/>
      <c r="BB2389" s="624"/>
      <c r="BC2389" s="441"/>
      <c r="BD2389" s="589"/>
      <c r="BE2389" s="590"/>
    </row>
    <row r="2390" spans="34:57" ht="15" customHeight="1" x14ac:dyDescent="0.15">
      <c r="AH2390" s="591" t="s">
        <v>989</v>
      </c>
      <c r="AI2390" s="592" t="s">
        <v>2556</v>
      </c>
      <c r="AJ2390" s="591">
        <v>306059</v>
      </c>
      <c r="AK2390" s="653"/>
      <c r="AR2390" s="663"/>
      <c r="AS2390" s="664"/>
      <c r="AU2390" s="645" t="s">
        <v>1090</v>
      </c>
      <c r="AV2390" s="592"/>
      <c r="AW2390" s="591">
        <v>412013</v>
      </c>
      <c r="AX2390" s="624"/>
      <c r="AY2390" s="624"/>
      <c r="AZ2390" s="624"/>
      <c r="BA2390" s="624"/>
      <c r="BB2390" s="624"/>
      <c r="BC2390" s="441"/>
      <c r="BD2390" s="589"/>
      <c r="BE2390" s="590"/>
    </row>
    <row r="2391" spans="34:57" ht="15" customHeight="1" x14ac:dyDescent="0.15">
      <c r="AH2391" s="591" t="s">
        <v>989</v>
      </c>
      <c r="AI2391" s="592" t="s">
        <v>2557</v>
      </c>
      <c r="AJ2391" s="591">
        <v>306060</v>
      </c>
      <c r="AK2391" s="653"/>
      <c r="AR2391" s="663"/>
      <c r="AS2391" s="664"/>
      <c r="AU2391" s="645" t="s">
        <v>1090</v>
      </c>
      <c r="AV2391" s="592" t="s">
        <v>1148</v>
      </c>
      <c r="AW2391" s="591">
        <v>412014</v>
      </c>
      <c r="AX2391" s="624"/>
      <c r="AY2391" s="624"/>
      <c r="AZ2391" s="624"/>
      <c r="BA2391" s="624"/>
      <c r="BB2391" s="624"/>
      <c r="BC2391" s="441"/>
      <c r="BD2391" s="589"/>
      <c r="BE2391" s="590"/>
    </row>
    <row r="2392" spans="34:57" ht="15" customHeight="1" x14ac:dyDescent="0.15">
      <c r="AH2392" s="591" t="s">
        <v>989</v>
      </c>
      <c r="AI2392" s="592" t="s">
        <v>2558</v>
      </c>
      <c r="AJ2392" s="591">
        <v>306061</v>
      </c>
      <c r="AK2392" s="653"/>
      <c r="AR2392" s="663"/>
      <c r="AS2392" s="664"/>
      <c r="AU2392" s="645" t="s">
        <v>1090</v>
      </c>
      <c r="AV2392" s="592" t="s">
        <v>1149</v>
      </c>
      <c r="AW2392" s="591">
        <v>412015</v>
      </c>
      <c r="AX2392" s="624"/>
      <c r="AY2392" s="624"/>
      <c r="AZ2392" s="624"/>
      <c r="BA2392" s="624"/>
      <c r="BB2392" s="624"/>
      <c r="BC2392" s="441"/>
      <c r="BD2392" s="589"/>
      <c r="BE2392" s="590"/>
    </row>
    <row r="2393" spans="34:57" ht="15" customHeight="1" x14ac:dyDescent="0.15">
      <c r="AH2393" s="591" t="s">
        <v>989</v>
      </c>
      <c r="AI2393" s="592" t="s">
        <v>2559</v>
      </c>
      <c r="AJ2393" s="591">
        <v>306062</v>
      </c>
      <c r="AK2393" s="653"/>
      <c r="AR2393" s="663"/>
      <c r="AS2393" s="664"/>
      <c r="AU2393" s="645" t="s">
        <v>1090</v>
      </c>
      <c r="AV2393" s="592" t="s">
        <v>1150</v>
      </c>
      <c r="AW2393" s="591">
        <v>412016</v>
      </c>
      <c r="AX2393" s="624"/>
      <c r="AY2393" s="624"/>
      <c r="AZ2393" s="624"/>
      <c r="BA2393" s="624"/>
      <c r="BB2393" s="624"/>
      <c r="BC2393" s="441"/>
      <c r="BD2393" s="589"/>
      <c r="BE2393" s="590"/>
    </row>
    <row r="2394" spans="34:57" ht="15" customHeight="1" x14ac:dyDescent="0.15">
      <c r="AH2394" s="591" t="s">
        <v>989</v>
      </c>
      <c r="AI2394" s="592" t="s">
        <v>2560</v>
      </c>
      <c r="AJ2394" s="591">
        <v>306063</v>
      </c>
      <c r="AK2394" s="653"/>
      <c r="AR2394" s="663"/>
      <c r="AS2394" s="664"/>
      <c r="AU2394" s="645" t="s">
        <v>1090</v>
      </c>
      <c r="AV2394" s="592" t="s">
        <v>1364</v>
      </c>
      <c r="AW2394" s="591">
        <v>412017</v>
      </c>
      <c r="AX2394" s="624"/>
      <c r="AY2394" s="624"/>
      <c r="AZ2394" s="624"/>
      <c r="BA2394" s="624"/>
      <c r="BB2394" s="624"/>
      <c r="BC2394" s="441"/>
      <c r="BD2394" s="589"/>
      <c r="BE2394" s="590"/>
    </row>
    <row r="2395" spans="34:57" ht="15" customHeight="1" x14ac:dyDescent="0.15">
      <c r="AH2395" s="591" t="s">
        <v>989</v>
      </c>
      <c r="AI2395" s="592" t="s">
        <v>2561</v>
      </c>
      <c r="AJ2395" s="591">
        <v>306064</v>
      </c>
      <c r="AK2395" s="653"/>
      <c r="AR2395" s="663"/>
      <c r="AS2395" s="664"/>
      <c r="AU2395" s="645" t="s">
        <v>1366</v>
      </c>
      <c r="AV2395" s="592" t="s">
        <v>1151</v>
      </c>
      <c r="AW2395" s="591">
        <v>501001</v>
      </c>
      <c r="AX2395" s="624"/>
      <c r="AY2395" s="624"/>
      <c r="AZ2395" s="624"/>
      <c r="BA2395" s="624"/>
      <c r="BB2395" s="624"/>
      <c r="BC2395" s="441"/>
      <c r="BD2395" s="589"/>
      <c r="BE2395" s="590"/>
    </row>
    <row r="2396" spans="34:57" ht="15" customHeight="1" x14ac:dyDescent="0.15">
      <c r="AH2396" s="591" t="s">
        <v>989</v>
      </c>
      <c r="AI2396" s="592" t="s">
        <v>2562</v>
      </c>
      <c r="AJ2396" s="591">
        <v>306065</v>
      </c>
      <c r="AK2396" s="653"/>
      <c r="AR2396" s="663"/>
      <c r="AS2396" s="664"/>
      <c r="AU2396" s="645" t="s">
        <v>1366</v>
      </c>
      <c r="AV2396" s="592" t="s">
        <v>1153</v>
      </c>
      <c r="AW2396" s="591">
        <v>501002</v>
      </c>
      <c r="AX2396" s="624"/>
      <c r="AY2396" s="624"/>
      <c r="AZ2396" s="624"/>
      <c r="BA2396" s="624"/>
      <c r="BB2396" s="624"/>
      <c r="BC2396" s="441"/>
      <c r="BD2396" s="589"/>
      <c r="BE2396" s="590"/>
    </row>
    <row r="2397" spans="34:57" ht="15" customHeight="1" x14ac:dyDescent="0.15">
      <c r="AH2397" s="591" t="s">
        <v>989</v>
      </c>
      <c r="AI2397" s="592" t="s">
        <v>882</v>
      </c>
      <c r="AJ2397" s="591">
        <v>306066</v>
      </c>
      <c r="AK2397" s="653"/>
      <c r="AR2397" s="663"/>
      <c r="AS2397" s="664"/>
      <c r="AU2397" s="645" t="s">
        <v>1366</v>
      </c>
      <c r="AV2397" s="592" t="s">
        <v>1154</v>
      </c>
      <c r="AW2397" s="591">
        <v>501003</v>
      </c>
      <c r="AX2397" s="624"/>
      <c r="AY2397" s="624"/>
      <c r="AZ2397" s="624"/>
      <c r="BA2397" s="624"/>
      <c r="BB2397" s="624"/>
      <c r="BC2397" s="441"/>
      <c r="BD2397" s="589"/>
      <c r="BE2397" s="590"/>
    </row>
    <row r="2398" spans="34:57" ht="15" customHeight="1" x14ac:dyDescent="0.15">
      <c r="AH2398" s="591" t="s">
        <v>989</v>
      </c>
      <c r="AI2398" s="592" t="s">
        <v>2563</v>
      </c>
      <c r="AJ2398" s="591">
        <v>306067</v>
      </c>
      <c r="AK2398" s="653"/>
      <c r="AR2398" s="663"/>
      <c r="AS2398" s="664"/>
      <c r="AU2398" s="645" t="s">
        <v>1366</v>
      </c>
      <c r="AV2398" s="592" t="s">
        <v>1155</v>
      </c>
      <c r="AW2398" s="591">
        <v>501004</v>
      </c>
      <c r="AX2398" s="624"/>
      <c r="AY2398" s="624"/>
      <c r="AZ2398" s="624"/>
      <c r="BA2398" s="624"/>
      <c r="BB2398" s="624"/>
      <c r="BC2398" s="441"/>
      <c r="BD2398" s="589"/>
      <c r="BE2398" s="590"/>
    </row>
    <row r="2399" spans="34:57" ht="15" customHeight="1" x14ac:dyDescent="0.15">
      <c r="AH2399" s="591" t="s">
        <v>989</v>
      </c>
      <c r="AI2399" s="592" t="s">
        <v>2564</v>
      </c>
      <c r="AJ2399" s="591">
        <v>306068</v>
      </c>
      <c r="AK2399" s="653"/>
      <c r="AR2399" s="663"/>
      <c r="AS2399" s="664"/>
      <c r="AU2399" s="645" t="s">
        <v>1366</v>
      </c>
      <c r="AV2399" s="592" t="s">
        <v>1157</v>
      </c>
      <c r="AW2399" s="591">
        <v>501005</v>
      </c>
      <c r="AX2399" s="624"/>
      <c r="AY2399" s="624"/>
      <c r="AZ2399" s="624"/>
      <c r="BA2399" s="624"/>
      <c r="BB2399" s="624"/>
      <c r="BC2399" s="441"/>
      <c r="BD2399" s="589"/>
      <c r="BE2399" s="590"/>
    </row>
    <row r="2400" spans="34:57" ht="15" customHeight="1" x14ac:dyDescent="0.15">
      <c r="AH2400" s="591" t="s">
        <v>989</v>
      </c>
      <c r="AI2400" s="592" t="s">
        <v>2565</v>
      </c>
      <c r="AJ2400" s="591">
        <v>306069</v>
      </c>
      <c r="AK2400" s="653"/>
      <c r="AR2400" s="663"/>
      <c r="AS2400" s="664"/>
      <c r="AU2400" s="645" t="s">
        <v>1366</v>
      </c>
      <c r="AV2400" s="592" t="s">
        <v>1159</v>
      </c>
      <c r="AW2400" s="591">
        <v>501006</v>
      </c>
      <c r="AX2400" s="624"/>
      <c r="AY2400" s="624"/>
      <c r="AZ2400" s="624"/>
      <c r="BA2400" s="624"/>
      <c r="BB2400" s="624"/>
      <c r="BC2400" s="441"/>
      <c r="BD2400" s="589"/>
      <c r="BE2400" s="590"/>
    </row>
    <row r="2401" spans="34:57" ht="15" customHeight="1" x14ac:dyDescent="0.15">
      <c r="AH2401" s="591" t="s">
        <v>989</v>
      </c>
      <c r="AI2401" s="592" t="s">
        <v>2566</v>
      </c>
      <c r="AJ2401" s="591">
        <v>306070</v>
      </c>
      <c r="AK2401" s="653"/>
      <c r="AR2401" s="663"/>
      <c r="AS2401" s="664"/>
      <c r="AU2401" s="645" t="s">
        <v>1366</v>
      </c>
      <c r="AV2401" s="592" t="s">
        <v>1161</v>
      </c>
      <c r="AW2401" s="591">
        <v>501007</v>
      </c>
      <c r="AX2401" s="624"/>
      <c r="AY2401" s="624"/>
      <c r="AZ2401" s="624"/>
      <c r="BA2401" s="624"/>
      <c r="BB2401" s="624"/>
      <c r="BC2401" s="441"/>
      <c r="BD2401" s="589"/>
      <c r="BE2401" s="590"/>
    </row>
    <row r="2402" spans="34:57" ht="15" customHeight="1" x14ac:dyDescent="0.15">
      <c r="AH2402" s="591" t="s">
        <v>989</v>
      </c>
      <c r="AI2402" s="592" t="s">
        <v>2567</v>
      </c>
      <c r="AJ2402" s="591">
        <v>306071</v>
      </c>
      <c r="AK2402" s="653"/>
      <c r="AR2402" s="663"/>
      <c r="AS2402" s="664"/>
      <c r="AU2402" s="645" t="s">
        <v>1366</v>
      </c>
      <c r="AV2402" s="592" t="s">
        <v>1162</v>
      </c>
      <c r="AW2402" s="591">
        <v>501008</v>
      </c>
      <c r="AX2402" s="624"/>
      <c r="AY2402" s="624"/>
      <c r="AZ2402" s="624"/>
      <c r="BA2402" s="624"/>
      <c r="BB2402" s="624"/>
      <c r="BC2402" s="441"/>
      <c r="BD2402" s="589"/>
      <c r="BE2402" s="590"/>
    </row>
    <row r="2403" spans="34:57" ht="15" customHeight="1" x14ac:dyDescent="0.15">
      <c r="AH2403" s="591" t="s">
        <v>989</v>
      </c>
      <c r="AI2403" s="592" t="s">
        <v>2568</v>
      </c>
      <c r="AJ2403" s="591">
        <v>306072</v>
      </c>
      <c r="AK2403" s="653"/>
      <c r="AR2403" s="663"/>
      <c r="AS2403" s="664"/>
      <c r="AU2403" s="645" t="s">
        <v>1366</v>
      </c>
      <c r="AV2403" s="592" t="s">
        <v>1374</v>
      </c>
      <c r="AW2403" s="591">
        <v>501009</v>
      </c>
      <c r="AX2403" s="624"/>
      <c r="AY2403" s="624"/>
      <c r="AZ2403" s="624"/>
      <c r="BA2403" s="624"/>
      <c r="BB2403" s="624"/>
      <c r="BC2403" s="441"/>
      <c r="BD2403" s="589"/>
      <c r="BE2403" s="590"/>
    </row>
    <row r="2404" spans="34:57" ht="15" customHeight="1" x14ac:dyDescent="0.15">
      <c r="AH2404" s="591" t="s">
        <v>989</v>
      </c>
      <c r="AI2404" s="592" t="s">
        <v>894</v>
      </c>
      <c r="AJ2404" s="591">
        <v>306073</v>
      </c>
      <c r="AK2404" s="653"/>
      <c r="AR2404" s="663"/>
      <c r="AS2404" s="664"/>
      <c r="AU2404" s="645" t="s">
        <v>1366</v>
      </c>
      <c r="AV2404" s="592" t="s">
        <v>1163</v>
      </c>
      <c r="AW2404" s="591">
        <v>501010</v>
      </c>
      <c r="AX2404" s="624"/>
      <c r="AY2404" s="624"/>
      <c r="AZ2404" s="624"/>
      <c r="BA2404" s="624"/>
      <c r="BB2404" s="624"/>
      <c r="BC2404" s="441"/>
      <c r="BD2404" s="589"/>
      <c r="BE2404" s="590"/>
    </row>
    <row r="2405" spans="34:57" ht="15" customHeight="1" x14ac:dyDescent="0.15">
      <c r="AH2405" s="591" t="s">
        <v>989</v>
      </c>
      <c r="AI2405" s="592" t="s">
        <v>2569</v>
      </c>
      <c r="AJ2405" s="591">
        <v>306074</v>
      </c>
      <c r="AK2405" s="653"/>
      <c r="AR2405" s="663"/>
      <c r="AS2405" s="664"/>
      <c r="AU2405" s="645" t="s">
        <v>1377</v>
      </c>
      <c r="AV2405" s="592" t="s">
        <v>1164</v>
      </c>
      <c r="AW2405" s="591">
        <v>502001</v>
      </c>
      <c r="AX2405" s="624"/>
      <c r="AY2405" s="624"/>
      <c r="AZ2405" s="624"/>
      <c r="BA2405" s="624"/>
      <c r="BB2405" s="624"/>
      <c r="BC2405" s="441"/>
      <c r="BD2405" s="589"/>
      <c r="BE2405" s="590"/>
    </row>
    <row r="2406" spans="34:57" ht="15" customHeight="1" x14ac:dyDescent="0.15">
      <c r="AH2406" s="591" t="s">
        <v>989</v>
      </c>
      <c r="AI2406" s="592" t="s">
        <v>2570</v>
      </c>
      <c r="AJ2406" s="591">
        <v>306075</v>
      </c>
      <c r="AK2406" s="653"/>
      <c r="AR2406" s="663"/>
      <c r="AS2406" s="664"/>
      <c r="AU2406" s="645" t="s">
        <v>1377</v>
      </c>
      <c r="AV2406" s="592" t="s">
        <v>1379</v>
      </c>
      <c r="AW2406" s="591">
        <v>502002</v>
      </c>
      <c r="AX2406" s="624"/>
      <c r="AY2406" s="624"/>
      <c r="AZ2406" s="624"/>
      <c r="BA2406" s="624"/>
      <c r="BB2406" s="624"/>
      <c r="BC2406" s="441"/>
      <c r="BD2406" s="589"/>
      <c r="BE2406" s="590"/>
    </row>
    <row r="2407" spans="34:57" ht="15" customHeight="1" x14ac:dyDescent="0.15">
      <c r="AH2407" s="591" t="s">
        <v>989</v>
      </c>
      <c r="AI2407" s="592" t="s">
        <v>2571</v>
      </c>
      <c r="AJ2407" s="591">
        <v>306076</v>
      </c>
      <c r="AK2407" s="653"/>
      <c r="AR2407" s="663"/>
      <c r="AS2407" s="664"/>
      <c r="AU2407" s="645" t="s">
        <v>1377</v>
      </c>
      <c r="AV2407" s="592" t="s">
        <v>1165</v>
      </c>
      <c r="AW2407" s="591">
        <v>502003</v>
      </c>
      <c r="AX2407" s="624"/>
      <c r="AY2407" s="624"/>
      <c r="AZ2407" s="624"/>
      <c r="BA2407" s="624"/>
      <c r="BB2407" s="624"/>
      <c r="BC2407" s="441"/>
      <c r="BD2407" s="589"/>
      <c r="BE2407" s="590"/>
    </row>
    <row r="2408" spans="34:57" ht="15" customHeight="1" x14ac:dyDescent="0.15">
      <c r="AH2408" s="591" t="s">
        <v>989</v>
      </c>
      <c r="AI2408" s="592" t="s">
        <v>2572</v>
      </c>
      <c r="AJ2408" s="591">
        <v>306077</v>
      </c>
      <c r="AK2408" s="653"/>
      <c r="AR2408" s="663"/>
      <c r="AS2408" s="664"/>
      <c r="AU2408" s="645" t="s">
        <v>1377</v>
      </c>
      <c r="AV2408" s="592" t="s">
        <v>1382</v>
      </c>
      <c r="AW2408" s="591">
        <v>502004</v>
      </c>
      <c r="AX2408" s="624"/>
      <c r="AY2408" s="624"/>
      <c r="AZ2408" s="624"/>
      <c r="BA2408" s="624"/>
      <c r="BB2408" s="624"/>
      <c r="BC2408" s="441"/>
      <c r="BD2408" s="589"/>
      <c r="BE2408" s="590"/>
    </row>
    <row r="2409" spans="34:57" ht="15" customHeight="1" x14ac:dyDescent="0.15">
      <c r="AH2409" s="591" t="s">
        <v>989</v>
      </c>
      <c r="AI2409" s="592" t="s">
        <v>1070</v>
      </c>
      <c r="AJ2409" s="591">
        <v>306078</v>
      </c>
      <c r="AK2409" s="653"/>
      <c r="AR2409" s="663"/>
      <c r="AS2409" s="664"/>
      <c r="AU2409" s="645" t="s">
        <v>1377</v>
      </c>
      <c r="AV2409" s="592" t="s">
        <v>1166</v>
      </c>
      <c r="AW2409" s="591">
        <v>502005</v>
      </c>
      <c r="AX2409" s="624"/>
      <c r="AY2409" s="624"/>
      <c r="AZ2409" s="624"/>
      <c r="BA2409" s="624"/>
      <c r="BB2409" s="624"/>
      <c r="BC2409" s="441"/>
      <c r="BD2409" s="589"/>
      <c r="BE2409" s="590"/>
    </row>
    <row r="2410" spans="34:57" ht="15" customHeight="1" x14ac:dyDescent="0.15">
      <c r="AH2410" s="591" t="s">
        <v>989</v>
      </c>
      <c r="AI2410" s="592" t="s">
        <v>900</v>
      </c>
      <c r="AJ2410" s="591">
        <v>306079</v>
      </c>
      <c r="AK2410" s="653"/>
      <c r="AR2410" s="663"/>
      <c r="AS2410" s="664"/>
      <c r="AU2410" s="645" t="s">
        <v>1377</v>
      </c>
      <c r="AV2410" s="592" t="s">
        <v>1167</v>
      </c>
      <c r="AW2410" s="591">
        <v>502006</v>
      </c>
      <c r="AX2410" s="624"/>
      <c r="AY2410" s="624"/>
      <c r="AZ2410" s="624"/>
      <c r="BA2410" s="624"/>
      <c r="BB2410" s="624"/>
      <c r="BC2410" s="441"/>
      <c r="BD2410" s="589"/>
      <c r="BE2410" s="590"/>
    </row>
    <row r="2411" spans="34:57" ht="15" customHeight="1" x14ac:dyDescent="0.15">
      <c r="AH2411" s="591" t="s">
        <v>989</v>
      </c>
      <c r="AI2411" s="592"/>
      <c r="AJ2411" s="591">
        <v>306080</v>
      </c>
      <c r="AK2411" s="653"/>
      <c r="AR2411" s="663"/>
      <c r="AS2411" s="664"/>
      <c r="AU2411" s="645" t="s">
        <v>1377</v>
      </c>
      <c r="AV2411" s="592" t="s">
        <v>1169</v>
      </c>
      <c r="AW2411" s="591">
        <v>502007</v>
      </c>
      <c r="AX2411" s="624"/>
      <c r="AY2411" s="624"/>
      <c r="AZ2411" s="624"/>
      <c r="BA2411" s="624"/>
      <c r="BB2411" s="624"/>
      <c r="BC2411" s="441"/>
      <c r="BD2411" s="589"/>
      <c r="BE2411" s="590"/>
    </row>
    <row r="2412" spans="34:57" ht="15" customHeight="1" x14ac:dyDescent="0.15">
      <c r="AH2412" s="591" t="s">
        <v>989</v>
      </c>
      <c r="AI2412" s="592" t="s">
        <v>2573</v>
      </c>
      <c r="AJ2412" s="591">
        <v>306081</v>
      </c>
      <c r="AK2412" s="653"/>
      <c r="AR2412" s="663"/>
      <c r="AS2412" s="664"/>
      <c r="AU2412" s="645" t="s">
        <v>1377</v>
      </c>
      <c r="AV2412" s="592" t="s">
        <v>1170</v>
      </c>
      <c r="AW2412" s="591">
        <v>502008</v>
      </c>
      <c r="AX2412" s="624"/>
      <c r="AY2412" s="624"/>
      <c r="AZ2412" s="624"/>
      <c r="BA2412" s="624"/>
      <c r="BB2412" s="624"/>
      <c r="BC2412" s="441"/>
      <c r="BD2412" s="589"/>
      <c r="BE2412" s="590"/>
    </row>
    <row r="2413" spans="34:57" ht="15" customHeight="1" x14ac:dyDescent="0.15">
      <c r="AH2413" s="591" t="s">
        <v>989</v>
      </c>
      <c r="AI2413" s="592" t="s">
        <v>2574</v>
      </c>
      <c r="AJ2413" s="591">
        <v>306082</v>
      </c>
      <c r="AK2413" s="653"/>
      <c r="AR2413" s="663"/>
      <c r="AS2413" s="664"/>
      <c r="AU2413" s="645" t="s">
        <v>1377</v>
      </c>
      <c r="AV2413" s="592" t="s">
        <v>1385</v>
      </c>
      <c r="AW2413" s="591">
        <v>502009</v>
      </c>
      <c r="AX2413" s="624"/>
      <c r="AY2413" s="624"/>
      <c r="AZ2413" s="624"/>
      <c r="BA2413" s="624"/>
      <c r="BB2413" s="624"/>
      <c r="BC2413" s="441"/>
      <c r="BD2413" s="589"/>
      <c r="BE2413" s="590"/>
    </row>
    <row r="2414" spans="34:57" ht="15" customHeight="1" x14ac:dyDescent="0.15">
      <c r="AH2414" s="591" t="s">
        <v>989</v>
      </c>
      <c r="AI2414" s="592" t="s">
        <v>904</v>
      </c>
      <c r="AJ2414" s="591">
        <v>306083</v>
      </c>
      <c r="AK2414" s="653"/>
      <c r="AR2414" s="663"/>
      <c r="AS2414" s="664"/>
      <c r="AU2414" s="645" t="s">
        <v>1377</v>
      </c>
      <c r="AV2414" s="592" t="s">
        <v>1387</v>
      </c>
      <c r="AW2414" s="591">
        <v>502990</v>
      </c>
      <c r="AX2414" s="624"/>
      <c r="AY2414" s="624"/>
      <c r="AZ2414" s="624"/>
      <c r="BA2414" s="624"/>
      <c r="BB2414" s="624"/>
      <c r="BC2414" s="441"/>
      <c r="BD2414" s="589"/>
      <c r="BE2414" s="590"/>
    </row>
    <row r="2415" spans="34:57" ht="15" customHeight="1" x14ac:dyDescent="0.15">
      <c r="AH2415" s="591" t="s">
        <v>989</v>
      </c>
      <c r="AI2415" s="592" t="s">
        <v>1078</v>
      </c>
      <c r="AJ2415" s="591">
        <v>306084</v>
      </c>
      <c r="AK2415" s="653"/>
      <c r="AR2415" s="663"/>
      <c r="AS2415" s="664"/>
      <c r="AU2415" s="645" t="s">
        <v>1389</v>
      </c>
      <c r="AV2415" s="592" t="s">
        <v>1172</v>
      </c>
      <c r="AW2415" s="591">
        <v>503001</v>
      </c>
      <c r="AX2415" s="624"/>
      <c r="AY2415" s="624"/>
      <c r="AZ2415" s="624"/>
      <c r="BA2415" s="624"/>
      <c r="BB2415" s="624"/>
      <c r="BC2415" s="441"/>
      <c r="BD2415" s="589"/>
      <c r="BE2415" s="590"/>
    </row>
    <row r="2416" spans="34:57" ht="15" customHeight="1" x14ac:dyDescent="0.15">
      <c r="AH2416" s="591" t="s">
        <v>989</v>
      </c>
      <c r="AI2416" s="592" t="s">
        <v>2575</v>
      </c>
      <c r="AJ2416" s="591">
        <v>306085</v>
      </c>
      <c r="AK2416" s="653"/>
      <c r="AR2416" s="663"/>
      <c r="AS2416" s="664"/>
      <c r="AU2416" s="645" t="s">
        <v>1389</v>
      </c>
      <c r="AV2416" s="592" t="s">
        <v>1174</v>
      </c>
      <c r="AW2416" s="591">
        <v>503002</v>
      </c>
      <c r="AX2416" s="624"/>
      <c r="AY2416" s="624"/>
      <c r="AZ2416" s="624"/>
      <c r="BA2416" s="624"/>
      <c r="BB2416" s="624"/>
      <c r="BC2416" s="441"/>
      <c r="BD2416" s="589"/>
      <c r="BE2416" s="590"/>
    </row>
    <row r="2417" spans="34:57" ht="15" customHeight="1" x14ac:dyDescent="0.15">
      <c r="AH2417" s="591" t="s">
        <v>989</v>
      </c>
      <c r="AI2417" s="592" t="s">
        <v>2576</v>
      </c>
      <c r="AJ2417" s="591">
        <v>306086</v>
      </c>
      <c r="AK2417" s="653"/>
      <c r="AR2417" s="663"/>
      <c r="AS2417" s="664"/>
      <c r="AU2417" s="645" t="s">
        <v>1389</v>
      </c>
      <c r="AV2417" s="592" t="s">
        <v>377</v>
      </c>
      <c r="AW2417" s="591">
        <v>503003</v>
      </c>
      <c r="AX2417" s="624"/>
      <c r="AY2417" s="624"/>
      <c r="AZ2417" s="624"/>
      <c r="BA2417" s="624"/>
      <c r="BB2417" s="624"/>
      <c r="BC2417" s="441"/>
      <c r="BD2417" s="589"/>
      <c r="BE2417" s="590"/>
    </row>
    <row r="2418" spans="34:57" ht="15" customHeight="1" x14ac:dyDescent="0.15">
      <c r="AH2418" s="591" t="s">
        <v>989</v>
      </c>
      <c r="AI2418" s="592" t="s">
        <v>1082</v>
      </c>
      <c r="AJ2418" s="591">
        <v>306990</v>
      </c>
      <c r="AK2418" s="653"/>
      <c r="AR2418" s="663"/>
      <c r="AS2418" s="664"/>
      <c r="AU2418" s="645" t="s">
        <v>1389</v>
      </c>
      <c r="AV2418" s="592" t="s">
        <v>1175</v>
      </c>
      <c r="AW2418" s="591">
        <v>503004</v>
      </c>
      <c r="AX2418" s="624"/>
      <c r="AY2418" s="624"/>
      <c r="AZ2418" s="624"/>
      <c r="BA2418" s="624"/>
      <c r="BB2418" s="624"/>
      <c r="BC2418" s="441"/>
      <c r="BD2418" s="589"/>
      <c r="BE2418" s="590"/>
    </row>
    <row r="2419" spans="34:57" ht="15" customHeight="1" x14ac:dyDescent="0.15">
      <c r="AH2419" s="591" t="s">
        <v>989</v>
      </c>
      <c r="AI2419" s="592" t="s">
        <v>1084</v>
      </c>
      <c r="AJ2419" s="591">
        <v>306991</v>
      </c>
      <c r="AK2419" s="653"/>
      <c r="AR2419" s="663"/>
      <c r="AS2419" s="664"/>
      <c r="AU2419" s="645" t="s">
        <v>1389</v>
      </c>
      <c r="AV2419" s="592" t="s">
        <v>1176</v>
      </c>
      <c r="AW2419" s="591">
        <v>503005</v>
      </c>
      <c r="AX2419" s="624"/>
      <c r="AY2419" s="624"/>
      <c r="AZ2419" s="624"/>
      <c r="BA2419" s="624"/>
      <c r="BB2419" s="624"/>
      <c r="BC2419" s="441"/>
      <c r="BD2419" s="589"/>
      <c r="BE2419" s="590"/>
    </row>
    <row r="2420" spans="34:57" ht="15" customHeight="1" x14ac:dyDescent="0.15">
      <c r="AH2420" s="591" t="s">
        <v>989</v>
      </c>
      <c r="AI2420" s="592" t="s">
        <v>1086</v>
      </c>
      <c r="AJ2420" s="591">
        <v>306992</v>
      </c>
      <c r="AK2420" s="653"/>
      <c r="AR2420" s="663"/>
      <c r="AS2420" s="664"/>
      <c r="AU2420" s="645" t="s">
        <v>1389</v>
      </c>
      <c r="AV2420" s="592" t="s">
        <v>1177</v>
      </c>
      <c r="AW2420" s="591">
        <v>503006</v>
      </c>
      <c r="AX2420" s="624"/>
      <c r="AY2420" s="624"/>
      <c r="AZ2420" s="624"/>
      <c r="BA2420" s="624"/>
      <c r="BB2420" s="624"/>
      <c r="BC2420" s="441"/>
      <c r="BD2420" s="589"/>
      <c r="BE2420" s="590"/>
    </row>
    <row r="2421" spans="34:57" ht="15" customHeight="1" x14ac:dyDescent="0.15">
      <c r="AH2421" s="591" t="s">
        <v>989</v>
      </c>
      <c r="AI2421" s="592" t="s">
        <v>1088</v>
      </c>
      <c r="AJ2421" s="591">
        <v>306993</v>
      </c>
      <c r="AK2421" s="653"/>
      <c r="AR2421" s="663"/>
      <c r="AS2421" s="664"/>
      <c r="AU2421" s="645" t="s">
        <v>1389</v>
      </c>
      <c r="AV2421" s="592" t="s">
        <v>1396</v>
      </c>
      <c r="AW2421" s="591">
        <v>503990</v>
      </c>
      <c r="AX2421" s="624"/>
      <c r="AY2421" s="624"/>
      <c r="AZ2421" s="624"/>
      <c r="BA2421" s="624"/>
      <c r="BB2421" s="624"/>
      <c r="BC2421" s="441"/>
      <c r="BD2421" s="589"/>
      <c r="BE2421" s="590"/>
    </row>
    <row r="2422" spans="34:57" ht="15" customHeight="1" x14ac:dyDescent="0.15">
      <c r="AH2422" s="591" t="s">
        <v>1090</v>
      </c>
      <c r="AI2422" s="592" t="s">
        <v>2577</v>
      </c>
      <c r="AJ2422" s="591">
        <v>401001</v>
      </c>
      <c r="AK2422" s="653"/>
      <c r="AR2422" s="663"/>
      <c r="AS2422" s="664"/>
      <c r="AU2422" s="645" t="s">
        <v>1389</v>
      </c>
      <c r="AV2422" s="592"/>
      <c r="AW2422" s="591">
        <v>503991</v>
      </c>
      <c r="AX2422" s="624"/>
      <c r="AY2422" s="624"/>
      <c r="AZ2422" s="624"/>
      <c r="BA2422" s="624"/>
      <c r="BB2422" s="624"/>
      <c r="BC2422" s="441"/>
      <c r="BD2422" s="589"/>
      <c r="BE2422" s="590"/>
    </row>
    <row r="2423" spans="34:57" ht="15" customHeight="1" x14ac:dyDescent="0.15">
      <c r="AH2423" s="591" t="s">
        <v>1090</v>
      </c>
      <c r="AI2423" s="592" t="s">
        <v>2578</v>
      </c>
      <c r="AJ2423" s="591">
        <v>401003</v>
      </c>
      <c r="AK2423" s="653"/>
      <c r="AR2423" s="663"/>
      <c r="AS2423" s="664"/>
      <c r="AU2423" s="645" t="s">
        <v>1389</v>
      </c>
      <c r="AV2423" s="592" t="s">
        <v>1399</v>
      </c>
      <c r="AW2423" s="591">
        <v>503992</v>
      </c>
      <c r="AX2423" s="624"/>
      <c r="AY2423" s="624"/>
      <c r="AZ2423" s="624"/>
      <c r="BA2423" s="624"/>
      <c r="BB2423" s="624"/>
      <c r="BC2423" s="441"/>
      <c r="BD2423" s="589"/>
      <c r="BE2423" s="590"/>
    </row>
    <row r="2424" spans="34:57" ht="15" customHeight="1" x14ac:dyDescent="0.15">
      <c r="AH2424" s="591" t="s">
        <v>1090</v>
      </c>
      <c r="AI2424" s="592" t="s">
        <v>2579</v>
      </c>
      <c r="AJ2424" s="591">
        <v>401004</v>
      </c>
      <c r="AK2424" s="653"/>
      <c r="AR2424" s="663"/>
      <c r="AS2424" s="664"/>
      <c r="AU2424" s="645" t="s">
        <v>1401</v>
      </c>
      <c r="AV2424" s="592" t="s">
        <v>1402</v>
      </c>
      <c r="AW2424" s="591">
        <v>504001</v>
      </c>
      <c r="AX2424" s="624"/>
      <c r="AY2424" s="624"/>
      <c r="AZ2424" s="624"/>
      <c r="BA2424" s="624"/>
      <c r="BB2424" s="624"/>
      <c r="BC2424" s="441"/>
      <c r="BD2424" s="589"/>
      <c r="BE2424" s="590"/>
    </row>
    <row r="2425" spans="34:57" ht="15" customHeight="1" x14ac:dyDescent="0.15">
      <c r="AH2425" s="591" t="s">
        <v>1090</v>
      </c>
      <c r="AI2425" s="592" t="s">
        <v>2580</v>
      </c>
      <c r="AJ2425" s="591">
        <v>401005</v>
      </c>
      <c r="AK2425" s="653"/>
      <c r="AR2425" s="663"/>
      <c r="AS2425" s="664"/>
      <c r="AU2425" s="645" t="s">
        <v>1401</v>
      </c>
      <c r="AV2425" s="592" t="s">
        <v>1178</v>
      </c>
      <c r="AW2425" s="591">
        <v>504002</v>
      </c>
      <c r="AX2425" s="624"/>
      <c r="AY2425" s="624"/>
      <c r="AZ2425" s="624"/>
      <c r="BA2425" s="624"/>
      <c r="BB2425" s="624"/>
      <c r="BC2425" s="441"/>
      <c r="BD2425" s="589"/>
      <c r="BE2425" s="590"/>
    </row>
    <row r="2426" spans="34:57" ht="15" customHeight="1" x14ac:dyDescent="0.15">
      <c r="AH2426" s="591" t="s">
        <v>1090</v>
      </c>
      <c r="AI2426" s="592" t="s">
        <v>2581</v>
      </c>
      <c r="AJ2426" s="591">
        <v>401006</v>
      </c>
      <c r="AK2426" s="653"/>
      <c r="AR2426" s="663"/>
      <c r="AS2426" s="664"/>
      <c r="AU2426" s="645" t="s">
        <v>1401</v>
      </c>
      <c r="AV2426" s="592" t="s">
        <v>1180</v>
      </c>
      <c r="AW2426" s="591">
        <v>504003</v>
      </c>
      <c r="AX2426" s="624"/>
      <c r="AY2426" s="624"/>
      <c r="AZ2426" s="624"/>
      <c r="BA2426" s="624"/>
      <c r="BB2426" s="624"/>
      <c r="BC2426" s="441"/>
      <c r="BD2426" s="589"/>
      <c r="BE2426" s="590"/>
    </row>
    <row r="2427" spans="34:57" ht="15" customHeight="1" x14ac:dyDescent="0.15">
      <c r="AH2427" s="591" t="s">
        <v>1090</v>
      </c>
      <c r="AI2427" s="592" t="s">
        <v>2582</v>
      </c>
      <c r="AJ2427" s="591">
        <v>401007</v>
      </c>
      <c r="AK2427" s="653"/>
      <c r="AR2427" s="663"/>
      <c r="AS2427" s="664"/>
      <c r="AU2427" s="645" t="s">
        <v>1401</v>
      </c>
      <c r="AV2427" s="592" t="s">
        <v>1182</v>
      </c>
      <c r="AW2427" s="591">
        <v>504004</v>
      </c>
      <c r="AX2427" s="624"/>
      <c r="AY2427" s="624"/>
      <c r="AZ2427" s="624"/>
      <c r="BA2427" s="624"/>
      <c r="BB2427" s="624"/>
      <c r="BC2427" s="441"/>
      <c r="BD2427" s="589"/>
      <c r="BE2427" s="590"/>
    </row>
    <row r="2428" spans="34:57" ht="15" customHeight="1" x14ac:dyDescent="0.15">
      <c r="AH2428" s="591" t="s">
        <v>1090</v>
      </c>
      <c r="AI2428" s="592" t="s">
        <v>2583</v>
      </c>
      <c r="AJ2428" s="591">
        <v>401008</v>
      </c>
      <c r="AK2428" s="653"/>
      <c r="AR2428" s="663"/>
      <c r="AS2428" s="664"/>
      <c r="AU2428" s="645" t="s">
        <v>1401</v>
      </c>
      <c r="AV2428" s="592" t="s">
        <v>1406</v>
      </c>
      <c r="AW2428" s="591">
        <v>504005</v>
      </c>
      <c r="AX2428" s="624"/>
      <c r="AY2428" s="624"/>
      <c r="AZ2428" s="624"/>
      <c r="BA2428" s="624"/>
      <c r="BB2428" s="624"/>
      <c r="BC2428" s="441"/>
      <c r="BD2428" s="589"/>
      <c r="BE2428" s="590"/>
    </row>
    <row r="2429" spans="34:57" ht="15" customHeight="1" x14ac:dyDescent="0.15">
      <c r="AH2429" s="591" t="s">
        <v>1090</v>
      </c>
      <c r="AI2429" s="592" t="s">
        <v>2584</v>
      </c>
      <c r="AJ2429" s="591">
        <v>401009</v>
      </c>
      <c r="AK2429" s="653"/>
      <c r="AR2429" s="663"/>
      <c r="AS2429" s="664"/>
      <c r="AU2429" s="645" t="s">
        <v>1401</v>
      </c>
      <c r="AV2429" s="592" t="s">
        <v>1183</v>
      </c>
      <c r="AW2429" s="591">
        <v>504006</v>
      </c>
      <c r="AX2429" s="624"/>
      <c r="AY2429" s="624"/>
      <c r="AZ2429" s="624"/>
      <c r="BA2429" s="624"/>
      <c r="BB2429" s="624"/>
      <c r="BC2429" s="441"/>
      <c r="BD2429" s="589"/>
      <c r="BE2429" s="590"/>
    </row>
    <row r="2430" spans="34:57" ht="15" customHeight="1" x14ac:dyDescent="0.15">
      <c r="AH2430" s="591" t="s">
        <v>1090</v>
      </c>
      <c r="AI2430" s="592" t="s">
        <v>2585</v>
      </c>
      <c r="AJ2430" s="591">
        <v>401010</v>
      </c>
      <c r="AK2430" s="653"/>
      <c r="AR2430" s="663"/>
      <c r="AS2430" s="664"/>
      <c r="AU2430" s="645" t="s">
        <v>1401</v>
      </c>
      <c r="AV2430" s="592" t="s">
        <v>1409</v>
      </c>
      <c r="AW2430" s="591">
        <v>504007</v>
      </c>
      <c r="AX2430" s="624"/>
      <c r="AY2430" s="624"/>
      <c r="AZ2430" s="624"/>
      <c r="BA2430" s="624"/>
      <c r="BB2430" s="624"/>
      <c r="BC2430" s="441"/>
      <c r="BD2430" s="589"/>
      <c r="BE2430" s="590"/>
    </row>
    <row r="2431" spans="34:57" ht="15" customHeight="1" x14ac:dyDescent="0.15">
      <c r="AH2431" s="591" t="s">
        <v>1090</v>
      </c>
      <c r="AI2431" s="592" t="s">
        <v>2586</v>
      </c>
      <c r="AJ2431" s="591">
        <v>401011</v>
      </c>
      <c r="AK2431" s="653"/>
      <c r="AR2431" s="663"/>
      <c r="AS2431" s="664"/>
      <c r="AU2431" s="645" t="s">
        <v>1401</v>
      </c>
      <c r="AV2431" s="592" t="s">
        <v>1184</v>
      </c>
      <c r="AW2431" s="591">
        <v>504008</v>
      </c>
      <c r="AX2431" s="624"/>
      <c r="AY2431" s="624"/>
      <c r="AZ2431" s="624"/>
      <c r="BA2431" s="624"/>
      <c r="BB2431" s="624"/>
      <c r="BC2431" s="441"/>
      <c r="BD2431" s="589"/>
      <c r="BE2431" s="590"/>
    </row>
    <row r="2432" spans="34:57" ht="15" customHeight="1" x14ac:dyDescent="0.15">
      <c r="AH2432" s="591" t="s">
        <v>1090</v>
      </c>
      <c r="AI2432" s="592" t="s">
        <v>1102</v>
      </c>
      <c r="AJ2432" s="591">
        <v>401012</v>
      </c>
      <c r="AK2432" s="653"/>
      <c r="AR2432" s="663"/>
      <c r="AS2432" s="664"/>
      <c r="AU2432" s="645" t="s">
        <v>1401</v>
      </c>
      <c r="AV2432" s="592" t="s">
        <v>1411</v>
      </c>
      <c r="AW2432" s="591">
        <v>504009</v>
      </c>
      <c r="AX2432" s="624"/>
      <c r="AY2432" s="624"/>
      <c r="AZ2432" s="624"/>
      <c r="BA2432" s="624"/>
      <c r="BB2432" s="624"/>
      <c r="BC2432" s="441"/>
      <c r="BD2432" s="589"/>
      <c r="BE2432" s="590"/>
    </row>
    <row r="2433" spans="34:57" ht="15" customHeight="1" x14ac:dyDescent="0.15">
      <c r="AH2433" s="591" t="s">
        <v>1090</v>
      </c>
      <c r="AI2433" s="592" t="s">
        <v>2587</v>
      </c>
      <c r="AJ2433" s="591">
        <v>401013</v>
      </c>
      <c r="AK2433" s="653"/>
      <c r="AR2433" s="663"/>
      <c r="AS2433" s="664"/>
      <c r="AU2433" s="645" t="s">
        <v>1401</v>
      </c>
      <c r="AV2433" s="592" t="s">
        <v>1185</v>
      </c>
      <c r="AW2433" s="591">
        <v>504010</v>
      </c>
      <c r="AX2433" s="624"/>
      <c r="AY2433" s="624"/>
      <c r="AZ2433" s="624"/>
      <c r="BA2433" s="624"/>
      <c r="BB2433" s="624"/>
      <c r="BC2433" s="441"/>
      <c r="BD2433" s="589"/>
      <c r="BE2433" s="590"/>
    </row>
    <row r="2434" spans="34:57" ht="15" customHeight="1" x14ac:dyDescent="0.15">
      <c r="AH2434" s="591" t="s">
        <v>1090</v>
      </c>
      <c r="AI2434" s="592" t="s">
        <v>2588</v>
      </c>
      <c r="AJ2434" s="591">
        <v>401014</v>
      </c>
      <c r="AK2434" s="653"/>
      <c r="AR2434" s="663"/>
      <c r="AS2434" s="664"/>
      <c r="AU2434" s="645" t="s">
        <v>1401</v>
      </c>
      <c r="AV2434" s="592" t="s">
        <v>1186</v>
      </c>
      <c r="AW2434" s="591">
        <v>504011</v>
      </c>
      <c r="AX2434" s="624"/>
      <c r="AY2434" s="624"/>
      <c r="AZ2434" s="624"/>
      <c r="BA2434" s="624"/>
      <c r="BB2434" s="624"/>
      <c r="BC2434" s="441"/>
      <c r="BD2434" s="589"/>
      <c r="BE2434" s="590"/>
    </row>
    <row r="2435" spans="34:57" ht="15" customHeight="1" x14ac:dyDescent="0.15">
      <c r="AH2435" s="591" t="s">
        <v>1090</v>
      </c>
      <c r="AI2435" s="592" t="s">
        <v>2589</v>
      </c>
      <c r="AJ2435" s="591">
        <v>401015</v>
      </c>
      <c r="AK2435" s="653"/>
      <c r="AR2435" s="663"/>
      <c r="AS2435" s="664"/>
      <c r="AU2435" s="645" t="s">
        <v>1415</v>
      </c>
      <c r="AV2435" s="592"/>
      <c r="AW2435" s="591">
        <v>504991</v>
      </c>
      <c r="AX2435" s="624"/>
      <c r="AY2435" s="624"/>
      <c r="AZ2435" s="624"/>
      <c r="BA2435" s="624"/>
      <c r="BB2435" s="624"/>
      <c r="BC2435" s="441"/>
      <c r="BD2435" s="589"/>
      <c r="BE2435" s="590"/>
    </row>
    <row r="2436" spans="34:57" ht="15" customHeight="1" x14ac:dyDescent="0.15">
      <c r="AH2436" s="591" t="s">
        <v>1090</v>
      </c>
      <c r="AI2436" s="592" t="s">
        <v>2590</v>
      </c>
      <c r="AJ2436" s="591">
        <v>401016</v>
      </c>
      <c r="AK2436" s="653"/>
      <c r="AR2436" s="663"/>
      <c r="AS2436" s="664"/>
      <c r="AU2436" s="645" t="s">
        <v>1401</v>
      </c>
      <c r="AV2436" s="592"/>
      <c r="AW2436" s="591">
        <v>504990</v>
      </c>
      <c r="AX2436" s="624"/>
      <c r="AY2436" s="624"/>
      <c r="AZ2436" s="624"/>
      <c r="BA2436" s="624"/>
      <c r="BB2436" s="624"/>
      <c r="BC2436" s="441"/>
      <c r="BD2436" s="589"/>
      <c r="BE2436" s="590"/>
    </row>
    <row r="2437" spans="34:57" ht="15" customHeight="1" x14ac:dyDescent="0.15">
      <c r="AH2437" s="591" t="s">
        <v>1090</v>
      </c>
      <c r="AI2437" s="592" t="s">
        <v>2591</v>
      </c>
      <c r="AJ2437" s="591">
        <v>401017</v>
      </c>
      <c r="AK2437" s="653"/>
      <c r="AR2437" s="663"/>
      <c r="AS2437" s="664"/>
      <c r="AU2437" s="645" t="s">
        <v>1418</v>
      </c>
      <c r="AV2437" s="592" t="s">
        <v>1419</v>
      </c>
      <c r="AW2437" s="591">
        <v>505001</v>
      </c>
      <c r="AX2437" s="624"/>
      <c r="AY2437" s="624"/>
      <c r="AZ2437" s="624"/>
      <c r="BA2437" s="624"/>
      <c r="BB2437" s="624"/>
      <c r="BC2437" s="441"/>
      <c r="BD2437" s="589"/>
      <c r="BE2437" s="590"/>
    </row>
    <row r="2438" spans="34:57" ht="15" customHeight="1" x14ac:dyDescent="0.15">
      <c r="AH2438" s="591" t="s">
        <v>1090</v>
      </c>
      <c r="AI2438" s="592" t="s">
        <v>2592</v>
      </c>
      <c r="AJ2438" s="591">
        <v>401019</v>
      </c>
      <c r="AK2438" s="653"/>
      <c r="AR2438" s="663"/>
      <c r="AS2438" s="664"/>
      <c r="AU2438" s="645" t="s">
        <v>1418</v>
      </c>
      <c r="AV2438" s="592" t="s">
        <v>1187</v>
      </c>
      <c r="AW2438" s="591">
        <v>505002</v>
      </c>
      <c r="AX2438" s="624"/>
      <c r="AY2438" s="624"/>
      <c r="AZ2438" s="624"/>
      <c r="BA2438" s="624"/>
      <c r="BB2438" s="624"/>
      <c r="BC2438" s="441"/>
      <c r="BD2438" s="589"/>
      <c r="BE2438" s="590"/>
    </row>
    <row r="2439" spans="34:57" ht="15" customHeight="1" x14ac:dyDescent="0.15">
      <c r="AH2439" s="591" t="s">
        <v>1090</v>
      </c>
      <c r="AI2439" s="592" t="s">
        <v>2593</v>
      </c>
      <c r="AJ2439" s="591">
        <v>401021</v>
      </c>
      <c r="AK2439" s="653"/>
      <c r="AR2439" s="663"/>
      <c r="AS2439" s="664"/>
      <c r="AU2439" s="645" t="s">
        <v>1418</v>
      </c>
      <c r="AV2439" s="592" t="s">
        <v>1188</v>
      </c>
      <c r="AW2439" s="591">
        <v>505003</v>
      </c>
      <c r="AX2439" s="624"/>
      <c r="AY2439" s="624"/>
      <c r="AZ2439" s="624"/>
      <c r="BA2439" s="624"/>
      <c r="BB2439" s="624"/>
      <c r="BC2439" s="441"/>
      <c r="BD2439" s="589"/>
      <c r="BE2439" s="590"/>
    </row>
    <row r="2440" spans="34:57" ht="15" customHeight="1" x14ac:dyDescent="0.15">
      <c r="AH2440" s="591" t="s">
        <v>1090</v>
      </c>
      <c r="AI2440" s="592" t="s">
        <v>2594</v>
      </c>
      <c r="AJ2440" s="591">
        <v>401022</v>
      </c>
      <c r="AK2440" s="653"/>
      <c r="AR2440" s="663"/>
      <c r="AS2440" s="664"/>
      <c r="AU2440" s="645" t="s">
        <v>1418</v>
      </c>
      <c r="AV2440" s="592" t="s">
        <v>1189</v>
      </c>
      <c r="AW2440" s="591">
        <v>505004</v>
      </c>
      <c r="AX2440" s="624"/>
      <c r="AY2440" s="624"/>
      <c r="AZ2440" s="624"/>
      <c r="BA2440" s="624"/>
      <c r="BB2440" s="624"/>
      <c r="BC2440" s="441"/>
      <c r="BD2440" s="589"/>
      <c r="BE2440" s="590"/>
    </row>
    <row r="2441" spans="34:57" ht="15" customHeight="1" x14ac:dyDescent="0.15">
      <c r="AH2441" s="591" t="s">
        <v>1090</v>
      </c>
      <c r="AI2441" s="592" t="s">
        <v>2595</v>
      </c>
      <c r="AJ2441" s="591">
        <v>402001</v>
      </c>
      <c r="AK2441" s="653"/>
      <c r="AR2441" s="663"/>
      <c r="AS2441" s="664"/>
      <c r="AU2441" s="645" t="s">
        <v>1418</v>
      </c>
      <c r="AV2441" s="592" t="s">
        <v>1424</v>
      </c>
      <c r="AW2441" s="591">
        <v>505005</v>
      </c>
      <c r="AX2441" s="624"/>
      <c r="AY2441" s="624"/>
      <c r="AZ2441" s="624"/>
      <c r="BA2441" s="624"/>
      <c r="BB2441" s="624"/>
      <c r="BC2441" s="441"/>
      <c r="BD2441" s="589"/>
      <c r="BE2441" s="590"/>
    </row>
    <row r="2442" spans="34:57" ht="15" customHeight="1" x14ac:dyDescent="0.15">
      <c r="AH2442" s="591" t="s">
        <v>1090</v>
      </c>
      <c r="AI2442" s="592"/>
      <c r="AJ2442" s="591">
        <v>402002</v>
      </c>
      <c r="AK2442" s="653"/>
      <c r="AR2442" s="663"/>
      <c r="AS2442" s="664"/>
      <c r="AU2442" s="645" t="s">
        <v>1418</v>
      </c>
      <c r="AV2442" s="592" t="s">
        <v>1190</v>
      </c>
      <c r="AW2442" s="591">
        <v>505006</v>
      </c>
      <c r="AX2442" s="624"/>
      <c r="AY2442" s="624"/>
      <c r="AZ2442" s="624"/>
      <c r="BA2442" s="624"/>
      <c r="BB2442" s="624"/>
      <c r="BC2442" s="441"/>
      <c r="BD2442" s="589"/>
      <c r="BE2442" s="590"/>
    </row>
    <row r="2443" spans="34:57" ht="15" customHeight="1" x14ac:dyDescent="0.15">
      <c r="AH2443" s="591" t="s">
        <v>1090</v>
      </c>
      <c r="AI2443" s="592" t="s">
        <v>2596</v>
      </c>
      <c r="AJ2443" s="591">
        <v>402003</v>
      </c>
      <c r="AK2443" s="653"/>
      <c r="AR2443" s="663"/>
      <c r="AS2443" s="664"/>
      <c r="AU2443" s="645" t="s">
        <v>1418</v>
      </c>
      <c r="AV2443" s="592" t="s">
        <v>1191</v>
      </c>
      <c r="AW2443" s="591">
        <v>505008</v>
      </c>
      <c r="AX2443" s="624"/>
      <c r="AY2443" s="624"/>
      <c r="AZ2443" s="624"/>
      <c r="BA2443" s="624"/>
      <c r="BB2443" s="624"/>
      <c r="BC2443" s="441"/>
      <c r="BD2443" s="589"/>
      <c r="BE2443" s="590"/>
    </row>
    <row r="2444" spans="34:57" ht="15" customHeight="1" x14ac:dyDescent="0.15">
      <c r="AH2444" s="591" t="s">
        <v>1090</v>
      </c>
      <c r="AI2444" s="592" t="s">
        <v>2597</v>
      </c>
      <c r="AJ2444" s="591">
        <v>402004</v>
      </c>
      <c r="AK2444" s="653"/>
      <c r="AR2444" s="663"/>
      <c r="AS2444" s="664"/>
      <c r="AU2444" s="645" t="s">
        <v>1418</v>
      </c>
      <c r="AV2444" s="592" t="s">
        <v>1192</v>
      </c>
      <c r="AW2444" s="591">
        <v>505010</v>
      </c>
      <c r="AX2444" s="624"/>
      <c r="AY2444" s="624"/>
      <c r="AZ2444" s="624"/>
      <c r="BA2444" s="624"/>
      <c r="BB2444" s="624"/>
      <c r="BC2444" s="441"/>
      <c r="BD2444" s="589"/>
      <c r="BE2444" s="590"/>
    </row>
    <row r="2445" spans="34:57" ht="15" customHeight="1" x14ac:dyDescent="0.15">
      <c r="AH2445" s="591" t="s">
        <v>1090</v>
      </c>
      <c r="AI2445" s="592" t="s">
        <v>2598</v>
      </c>
      <c r="AJ2445" s="591">
        <v>402006</v>
      </c>
      <c r="AK2445" s="653"/>
      <c r="AR2445" s="663"/>
      <c r="AS2445" s="664"/>
      <c r="AU2445" s="645" t="s">
        <v>1418</v>
      </c>
      <c r="AV2445" s="592" t="s">
        <v>1193</v>
      </c>
      <c r="AW2445" s="591">
        <v>505011</v>
      </c>
      <c r="AX2445" s="624"/>
      <c r="AY2445" s="624"/>
      <c r="AZ2445" s="624"/>
      <c r="BA2445" s="624"/>
      <c r="BB2445" s="624"/>
      <c r="BC2445" s="441"/>
      <c r="BD2445" s="589"/>
      <c r="BE2445" s="590"/>
    </row>
    <row r="2446" spans="34:57" ht="15" customHeight="1" x14ac:dyDescent="0.15">
      <c r="AH2446" s="591" t="s">
        <v>1090</v>
      </c>
      <c r="AI2446" s="592" t="s">
        <v>2599</v>
      </c>
      <c r="AJ2446" s="591">
        <v>402007</v>
      </c>
      <c r="AK2446" s="653"/>
      <c r="AR2446" s="663"/>
      <c r="AS2446" s="664"/>
      <c r="AU2446" s="645" t="s">
        <v>1418</v>
      </c>
      <c r="AV2446" s="592" t="s">
        <v>1194</v>
      </c>
      <c r="AW2446" s="591">
        <v>505013</v>
      </c>
      <c r="AX2446" s="624"/>
      <c r="AY2446" s="624"/>
      <c r="AZ2446" s="624"/>
      <c r="BA2446" s="624"/>
      <c r="BB2446" s="624"/>
      <c r="BC2446" s="441"/>
      <c r="BD2446" s="589"/>
      <c r="BE2446" s="590"/>
    </row>
    <row r="2447" spans="34:57" ht="15" customHeight="1" x14ac:dyDescent="0.15">
      <c r="AH2447" s="591" t="s">
        <v>1090</v>
      </c>
      <c r="AI2447" s="592" t="s">
        <v>926</v>
      </c>
      <c r="AJ2447" s="591">
        <v>402008</v>
      </c>
      <c r="AK2447" s="653"/>
      <c r="AR2447" s="663"/>
      <c r="AS2447" s="664"/>
      <c r="AU2447" s="645" t="s">
        <v>1418</v>
      </c>
      <c r="AV2447" s="592" t="s">
        <v>1429</v>
      </c>
      <c r="AW2447" s="591">
        <v>505014</v>
      </c>
      <c r="AX2447" s="624"/>
      <c r="AY2447" s="624"/>
      <c r="AZ2447" s="624"/>
      <c r="BA2447" s="624"/>
      <c r="BB2447" s="624"/>
      <c r="BC2447" s="441"/>
      <c r="BD2447" s="589"/>
      <c r="BE2447" s="590"/>
    </row>
    <row r="2448" spans="34:57" ht="15" customHeight="1" x14ac:dyDescent="0.15">
      <c r="AH2448" s="591" t="s">
        <v>1090</v>
      </c>
      <c r="AI2448" s="592" t="s">
        <v>2600</v>
      </c>
      <c r="AJ2448" s="591">
        <v>402009</v>
      </c>
      <c r="AK2448" s="653"/>
      <c r="AR2448" s="663"/>
      <c r="AS2448" s="664"/>
      <c r="AU2448" s="645" t="s">
        <v>1418</v>
      </c>
      <c r="AV2448" s="592" t="s">
        <v>1431</v>
      </c>
      <c r="AW2448" s="591">
        <v>505015</v>
      </c>
      <c r="AX2448" s="624"/>
      <c r="AY2448" s="624"/>
      <c r="AZ2448" s="624"/>
      <c r="BA2448" s="624"/>
      <c r="BB2448" s="624"/>
      <c r="BC2448" s="441"/>
      <c r="BD2448" s="589"/>
      <c r="BE2448" s="590"/>
    </row>
    <row r="2449" spans="34:57" ht="15" customHeight="1" x14ac:dyDescent="0.15">
      <c r="AH2449" s="591" t="s">
        <v>1090</v>
      </c>
      <c r="AI2449" s="592" t="s">
        <v>2601</v>
      </c>
      <c r="AJ2449" s="591">
        <v>402010</v>
      </c>
      <c r="AK2449" s="653"/>
      <c r="AR2449" s="663"/>
      <c r="AS2449" s="664"/>
      <c r="AU2449" s="645" t="s">
        <v>1418</v>
      </c>
      <c r="AV2449" s="592" t="s">
        <v>1195</v>
      </c>
      <c r="AW2449" s="591">
        <v>505016</v>
      </c>
      <c r="AX2449" s="624"/>
      <c r="AY2449" s="624"/>
      <c r="AZ2449" s="624"/>
      <c r="BA2449" s="624"/>
      <c r="BB2449" s="624"/>
      <c r="BC2449" s="441"/>
      <c r="BD2449" s="589"/>
      <c r="BE2449" s="590"/>
    </row>
    <row r="2450" spans="34:57" ht="15" customHeight="1" x14ac:dyDescent="0.15">
      <c r="AH2450" s="591" t="s">
        <v>1090</v>
      </c>
      <c r="AI2450" s="592" t="s">
        <v>2602</v>
      </c>
      <c r="AJ2450" s="591">
        <v>402013</v>
      </c>
      <c r="AK2450" s="653"/>
      <c r="AR2450" s="663"/>
      <c r="AS2450" s="664"/>
      <c r="AU2450" s="645" t="s">
        <v>1418</v>
      </c>
      <c r="AV2450" s="592" t="s">
        <v>1434</v>
      </c>
      <c r="AW2450" s="591">
        <v>505017</v>
      </c>
      <c r="AX2450" s="624"/>
      <c r="AY2450" s="624"/>
      <c r="AZ2450" s="624"/>
      <c r="BA2450" s="624"/>
      <c r="BB2450" s="624"/>
      <c r="BC2450" s="441"/>
      <c r="BD2450" s="589"/>
      <c r="BE2450" s="590"/>
    </row>
    <row r="2451" spans="34:57" ht="15" customHeight="1" x14ac:dyDescent="0.15">
      <c r="AH2451" s="591" t="s">
        <v>1090</v>
      </c>
      <c r="AI2451" s="592" t="s">
        <v>2603</v>
      </c>
      <c r="AJ2451" s="591">
        <v>402014</v>
      </c>
      <c r="AK2451" s="653"/>
      <c r="AR2451" s="663"/>
      <c r="AS2451" s="664"/>
      <c r="AU2451" s="645" t="s">
        <v>1418</v>
      </c>
      <c r="AV2451" s="592" t="s">
        <v>1196</v>
      </c>
      <c r="AW2451" s="591">
        <v>505018</v>
      </c>
      <c r="AX2451" s="624"/>
      <c r="AY2451" s="624"/>
      <c r="AZ2451" s="624"/>
      <c r="BA2451" s="624"/>
      <c r="BB2451" s="624"/>
      <c r="BC2451" s="441"/>
      <c r="BD2451" s="589"/>
      <c r="BE2451" s="590"/>
    </row>
    <row r="2452" spans="34:57" ht="15" customHeight="1" x14ac:dyDescent="0.15">
      <c r="AH2452" s="591" t="s">
        <v>1090</v>
      </c>
      <c r="AI2452" s="592" t="s">
        <v>934</v>
      </c>
      <c r="AJ2452" s="591">
        <v>402015</v>
      </c>
      <c r="AK2452" s="653"/>
      <c r="AR2452" s="663"/>
      <c r="AS2452" s="664"/>
      <c r="AU2452" s="645" t="s">
        <v>1418</v>
      </c>
      <c r="AV2452" s="592" t="s">
        <v>1437</v>
      </c>
      <c r="AW2452" s="591">
        <v>505019</v>
      </c>
      <c r="AX2452" s="624"/>
      <c r="AY2452" s="624"/>
      <c r="AZ2452" s="624"/>
      <c r="BA2452" s="624"/>
      <c r="BB2452" s="624"/>
      <c r="BC2452" s="441"/>
      <c r="BD2452" s="589"/>
      <c r="BE2452" s="590"/>
    </row>
    <row r="2453" spans="34:57" ht="15" customHeight="1" x14ac:dyDescent="0.15">
      <c r="AH2453" s="591" t="s">
        <v>1090</v>
      </c>
      <c r="AI2453" s="592" t="s">
        <v>2604</v>
      </c>
      <c r="AJ2453" s="591">
        <v>402016</v>
      </c>
      <c r="AK2453" s="653"/>
      <c r="AR2453" s="663"/>
      <c r="AS2453" s="664"/>
      <c r="AU2453" s="645" t="s">
        <v>1418</v>
      </c>
      <c r="AV2453" s="592" t="s">
        <v>1438</v>
      </c>
      <c r="AW2453" s="591">
        <v>505020</v>
      </c>
      <c r="AX2453" s="624"/>
      <c r="AY2453" s="624"/>
      <c r="AZ2453" s="624"/>
      <c r="BA2453" s="624"/>
      <c r="BB2453" s="624"/>
      <c r="BC2453" s="441"/>
      <c r="BD2453" s="589"/>
      <c r="BE2453" s="590"/>
    </row>
    <row r="2454" spans="34:57" ht="15" customHeight="1" x14ac:dyDescent="0.15">
      <c r="AH2454" s="591" t="s">
        <v>1090</v>
      </c>
      <c r="AI2454" s="592" t="s">
        <v>2605</v>
      </c>
      <c r="AJ2454" s="591">
        <v>402017</v>
      </c>
      <c r="AK2454" s="653"/>
      <c r="AR2454" s="663"/>
      <c r="AS2454" s="664"/>
      <c r="AU2454" s="645" t="s">
        <v>1418</v>
      </c>
      <c r="AV2454" s="592"/>
      <c r="AW2454" s="591">
        <v>505022</v>
      </c>
      <c r="AX2454" s="624"/>
      <c r="AY2454" s="624"/>
      <c r="AZ2454" s="624"/>
      <c r="BA2454" s="624"/>
      <c r="BB2454" s="624"/>
      <c r="BC2454" s="441"/>
      <c r="BD2454" s="589"/>
      <c r="BE2454" s="590"/>
    </row>
    <row r="2455" spans="34:57" ht="15" customHeight="1" x14ac:dyDescent="0.15">
      <c r="AH2455" s="591" t="s">
        <v>1090</v>
      </c>
      <c r="AI2455" s="592" t="s">
        <v>2606</v>
      </c>
      <c r="AJ2455" s="591">
        <v>402019</v>
      </c>
      <c r="AK2455" s="653"/>
      <c r="AR2455" s="663"/>
      <c r="AS2455" s="664"/>
      <c r="AU2455" s="645" t="s">
        <v>1418</v>
      </c>
      <c r="AV2455" s="592" t="s">
        <v>1441</v>
      </c>
      <c r="AW2455" s="591">
        <v>505023</v>
      </c>
      <c r="AX2455" s="624"/>
      <c r="AY2455" s="624"/>
      <c r="AZ2455" s="624"/>
      <c r="BA2455" s="624"/>
      <c r="BB2455" s="624"/>
      <c r="BC2455" s="441"/>
      <c r="BD2455" s="589"/>
      <c r="BE2455" s="590"/>
    </row>
    <row r="2456" spans="34:57" ht="15" customHeight="1" x14ac:dyDescent="0.15">
      <c r="AH2456" s="591" t="s">
        <v>1090</v>
      </c>
      <c r="AI2456" s="592" t="s">
        <v>2607</v>
      </c>
      <c r="AJ2456" s="591">
        <v>403001</v>
      </c>
      <c r="AK2456" s="653"/>
      <c r="AR2456" s="663"/>
      <c r="AS2456" s="664"/>
      <c r="AU2456" s="645" t="s">
        <v>1418</v>
      </c>
      <c r="AV2456" s="592" t="s">
        <v>1442</v>
      </c>
      <c r="AW2456" s="591">
        <v>505024</v>
      </c>
      <c r="AX2456" s="624"/>
      <c r="AY2456" s="624"/>
      <c r="AZ2456" s="624"/>
      <c r="BA2456" s="624"/>
      <c r="BB2456" s="624"/>
      <c r="BC2456" s="441"/>
      <c r="BD2456" s="589"/>
      <c r="BE2456" s="590"/>
    </row>
    <row r="2457" spans="34:57" ht="15" customHeight="1" x14ac:dyDescent="0.15">
      <c r="AH2457" s="591" t="s">
        <v>1090</v>
      </c>
      <c r="AI2457" s="592" t="s">
        <v>1132</v>
      </c>
      <c r="AJ2457" s="591">
        <v>403002</v>
      </c>
      <c r="AK2457" s="653"/>
      <c r="AR2457" s="663"/>
      <c r="AS2457" s="664"/>
      <c r="AU2457" s="645" t="s">
        <v>1418</v>
      </c>
      <c r="AV2457" s="592" t="s">
        <v>1198</v>
      </c>
      <c r="AW2457" s="591">
        <v>505025</v>
      </c>
      <c r="AX2457" s="624"/>
      <c r="AY2457" s="624"/>
      <c r="AZ2457" s="624"/>
      <c r="BA2457" s="624"/>
      <c r="BB2457" s="624"/>
      <c r="BC2457" s="441"/>
      <c r="BD2457" s="589"/>
      <c r="BE2457" s="590"/>
    </row>
    <row r="2458" spans="34:57" ht="15" customHeight="1" x14ac:dyDescent="0.15">
      <c r="AH2458" s="591" t="s">
        <v>1090</v>
      </c>
      <c r="AI2458" s="592" t="s">
        <v>2608</v>
      </c>
      <c r="AJ2458" s="591">
        <v>403003</v>
      </c>
      <c r="AK2458" s="653"/>
      <c r="AR2458" s="663"/>
      <c r="AS2458" s="664"/>
      <c r="AU2458" s="645" t="s">
        <v>1445</v>
      </c>
      <c r="AV2458" s="592" t="s">
        <v>1446</v>
      </c>
      <c r="AW2458" s="591">
        <v>505026</v>
      </c>
      <c r="AX2458" s="624"/>
      <c r="AY2458" s="624"/>
      <c r="AZ2458" s="624"/>
      <c r="BA2458" s="624"/>
      <c r="BB2458" s="624"/>
      <c r="BC2458" s="441"/>
      <c r="BD2458" s="589"/>
      <c r="BE2458" s="590"/>
    </row>
    <row r="2459" spans="34:57" ht="15" customHeight="1" x14ac:dyDescent="0.15">
      <c r="AH2459" s="591" t="s">
        <v>1090</v>
      </c>
      <c r="AI2459" s="592" t="s">
        <v>2609</v>
      </c>
      <c r="AJ2459" s="591">
        <v>403004</v>
      </c>
      <c r="AK2459" s="653"/>
      <c r="AR2459" s="663"/>
      <c r="AS2459" s="664"/>
      <c r="AU2459" s="645" t="s">
        <v>1445</v>
      </c>
      <c r="AV2459" s="592" t="s">
        <v>1448</v>
      </c>
      <c r="AW2459" s="591">
        <v>505027</v>
      </c>
      <c r="AX2459" s="624"/>
      <c r="AY2459" s="624"/>
      <c r="AZ2459" s="624"/>
      <c r="BA2459" s="624"/>
      <c r="BB2459" s="624"/>
      <c r="BC2459" s="441"/>
      <c r="BD2459" s="589"/>
      <c r="BE2459" s="590"/>
    </row>
    <row r="2460" spans="34:57" ht="15" customHeight="1" x14ac:dyDescent="0.15">
      <c r="AH2460" s="591" t="s">
        <v>1090</v>
      </c>
      <c r="AI2460" s="592" t="s">
        <v>2610</v>
      </c>
      <c r="AJ2460" s="591">
        <v>403005</v>
      </c>
      <c r="AK2460" s="653"/>
      <c r="AR2460" s="663"/>
      <c r="AS2460" s="664"/>
      <c r="AU2460" s="645" t="s">
        <v>1445</v>
      </c>
      <c r="AV2460" s="592" t="s">
        <v>1450</v>
      </c>
      <c r="AW2460" s="591">
        <v>505028</v>
      </c>
      <c r="AX2460" s="624"/>
      <c r="AY2460" s="624"/>
      <c r="AZ2460" s="624"/>
      <c r="BA2460" s="624"/>
      <c r="BB2460" s="624"/>
      <c r="BC2460" s="441"/>
      <c r="BD2460" s="589"/>
      <c r="BE2460" s="590"/>
    </row>
    <row r="2461" spans="34:57" ht="15" customHeight="1" x14ac:dyDescent="0.15">
      <c r="AH2461" s="591" t="s">
        <v>1090</v>
      </c>
      <c r="AI2461" s="592" t="s">
        <v>2611</v>
      </c>
      <c r="AJ2461" s="591">
        <v>403006</v>
      </c>
      <c r="AK2461" s="653"/>
      <c r="AR2461" s="663"/>
      <c r="AS2461" s="664"/>
      <c r="AU2461" s="645" t="s">
        <v>1445</v>
      </c>
      <c r="AV2461" s="592" t="s">
        <v>1452</v>
      </c>
      <c r="AW2461" s="591">
        <v>505029</v>
      </c>
      <c r="AX2461" s="624"/>
      <c r="AY2461" s="624"/>
      <c r="AZ2461" s="624"/>
      <c r="BA2461" s="624"/>
      <c r="BB2461" s="624"/>
      <c r="BC2461" s="441"/>
      <c r="BD2461" s="589"/>
      <c r="BE2461" s="590"/>
    </row>
    <row r="2462" spans="34:57" ht="15" customHeight="1" x14ac:dyDescent="0.15">
      <c r="AH2462" s="591" t="s">
        <v>1090</v>
      </c>
      <c r="AI2462" s="592" t="s">
        <v>2612</v>
      </c>
      <c r="AJ2462" s="591">
        <v>403007</v>
      </c>
      <c r="AK2462" s="653"/>
      <c r="AR2462" s="663"/>
      <c r="AS2462" s="664"/>
      <c r="AU2462" s="645" t="s">
        <v>1445</v>
      </c>
      <c r="AV2462" s="592" t="s">
        <v>1454</v>
      </c>
      <c r="AW2462" s="591">
        <v>505030</v>
      </c>
      <c r="AX2462" s="624"/>
      <c r="AY2462" s="624"/>
      <c r="AZ2462" s="624"/>
      <c r="BA2462" s="624"/>
      <c r="BB2462" s="624"/>
      <c r="BC2462" s="441"/>
      <c r="BD2462" s="589"/>
      <c r="BE2462" s="590"/>
    </row>
    <row r="2463" spans="34:57" ht="15" customHeight="1" x14ac:dyDescent="0.15">
      <c r="AH2463" s="591" t="s">
        <v>1090</v>
      </c>
      <c r="AI2463" s="592" t="s">
        <v>949</v>
      </c>
      <c r="AJ2463" s="591">
        <v>403009</v>
      </c>
      <c r="AK2463" s="653"/>
      <c r="AR2463" s="663"/>
      <c r="AS2463" s="664"/>
      <c r="AU2463" s="645" t="s">
        <v>1418</v>
      </c>
      <c r="AV2463" s="592"/>
      <c r="AW2463" s="591">
        <v>505990</v>
      </c>
      <c r="AX2463" s="624"/>
      <c r="AY2463" s="624"/>
      <c r="AZ2463" s="624"/>
      <c r="BA2463" s="624"/>
      <c r="BB2463" s="624"/>
      <c r="BC2463" s="441"/>
      <c r="BD2463" s="589"/>
      <c r="BE2463" s="590"/>
    </row>
    <row r="2464" spans="34:57" ht="15" customHeight="1" x14ac:dyDescent="0.15">
      <c r="AH2464" s="591" t="s">
        <v>1090</v>
      </c>
      <c r="AI2464" s="592" t="s">
        <v>2613</v>
      </c>
      <c r="AJ2464" s="591">
        <v>403010</v>
      </c>
      <c r="AK2464" s="653"/>
      <c r="AR2464" s="663"/>
      <c r="AS2464" s="664"/>
      <c r="AU2464" s="645" t="s">
        <v>1418</v>
      </c>
      <c r="AV2464" s="592" t="s">
        <v>1457</v>
      </c>
      <c r="AW2464" s="591">
        <v>505991</v>
      </c>
      <c r="AX2464" s="624"/>
      <c r="AY2464" s="624"/>
      <c r="AZ2464" s="624"/>
      <c r="BA2464" s="624"/>
      <c r="BB2464" s="624"/>
      <c r="BC2464" s="441"/>
      <c r="BD2464" s="589"/>
      <c r="BE2464" s="590"/>
    </row>
    <row r="2465" spans="34:57" ht="15" customHeight="1" x14ac:dyDescent="0.15">
      <c r="AH2465" s="591" t="s">
        <v>1090</v>
      </c>
      <c r="AI2465" s="592" t="s">
        <v>2614</v>
      </c>
      <c r="AJ2465" s="591">
        <v>403011</v>
      </c>
      <c r="AK2465" s="653"/>
      <c r="AR2465" s="663"/>
      <c r="AS2465" s="664"/>
      <c r="AU2465" s="645" t="s">
        <v>1418</v>
      </c>
      <c r="AV2465" s="592"/>
      <c r="AW2465" s="591">
        <v>505993</v>
      </c>
      <c r="AX2465" s="624"/>
      <c r="AY2465" s="624"/>
      <c r="AZ2465" s="624"/>
      <c r="BA2465" s="624"/>
      <c r="BB2465" s="624"/>
      <c r="BC2465" s="441"/>
      <c r="BD2465" s="589"/>
      <c r="BE2465" s="590"/>
    </row>
    <row r="2466" spans="34:57" ht="15" customHeight="1" x14ac:dyDescent="0.15">
      <c r="AH2466" s="591" t="s">
        <v>1090</v>
      </c>
      <c r="AI2466" s="592" t="s">
        <v>2615</v>
      </c>
      <c r="AJ2466" s="591">
        <v>403012</v>
      </c>
      <c r="AK2466" s="653"/>
      <c r="AR2466" s="663"/>
      <c r="AS2466" s="664"/>
      <c r="AU2466" s="645" t="s">
        <v>1418</v>
      </c>
      <c r="AV2466" s="592" t="s">
        <v>1460</v>
      </c>
      <c r="AW2466" s="591">
        <v>505994</v>
      </c>
      <c r="AX2466" s="624"/>
      <c r="AY2466" s="624"/>
      <c r="AZ2466" s="624"/>
      <c r="BA2466" s="624"/>
      <c r="BB2466" s="624"/>
      <c r="BC2466" s="441"/>
      <c r="BD2466" s="589"/>
      <c r="BE2466" s="590"/>
    </row>
    <row r="2467" spans="34:57" ht="15" customHeight="1" x14ac:dyDescent="0.15">
      <c r="AH2467" s="591" t="s">
        <v>1090</v>
      </c>
      <c r="AI2467" s="592" t="s">
        <v>2616</v>
      </c>
      <c r="AJ2467" s="591">
        <v>403013</v>
      </c>
      <c r="AK2467" s="653"/>
      <c r="AR2467" s="663"/>
      <c r="AS2467" s="664"/>
      <c r="AU2467" s="645" t="s">
        <v>1418</v>
      </c>
      <c r="AV2467" s="592"/>
      <c r="AW2467" s="591">
        <v>505992</v>
      </c>
      <c r="AX2467" s="624"/>
      <c r="AY2467" s="624"/>
      <c r="AZ2467" s="624"/>
      <c r="BA2467" s="624"/>
      <c r="BB2467" s="624"/>
      <c r="BC2467" s="441"/>
      <c r="BD2467" s="589"/>
      <c r="BE2467" s="590"/>
    </row>
    <row r="2468" spans="34:57" ht="15" customHeight="1" x14ac:dyDescent="0.15">
      <c r="AH2468" s="591" t="s">
        <v>1090</v>
      </c>
      <c r="AI2468" s="592" t="s">
        <v>2617</v>
      </c>
      <c r="AJ2468" s="591">
        <v>403014</v>
      </c>
      <c r="AK2468" s="653"/>
      <c r="AR2468" s="663"/>
      <c r="AS2468" s="664"/>
      <c r="AU2468" s="645" t="s">
        <v>1463</v>
      </c>
      <c r="AV2468" s="592" t="s">
        <v>1199</v>
      </c>
      <c r="AW2468" s="591">
        <v>506001</v>
      </c>
      <c r="AX2468" s="624"/>
      <c r="AY2468" s="624"/>
      <c r="AZ2468" s="624"/>
      <c r="BA2468" s="624"/>
      <c r="BB2468" s="624"/>
      <c r="BC2468" s="441"/>
      <c r="BD2468" s="589"/>
      <c r="BE2468" s="590"/>
    </row>
    <row r="2469" spans="34:57" ht="15" customHeight="1" x14ac:dyDescent="0.15">
      <c r="AH2469" s="591" t="s">
        <v>1090</v>
      </c>
      <c r="AI2469" s="592" t="s">
        <v>2618</v>
      </c>
      <c r="AJ2469" s="591">
        <v>403015</v>
      </c>
      <c r="AK2469" s="653"/>
      <c r="AR2469" s="663"/>
      <c r="AS2469" s="664"/>
      <c r="AU2469" s="645" t="s">
        <v>1463</v>
      </c>
      <c r="AV2469" s="592" t="s">
        <v>1200</v>
      </c>
      <c r="AW2469" s="591">
        <v>506002</v>
      </c>
      <c r="AX2469" s="624"/>
      <c r="AY2469" s="624"/>
      <c r="AZ2469" s="624"/>
      <c r="BA2469" s="624"/>
      <c r="BB2469" s="624"/>
      <c r="BC2469" s="441"/>
      <c r="BD2469" s="589"/>
      <c r="BE2469" s="590"/>
    </row>
    <row r="2470" spans="34:57" ht="15" customHeight="1" x14ac:dyDescent="0.15">
      <c r="AH2470" s="591" t="s">
        <v>1090</v>
      </c>
      <c r="AI2470" s="592" t="s">
        <v>2619</v>
      </c>
      <c r="AJ2470" s="591">
        <v>403016</v>
      </c>
      <c r="AK2470" s="653"/>
      <c r="AR2470" s="663"/>
      <c r="AS2470" s="664"/>
      <c r="AU2470" s="645" t="s">
        <v>1463</v>
      </c>
      <c r="AV2470" s="592" t="s">
        <v>1202</v>
      </c>
      <c r="AW2470" s="591">
        <v>506003</v>
      </c>
      <c r="AX2470" s="624"/>
      <c r="AY2470" s="624"/>
      <c r="AZ2470" s="624"/>
      <c r="BA2470" s="624"/>
      <c r="BB2470" s="624"/>
      <c r="BC2470" s="441"/>
      <c r="BD2470" s="589"/>
      <c r="BE2470" s="590"/>
    </row>
    <row r="2471" spans="34:57" ht="15" customHeight="1" x14ac:dyDescent="0.15">
      <c r="AH2471" s="591" t="s">
        <v>1090</v>
      </c>
      <c r="AI2471" s="592" t="s">
        <v>2620</v>
      </c>
      <c r="AJ2471" s="591">
        <v>403017</v>
      </c>
      <c r="AK2471" s="653"/>
      <c r="AR2471" s="663"/>
      <c r="AS2471" s="664"/>
      <c r="AU2471" s="645" t="s">
        <v>1463</v>
      </c>
      <c r="AV2471" s="592" t="s">
        <v>1467</v>
      </c>
      <c r="AW2471" s="591">
        <v>506004</v>
      </c>
      <c r="AX2471" s="624"/>
      <c r="AY2471" s="624"/>
      <c r="AZ2471" s="624"/>
      <c r="BA2471" s="624"/>
      <c r="BB2471" s="624"/>
      <c r="BC2471" s="441"/>
      <c r="BD2471" s="589"/>
      <c r="BE2471" s="590"/>
    </row>
    <row r="2472" spans="34:57" ht="15" customHeight="1" x14ac:dyDescent="0.15">
      <c r="AH2472" s="591" t="s">
        <v>1090</v>
      </c>
      <c r="AI2472" s="592" t="s">
        <v>2621</v>
      </c>
      <c r="AJ2472" s="591">
        <v>403018</v>
      </c>
      <c r="AK2472" s="653"/>
      <c r="AR2472" s="663"/>
      <c r="AS2472" s="664"/>
      <c r="AU2472" s="645" t="s">
        <v>1463</v>
      </c>
      <c r="AV2472" s="592" t="s">
        <v>1204</v>
      </c>
      <c r="AW2472" s="591">
        <v>506005</v>
      </c>
      <c r="AX2472" s="624"/>
      <c r="AY2472" s="624"/>
      <c r="AZ2472" s="624"/>
      <c r="BA2472" s="624"/>
      <c r="BB2472" s="624"/>
      <c r="BC2472" s="441"/>
      <c r="BD2472" s="589"/>
      <c r="BE2472" s="590"/>
    </row>
    <row r="2473" spans="34:57" ht="15" customHeight="1" x14ac:dyDescent="0.15">
      <c r="AH2473" s="591" t="s">
        <v>1090</v>
      </c>
      <c r="AI2473" s="592" t="s">
        <v>965</v>
      </c>
      <c r="AJ2473" s="591">
        <v>403019</v>
      </c>
      <c r="AK2473" s="653"/>
      <c r="AR2473" s="663"/>
      <c r="AS2473" s="664"/>
      <c r="AU2473" s="645" t="s">
        <v>1463</v>
      </c>
      <c r="AV2473" s="592" t="s">
        <v>1206</v>
      </c>
      <c r="AW2473" s="591">
        <v>506006</v>
      </c>
      <c r="AX2473" s="624"/>
      <c r="AY2473" s="624"/>
      <c r="AZ2473" s="624"/>
      <c r="BA2473" s="624"/>
      <c r="BB2473" s="624"/>
      <c r="BC2473" s="441"/>
      <c r="BD2473" s="589"/>
      <c r="BE2473" s="590"/>
    </row>
    <row r="2474" spans="34:57" ht="15" customHeight="1" x14ac:dyDescent="0.15">
      <c r="AH2474" s="591" t="s">
        <v>1090</v>
      </c>
      <c r="AI2474" s="592" t="s">
        <v>966</v>
      </c>
      <c r="AJ2474" s="591">
        <v>403020</v>
      </c>
      <c r="AK2474" s="653"/>
      <c r="AR2474" s="663"/>
      <c r="AS2474" s="664"/>
      <c r="AU2474" s="645" t="s">
        <v>1463</v>
      </c>
      <c r="AV2474" s="592" t="s">
        <v>1207</v>
      </c>
      <c r="AW2474" s="591">
        <v>506007</v>
      </c>
      <c r="AX2474" s="624"/>
      <c r="AY2474" s="624"/>
      <c r="AZ2474" s="624"/>
      <c r="BA2474" s="624"/>
      <c r="BB2474" s="624"/>
      <c r="BC2474" s="441"/>
      <c r="BD2474" s="589"/>
      <c r="BE2474" s="590"/>
    </row>
    <row r="2475" spans="34:57" ht="15" customHeight="1" x14ac:dyDescent="0.15">
      <c r="AH2475" s="591" t="s">
        <v>1090</v>
      </c>
      <c r="AI2475" s="592" t="s">
        <v>2622</v>
      </c>
      <c r="AJ2475" s="591">
        <v>404001</v>
      </c>
      <c r="AK2475" s="653"/>
      <c r="AR2475" s="663"/>
      <c r="AS2475" s="664"/>
      <c r="AU2475" s="645" t="s">
        <v>1463</v>
      </c>
      <c r="AV2475" s="592" t="s">
        <v>1472</v>
      </c>
      <c r="AW2475" s="591">
        <v>506008</v>
      </c>
      <c r="AX2475" s="624"/>
      <c r="AY2475" s="624"/>
      <c r="AZ2475" s="624"/>
      <c r="BA2475" s="624"/>
      <c r="BB2475" s="624"/>
      <c r="BC2475" s="441"/>
      <c r="BD2475" s="589"/>
      <c r="BE2475" s="590"/>
    </row>
    <row r="2476" spans="34:57" ht="15" customHeight="1" x14ac:dyDescent="0.15">
      <c r="AH2476" s="591" t="s">
        <v>1090</v>
      </c>
      <c r="AI2476" s="592" t="s">
        <v>2623</v>
      </c>
      <c r="AJ2476" s="591">
        <v>404002</v>
      </c>
      <c r="AK2476" s="653"/>
      <c r="AR2476" s="663"/>
      <c r="AS2476" s="664"/>
      <c r="AU2476" s="645" t="s">
        <v>1463</v>
      </c>
      <c r="AV2476" s="592" t="s">
        <v>1208</v>
      </c>
      <c r="AW2476" s="591">
        <v>506009</v>
      </c>
      <c r="AX2476" s="624"/>
      <c r="AY2476" s="624"/>
      <c r="AZ2476" s="624"/>
      <c r="BA2476" s="624"/>
      <c r="BB2476" s="624"/>
      <c r="BC2476" s="441"/>
      <c r="BD2476" s="589"/>
      <c r="BE2476" s="590"/>
    </row>
    <row r="2477" spans="34:57" ht="15" customHeight="1" x14ac:dyDescent="0.15">
      <c r="AH2477" s="591" t="s">
        <v>1090</v>
      </c>
      <c r="AI2477" s="592" t="s">
        <v>2624</v>
      </c>
      <c r="AJ2477" s="591">
        <v>404003</v>
      </c>
      <c r="AK2477" s="653"/>
      <c r="AR2477" s="663"/>
      <c r="AS2477" s="664"/>
      <c r="AU2477" s="645" t="s">
        <v>1463</v>
      </c>
      <c r="AV2477" s="592" t="s">
        <v>1209</v>
      </c>
      <c r="AW2477" s="591">
        <v>506010</v>
      </c>
      <c r="AX2477" s="624"/>
      <c r="AY2477" s="624"/>
      <c r="AZ2477" s="624"/>
      <c r="BA2477" s="624"/>
      <c r="BB2477" s="624"/>
      <c r="BC2477" s="441"/>
      <c r="BD2477" s="589"/>
      <c r="BE2477" s="590"/>
    </row>
    <row r="2478" spans="34:57" ht="15" customHeight="1" x14ac:dyDescent="0.15">
      <c r="AH2478" s="591" t="s">
        <v>1090</v>
      </c>
      <c r="AI2478" s="592" t="s">
        <v>2625</v>
      </c>
      <c r="AJ2478" s="591">
        <v>404005</v>
      </c>
      <c r="AK2478" s="653"/>
      <c r="AR2478" s="663"/>
      <c r="AS2478" s="664"/>
      <c r="AU2478" s="645" t="s">
        <v>1463</v>
      </c>
      <c r="AV2478" s="592" t="s">
        <v>1476</v>
      </c>
      <c r="AW2478" s="591">
        <v>506011</v>
      </c>
      <c r="AX2478" s="624"/>
      <c r="AY2478" s="624"/>
      <c r="AZ2478" s="624"/>
      <c r="BA2478" s="624"/>
      <c r="BB2478" s="624"/>
      <c r="BC2478" s="441"/>
      <c r="BD2478" s="589"/>
      <c r="BE2478" s="590"/>
    </row>
    <row r="2479" spans="34:57" ht="15" customHeight="1" x14ac:dyDescent="0.15">
      <c r="AH2479" s="591" t="s">
        <v>1090</v>
      </c>
      <c r="AI2479" s="592" t="s">
        <v>2626</v>
      </c>
      <c r="AJ2479" s="591">
        <v>404006</v>
      </c>
      <c r="AK2479" s="653"/>
      <c r="AR2479" s="663"/>
      <c r="AS2479" s="664"/>
      <c r="AU2479" s="645" t="s">
        <v>1463</v>
      </c>
      <c r="AV2479" s="592" t="s">
        <v>1477</v>
      </c>
      <c r="AW2479" s="591">
        <v>506012</v>
      </c>
      <c r="AX2479" s="624"/>
      <c r="AY2479" s="624"/>
      <c r="AZ2479" s="624"/>
      <c r="BA2479" s="624"/>
      <c r="BB2479" s="624"/>
      <c r="BC2479" s="441"/>
      <c r="BD2479" s="589"/>
      <c r="BE2479" s="590"/>
    </row>
    <row r="2480" spans="34:57" ht="15" customHeight="1" x14ac:dyDescent="0.15">
      <c r="AH2480" s="591" t="s">
        <v>1090</v>
      </c>
      <c r="AI2480" s="592" t="s">
        <v>2627</v>
      </c>
      <c r="AJ2480" s="591">
        <v>404007</v>
      </c>
      <c r="AK2480" s="653"/>
      <c r="AR2480" s="663"/>
      <c r="AS2480" s="664"/>
      <c r="AU2480" s="645" t="s">
        <v>1463</v>
      </c>
      <c r="AV2480" s="592" t="s">
        <v>1210</v>
      </c>
      <c r="AW2480" s="591">
        <v>506013</v>
      </c>
      <c r="AX2480" s="624"/>
      <c r="AY2480" s="624"/>
      <c r="AZ2480" s="624"/>
      <c r="BA2480" s="624"/>
      <c r="BB2480" s="624"/>
      <c r="BC2480" s="441"/>
      <c r="BD2480" s="589"/>
      <c r="BE2480" s="590"/>
    </row>
    <row r="2481" spans="34:57" ht="15" customHeight="1" x14ac:dyDescent="0.15">
      <c r="AH2481" s="591" t="s">
        <v>1090</v>
      </c>
      <c r="AI2481" s="592" t="s">
        <v>2628</v>
      </c>
      <c r="AJ2481" s="591">
        <v>404008</v>
      </c>
      <c r="AK2481" s="653"/>
      <c r="AR2481" s="663"/>
      <c r="AS2481" s="664"/>
      <c r="AU2481" s="645" t="s">
        <v>1463</v>
      </c>
      <c r="AV2481" s="592" t="s">
        <v>1212</v>
      </c>
      <c r="AW2481" s="591">
        <v>506014</v>
      </c>
      <c r="AX2481" s="624"/>
      <c r="AY2481" s="624"/>
      <c r="AZ2481" s="624"/>
      <c r="BA2481" s="624"/>
      <c r="BB2481" s="624"/>
      <c r="BC2481" s="441"/>
      <c r="BD2481" s="589"/>
      <c r="BE2481" s="590"/>
    </row>
    <row r="2482" spans="34:57" ht="15" customHeight="1" x14ac:dyDescent="0.15">
      <c r="AH2482" s="591" t="s">
        <v>1090</v>
      </c>
      <c r="AI2482" s="592" t="s">
        <v>2629</v>
      </c>
      <c r="AJ2482" s="591">
        <v>404009</v>
      </c>
      <c r="AK2482" s="653"/>
      <c r="AR2482" s="663"/>
      <c r="AS2482" s="664"/>
      <c r="AU2482" s="645" t="s">
        <v>1463</v>
      </c>
      <c r="AV2482" s="592" t="s">
        <v>1481</v>
      </c>
      <c r="AW2482" s="591">
        <v>506016</v>
      </c>
      <c r="AX2482" s="624"/>
      <c r="AY2482" s="624"/>
      <c r="AZ2482" s="624"/>
      <c r="BA2482" s="624"/>
      <c r="BB2482" s="624"/>
      <c r="BC2482" s="441"/>
      <c r="BD2482" s="589"/>
      <c r="BE2482" s="590"/>
    </row>
    <row r="2483" spans="34:57" ht="15" customHeight="1" x14ac:dyDescent="0.15">
      <c r="AH2483" s="591" t="s">
        <v>1090</v>
      </c>
      <c r="AI2483" s="592" t="s">
        <v>2630</v>
      </c>
      <c r="AJ2483" s="591">
        <v>404011</v>
      </c>
      <c r="AK2483" s="653"/>
      <c r="AR2483" s="663"/>
      <c r="AS2483" s="664"/>
      <c r="AU2483" s="645" t="s">
        <v>1463</v>
      </c>
      <c r="AV2483" s="592" t="s">
        <v>1482</v>
      </c>
      <c r="AW2483" s="591">
        <v>506017</v>
      </c>
      <c r="AX2483" s="624"/>
      <c r="AY2483" s="624"/>
      <c r="AZ2483" s="624"/>
      <c r="BA2483" s="624"/>
      <c r="BB2483" s="624"/>
      <c r="BC2483" s="441"/>
      <c r="BD2483" s="589"/>
      <c r="BE2483" s="590"/>
    </row>
    <row r="2484" spans="34:57" ht="15" customHeight="1" x14ac:dyDescent="0.15">
      <c r="AH2484" s="591" t="s">
        <v>1090</v>
      </c>
      <c r="AI2484" s="592" t="s">
        <v>975</v>
      </c>
      <c r="AJ2484" s="591">
        <v>404012</v>
      </c>
      <c r="AK2484" s="653"/>
      <c r="AR2484" s="663"/>
      <c r="AS2484" s="664"/>
      <c r="AU2484" s="645" t="s">
        <v>1463</v>
      </c>
      <c r="AV2484" s="592" t="s">
        <v>1484</v>
      </c>
      <c r="AW2484" s="591">
        <v>506018</v>
      </c>
      <c r="AX2484" s="624"/>
      <c r="AY2484" s="624"/>
      <c r="AZ2484" s="624"/>
      <c r="BA2484" s="624"/>
      <c r="BB2484" s="624"/>
      <c r="BC2484" s="441"/>
      <c r="BD2484" s="589"/>
      <c r="BE2484" s="590"/>
    </row>
    <row r="2485" spans="34:57" ht="15" customHeight="1" x14ac:dyDescent="0.15">
      <c r="AH2485" s="591" t="s">
        <v>1090</v>
      </c>
      <c r="AI2485" s="592" t="s">
        <v>2631</v>
      </c>
      <c r="AJ2485" s="591">
        <v>404013</v>
      </c>
      <c r="AK2485" s="653"/>
      <c r="AR2485" s="663"/>
      <c r="AS2485" s="664"/>
      <c r="AU2485" s="645" t="s">
        <v>1463</v>
      </c>
      <c r="AV2485" s="592" t="s">
        <v>1486</v>
      </c>
      <c r="AW2485" s="591">
        <v>506019</v>
      </c>
      <c r="AX2485" s="624"/>
      <c r="AY2485" s="624"/>
      <c r="AZ2485" s="624"/>
      <c r="BA2485" s="624"/>
      <c r="BB2485" s="624"/>
      <c r="BC2485" s="441"/>
      <c r="BD2485" s="589"/>
      <c r="BE2485" s="590"/>
    </row>
    <row r="2486" spans="34:57" ht="15" customHeight="1" x14ac:dyDescent="0.15">
      <c r="AH2486" s="591" t="s">
        <v>1090</v>
      </c>
      <c r="AI2486" s="592" t="s">
        <v>2632</v>
      </c>
      <c r="AJ2486" s="591">
        <v>404014</v>
      </c>
      <c r="AK2486" s="653"/>
      <c r="AR2486" s="663"/>
      <c r="AS2486" s="664"/>
      <c r="AU2486" s="645" t="s">
        <v>1488</v>
      </c>
      <c r="AV2486" s="592" t="s">
        <v>1489</v>
      </c>
      <c r="AW2486" s="591">
        <v>506020</v>
      </c>
      <c r="AX2486" s="624"/>
      <c r="AY2486" s="624"/>
      <c r="AZ2486" s="624"/>
      <c r="BA2486" s="624"/>
      <c r="BB2486" s="624"/>
      <c r="BC2486" s="441"/>
      <c r="BD2486" s="589"/>
      <c r="BE2486" s="590"/>
    </row>
    <row r="2487" spans="34:57" ht="15" customHeight="1" x14ac:dyDescent="0.15">
      <c r="AH2487" s="591" t="s">
        <v>1090</v>
      </c>
      <c r="AI2487" s="592" t="s">
        <v>2633</v>
      </c>
      <c r="AJ2487" s="591">
        <v>404022</v>
      </c>
      <c r="AK2487" s="653"/>
      <c r="AR2487" s="663"/>
      <c r="AS2487" s="664"/>
      <c r="AU2487" s="645" t="s">
        <v>1488</v>
      </c>
      <c r="AV2487" s="592" t="s">
        <v>1491</v>
      </c>
      <c r="AW2487" s="591">
        <v>506021</v>
      </c>
      <c r="AX2487" s="624"/>
      <c r="AY2487" s="624"/>
      <c r="AZ2487" s="624"/>
      <c r="BA2487" s="624"/>
      <c r="BB2487" s="624"/>
      <c r="BC2487" s="441"/>
      <c r="BD2487" s="589"/>
      <c r="BE2487" s="590"/>
    </row>
    <row r="2488" spans="34:57" ht="15" customHeight="1" x14ac:dyDescent="0.15">
      <c r="AH2488" s="591" t="s">
        <v>1090</v>
      </c>
      <c r="AI2488" s="592" t="s">
        <v>2634</v>
      </c>
      <c r="AJ2488" s="591">
        <v>404016</v>
      </c>
      <c r="AK2488" s="653"/>
      <c r="AR2488" s="663"/>
      <c r="AS2488" s="664"/>
      <c r="AU2488" s="645" t="s">
        <v>1488</v>
      </c>
      <c r="AV2488" s="592" t="s">
        <v>1493</v>
      </c>
      <c r="AW2488" s="591">
        <v>506022</v>
      </c>
      <c r="AX2488" s="624"/>
      <c r="AY2488" s="624"/>
      <c r="AZ2488" s="624"/>
      <c r="BA2488" s="624"/>
      <c r="BB2488" s="624"/>
      <c r="BC2488" s="441"/>
      <c r="BD2488" s="589"/>
      <c r="BE2488" s="590"/>
    </row>
    <row r="2489" spans="34:57" ht="15" customHeight="1" x14ac:dyDescent="0.15">
      <c r="AH2489" s="591" t="s">
        <v>1090</v>
      </c>
      <c r="AI2489" s="592" t="s">
        <v>2635</v>
      </c>
      <c r="AJ2489" s="591">
        <v>404017</v>
      </c>
      <c r="AK2489" s="653"/>
      <c r="AR2489" s="663"/>
      <c r="AS2489" s="664"/>
      <c r="AU2489" s="645" t="s">
        <v>1495</v>
      </c>
      <c r="AV2489" s="592" t="s">
        <v>1214</v>
      </c>
      <c r="AW2489" s="591">
        <v>507001</v>
      </c>
      <c r="AX2489" s="624"/>
      <c r="AY2489" s="624"/>
      <c r="AZ2489" s="624"/>
      <c r="BA2489" s="624"/>
      <c r="BB2489" s="624"/>
      <c r="BC2489" s="441"/>
      <c r="BD2489" s="589"/>
      <c r="BE2489" s="590"/>
    </row>
    <row r="2490" spans="34:57" ht="15" customHeight="1" x14ac:dyDescent="0.15">
      <c r="AH2490" s="591" t="s">
        <v>1090</v>
      </c>
      <c r="AI2490" s="592" t="s">
        <v>2636</v>
      </c>
      <c r="AJ2490" s="591">
        <v>404018</v>
      </c>
      <c r="AK2490" s="653"/>
      <c r="AR2490" s="663"/>
      <c r="AS2490" s="664"/>
      <c r="AU2490" s="645" t="s">
        <v>1495</v>
      </c>
      <c r="AV2490" s="592" t="s">
        <v>1496</v>
      </c>
      <c r="AW2490" s="591">
        <v>507002</v>
      </c>
      <c r="AX2490" s="624"/>
      <c r="AY2490" s="624"/>
      <c r="AZ2490" s="624"/>
      <c r="BA2490" s="624"/>
      <c r="BB2490" s="624"/>
      <c r="BC2490" s="441"/>
      <c r="BD2490" s="589"/>
      <c r="BE2490" s="590"/>
    </row>
    <row r="2491" spans="34:57" ht="15" customHeight="1" x14ac:dyDescent="0.15">
      <c r="AH2491" s="591" t="s">
        <v>1090</v>
      </c>
      <c r="AI2491" s="592" t="s">
        <v>2637</v>
      </c>
      <c r="AJ2491" s="591">
        <v>404019</v>
      </c>
      <c r="AK2491" s="653"/>
      <c r="AR2491" s="663"/>
      <c r="AS2491" s="664"/>
      <c r="AU2491" s="645" t="s">
        <v>1495</v>
      </c>
      <c r="AV2491" s="592" t="s">
        <v>1498</v>
      </c>
      <c r="AW2491" s="591">
        <v>507003</v>
      </c>
      <c r="AX2491" s="624"/>
      <c r="AY2491" s="624"/>
      <c r="AZ2491" s="624"/>
      <c r="BA2491" s="624"/>
      <c r="BB2491" s="624"/>
      <c r="BC2491" s="441"/>
      <c r="BD2491" s="589"/>
      <c r="BE2491" s="590"/>
    </row>
    <row r="2492" spans="34:57" ht="15" customHeight="1" x14ac:dyDescent="0.15">
      <c r="AH2492" s="591" t="s">
        <v>1090</v>
      </c>
      <c r="AI2492" s="592" t="s">
        <v>2638</v>
      </c>
      <c r="AJ2492" s="591">
        <v>404020</v>
      </c>
      <c r="AK2492" s="653"/>
      <c r="AR2492" s="663"/>
      <c r="AS2492" s="664"/>
      <c r="AU2492" s="645" t="s">
        <v>1495</v>
      </c>
      <c r="AV2492" s="592" t="s">
        <v>1500</v>
      </c>
      <c r="AW2492" s="591">
        <v>507004</v>
      </c>
      <c r="AX2492" s="624"/>
      <c r="AY2492" s="624"/>
      <c r="AZ2492" s="624"/>
      <c r="BA2492" s="624"/>
      <c r="BB2492" s="624"/>
      <c r="BC2492" s="441"/>
      <c r="BD2492" s="589"/>
      <c r="BE2492" s="590"/>
    </row>
    <row r="2493" spans="34:57" ht="15" customHeight="1" x14ac:dyDescent="0.15">
      <c r="AH2493" s="591" t="s">
        <v>1090</v>
      </c>
      <c r="AI2493" s="592" t="s">
        <v>2639</v>
      </c>
      <c r="AJ2493" s="591">
        <v>404021</v>
      </c>
      <c r="AK2493" s="653"/>
      <c r="AR2493" s="663"/>
      <c r="AS2493" s="664"/>
      <c r="AU2493" s="645" t="s">
        <v>1495</v>
      </c>
      <c r="AV2493" s="592" t="s">
        <v>1215</v>
      </c>
      <c r="AW2493" s="591">
        <v>507005</v>
      </c>
      <c r="AX2493" s="624"/>
      <c r="AY2493" s="624"/>
      <c r="AZ2493" s="624"/>
      <c r="BA2493" s="624"/>
      <c r="BB2493" s="624"/>
      <c r="BC2493" s="441"/>
      <c r="BD2493" s="589"/>
      <c r="BE2493" s="590"/>
    </row>
    <row r="2494" spans="34:57" ht="15" customHeight="1" x14ac:dyDescent="0.15">
      <c r="AH2494" s="591" t="s">
        <v>1090</v>
      </c>
      <c r="AI2494" s="592" t="s">
        <v>2640</v>
      </c>
      <c r="AJ2494" s="591">
        <v>404990</v>
      </c>
      <c r="AK2494" s="653"/>
      <c r="AR2494" s="663"/>
      <c r="AS2494" s="664"/>
      <c r="AU2494" s="645" t="s">
        <v>1495</v>
      </c>
      <c r="AV2494" s="592" t="s">
        <v>1216</v>
      </c>
      <c r="AW2494" s="591">
        <v>507006</v>
      </c>
      <c r="AX2494" s="624"/>
      <c r="AY2494" s="624"/>
      <c r="AZ2494" s="624"/>
      <c r="BA2494" s="624"/>
      <c r="BB2494" s="624"/>
      <c r="BC2494" s="441"/>
      <c r="BD2494" s="589"/>
      <c r="BE2494" s="590"/>
    </row>
    <row r="2495" spans="34:57" ht="15" customHeight="1" x14ac:dyDescent="0.15">
      <c r="AH2495" s="591" t="s">
        <v>1090</v>
      </c>
      <c r="AI2495" s="592" t="s">
        <v>2641</v>
      </c>
      <c r="AJ2495" s="591">
        <v>405001</v>
      </c>
      <c r="AK2495" s="653"/>
      <c r="AR2495" s="663"/>
      <c r="AS2495" s="664"/>
      <c r="AU2495" s="645" t="s">
        <v>1495</v>
      </c>
      <c r="AV2495" s="592" t="s">
        <v>1218</v>
      </c>
      <c r="AW2495" s="591">
        <v>507007</v>
      </c>
      <c r="AX2495" s="624"/>
      <c r="AY2495" s="624"/>
      <c r="AZ2495" s="624"/>
      <c r="BA2495" s="624"/>
      <c r="BB2495" s="624"/>
      <c r="BC2495" s="441"/>
      <c r="BD2495" s="589"/>
      <c r="BE2495" s="590"/>
    </row>
    <row r="2496" spans="34:57" ht="15" customHeight="1" x14ac:dyDescent="0.15">
      <c r="AH2496" s="591" t="s">
        <v>1090</v>
      </c>
      <c r="AI2496" s="592" t="s">
        <v>2642</v>
      </c>
      <c r="AJ2496" s="591">
        <v>405002</v>
      </c>
      <c r="AK2496" s="653"/>
      <c r="AR2496" s="663"/>
      <c r="AS2496" s="664"/>
      <c r="AU2496" s="645" t="s">
        <v>1495</v>
      </c>
      <c r="AV2496" s="592" t="s">
        <v>1504</v>
      </c>
      <c r="AW2496" s="591">
        <v>507008</v>
      </c>
      <c r="AX2496" s="624"/>
      <c r="AY2496" s="624"/>
      <c r="AZ2496" s="624"/>
      <c r="BA2496" s="624"/>
      <c r="BB2496" s="624"/>
      <c r="BC2496" s="441"/>
      <c r="BD2496" s="589"/>
      <c r="BE2496" s="590"/>
    </row>
    <row r="2497" spans="34:57" ht="15" customHeight="1" x14ac:dyDescent="0.15">
      <c r="AH2497" s="591" t="s">
        <v>1090</v>
      </c>
      <c r="AI2497" s="592" t="s">
        <v>2643</v>
      </c>
      <c r="AJ2497" s="591">
        <v>405003</v>
      </c>
      <c r="AK2497" s="653"/>
      <c r="AR2497" s="663"/>
      <c r="AS2497" s="664"/>
      <c r="AU2497" s="645" t="s">
        <v>1495</v>
      </c>
      <c r="AV2497" s="592" t="s">
        <v>1219</v>
      </c>
      <c r="AW2497" s="591">
        <v>507009</v>
      </c>
      <c r="AX2497" s="624"/>
      <c r="AY2497" s="624"/>
      <c r="AZ2497" s="624"/>
      <c r="BA2497" s="624"/>
      <c r="BB2497" s="624"/>
      <c r="BC2497" s="441"/>
      <c r="BD2497" s="589"/>
      <c r="BE2497" s="590"/>
    </row>
    <row r="2498" spans="34:57" ht="15" customHeight="1" x14ac:dyDescent="0.15">
      <c r="AH2498" s="591" t="s">
        <v>1090</v>
      </c>
      <c r="AI2498" s="592" t="s">
        <v>2644</v>
      </c>
      <c r="AJ2498" s="591">
        <v>405004</v>
      </c>
      <c r="AK2498" s="653"/>
      <c r="AR2498" s="663"/>
      <c r="AS2498" s="664"/>
      <c r="AU2498" s="645" t="s">
        <v>1495</v>
      </c>
      <c r="AV2498" s="592" t="s">
        <v>1220</v>
      </c>
      <c r="AW2498" s="591">
        <v>507010</v>
      </c>
      <c r="AX2498" s="624"/>
      <c r="AY2498" s="624"/>
      <c r="AZ2498" s="624"/>
      <c r="BA2498" s="624"/>
      <c r="BB2498" s="624"/>
      <c r="BC2498" s="441"/>
      <c r="BD2498" s="589"/>
      <c r="BE2498" s="590"/>
    </row>
    <row r="2499" spans="34:57" ht="15" customHeight="1" x14ac:dyDescent="0.15">
      <c r="AH2499" s="591" t="s">
        <v>1090</v>
      </c>
      <c r="AI2499" s="592" t="s">
        <v>2645</v>
      </c>
      <c r="AJ2499" s="591">
        <v>405005</v>
      </c>
      <c r="AK2499" s="653"/>
      <c r="AR2499" s="663"/>
      <c r="AS2499" s="664"/>
      <c r="AU2499" s="645" t="s">
        <v>1495</v>
      </c>
      <c r="AV2499" s="592" t="s">
        <v>1221</v>
      </c>
      <c r="AW2499" s="591">
        <v>507011</v>
      </c>
      <c r="AX2499" s="624"/>
      <c r="AY2499" s="624"/>
      <c r="AZ2499" s="624"/>
      <c r="BA2499" s="624"/>
      <c r="BB2499" s="624"/>
      <c r="BC2499" s="441"/>
      <c r="BD2499" s="589"/>
      <c r="BE2499" s="590"/>
    </row>
    <row r="2500" spans="34:57" ht="15" customHeight="1" x14ac:dyDescent="0.15">
      <c r="AH2500" s="591" t="s">
        <v>1090</v>
      </c>
      <c r="AI2500" s="592" t="s">
        <v>2646</v>
      </c>
      <c r="AJ2500" s="591">
        <v>405006</v>
      </c>
      <c r="AK2500" s="653"/>
      <c r="AR2500" s="663"/>
      <c r="AS2500" s="664"/>
      <c r="AU2500" s="645" t="s">
        <v>1495</v>
      </c>
      <c r="AV2500" s="592" t="s">
        <v>1508</v>
      </c>
      <c r="AW2500" s="591">
        <v>507013</v>
      </c>
      <c r="AX2500" s="624"/>
      <c r="AY2500" s="624"/>
      <c r="AZ2500" s="624"/>
      <c r="BA2500" s="624"/>
      <c r="BB2500" s="624"/>
      <c r="BC2500" s="441"/>
      <c r="BD2500" s="589"/>
      <c r="BE2500" s="590"/>
    </row>
    <row r="2501" spans="34:57" ht="15" customHeight="1" x14ac:dyDescent="0.15">
      <c r="AH2501" s="591" t="s">
        <v>1090</v>
      </c>
      <c r="AI2501" s="592" t="s">
        <v>2647</v>
      </c>
      <c r="AJ2501" s="591">
        <v>405007</v>
      </c>
      <c r="AK2501" s="653"/>
      <c r="AR2501" s="663"/>
      <c r="AS2501" s="664"/>
      <c r="AU2501" s="645" t="s">
        <v>1495</v>
      </c>
      <c r="AV2501" s="592" t="s">
        <v>1222</v>
      </c>
      <c r="AW2501" s="591">
        <v>507016</v>
      </c>
      <c r="AX2501" s="624"/>
      <c r="AY2501" s="624"/>
      <c r="AZ2501" s="624"/>
      <c r="BA2501" s="624"/>
      <c r="BB2501" s="624"/>
      <c r="BC2501" s="441"/>
      <c r="BD2501" s="589"/>
      <c r="BE2501" s="590"/>
    </row>
    <row r="2502" spans="34:57" ht="15" customHeight="1" x14ac:dyDescent="0.15">
      <c r="AH2502" s="591" t="s">
        <v>1090</v>
      </c>
      <c r="AI2502" s="592" t="s">
        <v>2648</v>
      </c>
      <c r="AJ2502" s="591">
        <v>405008</v>
      </c>
      <c r="AK2502" s="653"/>
      <c r="AR2502" s="663"/>
      <c r="AS2502" s="664"/>
      <c r="AU2502" s="645" t="s">
        <v>1495</v>
      </c>
      <c r="AV2502" s="592" t="s">
        <v>1223</v>
      </c>
      <c r="AW2502" s="591">
        <v>507017</v>
      </c>
      <c r="AX2502" s="624"/>
      <c r="AY2502" s="624"/>
      <c r="AZ2502" s="624"/>
      <c r="BA2502" s="624"/>
      <c r="BB2502" s="624"/>
      <c r="BC2502" s="441"/>
      <c r="BD2502" s="589"/>
      <c r="BE2502" s="590"/>
    </row>
    <row r="2503" spans="34:57" ht="15" customHeight="1" x14ac:dyDescent="0.15">
      <c r="AH2503" s="591" t="s">
        <v>1090</v>
      </c>
      <c r="AI2503" s="592" t="s">
        <v>2649</v>
      </c>
      <c r="AJ2503" s="591">
        <v>405009</v>
      </c>
      <c r="AK2503" s="653"/>
      <c r="AR2503" s="663"/>
      <c r="AS2503" s="664"/>
      <c r="AU2503" s="645" t="s">
        <v>1495</v>
      </c>
      <c r="AV2503" s="592" t="s">
        <v>1224</v>
      </c>
      <c r="AW2503" s="591">
        <v>507018</v>
      </c>
      <c r="AX2503" s="624"/>
      <c r="AY2503" s="624"/>
      <c r="AZ2503" s="624"/>
      <c r="BA2503" s="624"/>
      <c r="BB2503" s="624"/>
      <c r="BC2503" s="441"/>
      <c r="BD2503" s="589"/>
      <c r="BE2503" s="590"/>
    </row>
    <row r="2504" spans="34:57" ht="15" customHeight="1" x14ac:dyDescent="0.15">
      <c r="AH2504" s="591" t="s">
        <v>1090</v>
      </c>
      <c r="AI2504" s="592" t="s">
        <v>2650</v>
      </c>
      <c r="AJ2504" s="594">
        <v>405010</v>
      </c>
      <c r="AK2504" s="653"/>
      <c r="AR2504" s="663"/>
      <c r="AS2504" s="664"/>
      <c r="AU2504" s="645" t="s">
        <v>1495</v>
      </c>
      <c r="AV2504" s="592" t="s">
        <v>1226</v>
      </c>
      <c r="AW2504" s="591">
        <v>507019</v>
      </c>
      <c r="AX2504" s="624"/>
      <c r="AY2504" s="624"/>
      <c r="AZ2504" s="624"/>
      <c r="BA2504" s="624"/>
      <c r="BB2504" s="624"/>
      <c r="BC2504" s="441"/>
      <c r="BD2504" s="589"/>
      <c r="BE2504" s="590"/>
    </row>
    <row r="2505" spans="34:57" ht="15" customHeight="1" x14ac:dyDescent="0.15">
      <c r="AH2505" s="591" t="s">
        <v>1090</v>
      </c>
      <c r="AI2505" s="592" t="s">
        <v>2651</v>
      </c>
      <c r="AJ2505" s="591">
        <v>405011</v>
      </c>
      <c r="AK2505" s="653"/>
      <c r="AR2505" s="663"/>
      <c r="AS2505" s="664"/>
      <c r="AU2505" s="645" t="s">
        <v>1495</v>
      </c>
      <c r="AV2505" s="592" t="s">
        <v>1227</v>
      </c>
      <c r="AW2505" s="591">
        <v>507020</v>
      </c>
      <c r="AX2505" s="624"/>
      <c r="AY2505" s="624"/>
      <c r="AZ2505" s="624"/>
      <c r="BA2505" s="624"/>
      <c r="BB2505" s="624"/>
      <c r="BC2505" s="441"/>
      <c r="BD2505" s="589"/>
      <c r="BE2505" s="590"/>
    </row>
    <row r="2506" spans="34:57" ht="15" customHeight="1" x14ac:dyDescent="0.15">
      <c r="AH2506" s="591" t="s">
        <v>1090</v>
      </c>
      <c r="AI2506" s="592" t="s">
        <v>2652</v>
      </c>
      <c r="AJ2506" s="591">
        <v>405012</v>
      </c>
      <c r="AK2506" s="653"/>
      <c r="AR2506" s="663"/>
      <c r="AS2506" s="664"/>
      <c r="AU2506" s="645" t="s">
        <v>1495</v>
      </c>
      <c r="AV2506" s="592" t="s">
        <v>1514</v>
      </c>
      <c r="AW2506" s="591">
        <v>507021</v>
      </c>
      <c r="AX2506" s="624"/>
      <c r="AY2506" s="624"/>
      <c r="AZ2506" s="624"/>
      <c r="BA2506" s="624"/>
      <c r="BB2506" s="624"/>
      <c r="BC2506" s="441"/>
      <c r="BD2506" s="589"/>
      <c r="BE2506" s="590"/>
    </row>
    <row r="2507" spans="34:57" ht="15" customHeight="1" x14ac:dyDescent="0.15">
      <c r="AH2507" s="591" t="s">
        <v>1090</v>
      </c>
      <c r="AI2507" s="592" t="s">
        <v>2653</v>
      </c>
      <c r="AJ2507" s="591">
        <v>405013</v>
      </c>
      <c r="AK2507" s="653"/>
      <c r="AR2507" s="663"/>
      <c r="AS2507" s="664"/>
      <c r="AU2507" s="645" t="s">
        <v>1495</v>
      </c>
      <c r="AV2507" s="592" t="s">
        <v>1516</v>
      </c>
      <c r="AW2507" s="591">
        <v>507022</v>
      </c>
      <c r="AX2507" s="624"/>
      <c r="AY2507" s="624"/>
      <c r="AZ2507" s="624"/>
      <c r="BA2507" s="624"/>
      <c r="BB2507" s="624"/>
      <c r="BC2507" s="441"/>
      <c r="BD2507" s="589"/>
      <c r="BE2507" s="590"/>
    </row>
    <row r="2508" spans="34:57" ht="15" customHeight="1" x14ac:dyDescent="0.15">
      <c r="AH2508" s="591" t="s">
        <v>1090</v>
      </c>
      <c r="AI2508" s="592" t="s">
        <v>2654</v>
      </c>
      <c r="AJ2508" s="591">
        <v>405014</v>
      </c>
      <c r="AK2508" s="653"/>
      <c r="AR2508" s="663"/>
      <c r="AS2508" s="664"/>
      <c r="AU2508" s="645" t="s">
        <v>1495</v>
      </c>
      <c r="AV2508" s="592" t="s">
        <v>1229</v>
      </c>
      <c r="AW2508" s="591">
        <v>507023</v>
      </c>
      <c r="AX2508" s="624"/>
      <c r="AY2508" s="624"/>
      <c r="AZ2508" s="624"/>
      <c r="BA2508" s="624"/>
      <c r="BB2508" s="624"/>
      <c r="BC2508" s="441"/>
      <c r="BD2508" s="589"/>
      <c r="BE2508" s="590"/>
    </row>
    <row r="2509" spans="34:57" ht="15" customHeight="1" x14ac:dyDescent="0.15">
      <c r="AH2509" s="591" t="s">
        <v>1090</v>
      </c>
      <c r="AI2509" s="592" t="s">
        <v>2655</v>
      </c>
      <c r="AJ2509" s="591">
        <v>405015</v>
      </c>
      <c r="AK2509" s="653"/>
      <c r="AR2509" s="663"/>
      <c r="AS2509" s="664"/>
      <c r="AU2509" s="645" t="s">
        <v>1495</v>
      </c>
      <c r="AV2509" s="592" t="s">
        <v>1230</v>
      </c>
      <c r="AW2509" s="591">
        <v>507024</v>
      </c>
      <c r="AX2509" s="624"/>
      <c r="AY2509" s="624"/>
      <c r="AZ2509" s="624"/>
      <c r="BA2509" s="624"/>
      <c r="BB2509" s="624"/>
      <c r="BC2509" s="441"/>
      <c r="BD2509" s="589"/>
      <c r="BE2509" s="590"/>
    </row>
    <row r="2510" spans="34:57" ht="15" customHeight="1" x14ac:dyDescent="0.15">
      <c r="AH2510" s="591" t="s">
        <v>1090</v>
      </c>
      <c r="AI2510" s="592" t="s">
        <v>2656</v>
      </c>
      <c r="AJ2510" s="591">
        <v>406001</v>
      </c>
      <c r="AK2510" s="653"/>
      <c r="AR2510" s="663"/>
      <c r="AS2510" s="664"/>
      <c r="AU2510" s="645" t="s">
        <v>1495</v>
      </c>
      <c r="AV2510" s="592" t="s">
        <v>1231</v>
      </c>
      <c r="AW2510" s="591">
        <v>507025</v>
      </c>
      <c r="AX2510" s="624"/>
      <c r="AY2510" s="624"/>
      <c r="AZ2510" s="624"/>
      <c r="BA2510" s="624"/>
      <c r="BB2510" s="624"/>
      <c r="BC2510" s="441"/>
      <c r="BD2510" s="589"/>
      <c r="BE2510" s="590"/>
    </row>
    <row r="2511" spans="34:57" ht="15" customHeight="1" x14ac:dyDescent="0.15">
      <c r="AH2511" s="591" t="s">
        <v>1090</v>
      </c>
      <c r="AI2511" s="592" t="s">
        <v>2657</v>
      </c>
      <c r="AJ2511" s="591">
        <v>406002</v>
      </c>
      <c r="AK2511" s="653"/>
      <c r="AR2511" s="663"/>
      <c r="AS2511" s="664"/>
      <c r="AU2511" s="645" t="s">
        <v>1495</v>
      </c>
      <c r="AV2511" s="592" t="s">
        <v>1232</v>
      </c>
      <c r="AW2511" s="591">
        <v>507026</v>
      </c>
      <c r="AX2511" s="624"/>
      <c r="AY2511" s="624"/>
      <c r="AZ2511" s="624"/>
      <c r="BA2511" s="624"/>
      <c r="BB2511" s="624"/>
      <c r="BC2511" s="441"/>
      <c r="BD2511" s="589"/>
      <c r="BE2511" s="590"/>
    </row>
    <row r="2512" spans="34:57" ht="15" customHeight="1" x14ac:dyDescent="0.15">
      <c r="AH2512" s="591" t="s">
        <v>1090</v>
      </c>
      <c r="AI2512" s="592" t="s">
        <v>2658</v>
      </c>
      <c r="AJ2512" s="591">
        <v>406003</v>
      </c>
      <c r="AK2512" s="653"/>
      <c r="AR2512" s="663"/>
      <c r="AS2512" s="664"/>
      <c r="AU2512" s="645" t="s">
        <v>1495</v>
      </c>
      <c r="AV2512" s="592" t="s">
        <v>1233</v>
      </c>
      <c r="AW2512" s="591">
        <v>507027</v>
      </c>
      <c r="AX2512" s="624"/>
      <c r="AY2512" s="624"/>
      <c r="AZ2512" s="624"/>
      <c r="BA2512" s="624"/>
      <c r="BB2512" s="624"/>
      <c r="BC2512" s="441"/>
      <c r="BD2512" s="589"/>
      <c r="BE2512" s="590"/>
    </row>
    <row r="2513" spans="34:57" ht="15" customHeight="1" x14ac:dyDescent="0.15">
      <c r="AH2513" s="591" t="s">
        <v>1090</v>
      </c>
      <c r="AI2513" s="592" t="s">
        <v>2659</v>
      </c>
      <c r="AJ2513" s="591">
        <v>406004</v>
      </c>
      <c r="AK2513" s="653"/>
      <c r="AR2513" s="663"/>
      <c r="AS2513" s="664"/>
      <c r="AU2513" s="645" t="s">
        <v>1495</v>
      </c>
      <c r="AV2513" s="592" t="s">
        <v>1234</v>
      </c>
      <c r="AW2513" s="591">
        <v>507028</v>
      </c>
      <c r="AX2513" s="624"/>
      <c r="AY2513" s="624"/>
      <c r="AZ2513" s="624"/>
      <c r="BA2513" s="624"/>
      <c r="BB2513" s="624"/>
      <c r="BC2513" s="441"/>
      <c r="BD2513" s="589"/>
      <c r="BE2513" s="590"/>
    </row>
    <row r="2514" spans="34:57" ht="15" customHeight="1" x14ac:dyDescent="0.15">
      <c r="AH2514" s="591" t="s">
        <v>1090</v>
      </c>
      <c r="AI2514" s="592" t="s">
        <v>2660</v>
      </c>
      <c r="AJ2514" s="591">
        <v>406005</v>
      </c>
      <c r="AK2514" s="653"/>
      <c r="AR2514" s="663"/>
      <c r="AS2514" s="664"/>
      <c r="AU2514" s="645" t="s">
        <v>1495</v>
      </c>
      <c r="AV2514" s="592" t="s">
        <v>1236</v>
      </c>
      <c r="AW2514" s="591">
        <v>507029</v>
      </c>
      <c r="AX2514" s="624"/>
      <c r="AY2514" s="624"/>
      <c r="AZ2514" s="624"/>
      <c r="BA2514" s="624"/>
      <c r="BB2514" s="624"/>
      <c r="BC2514" s="441"/>
      <c r="BD2514" s="589"/>
      <c r="BE2514" s="590"/>
    </row>
    <row r="2515" spans="34:57" ht="15" customHeight="1" x14ac:dyDescent="0.15">
      <c r="AH2515" s="591" t="s">
        <v>1090</v>
      </c>
      <c r="AI2515" s="592" t="s">
        <v>2661</v>
      </c>
      <c r="AJ2515" s="591">
        <v>406007</v>
      </c>
      <c r="AK2515" s="653"/>
      <c r="AR2515" s="663"/>
      <c r="AS2515" s="664"/>
      <c r="AU2515" s="645" t="s">
        <v>1495</v>
      </c>
      <c r="AV2515" s="592" t="s">
        <v>1522</v>
      </c>
      <c r="AW2515" s="591">
        <v>507030</v>
      </c>
      <c r="AX2515" s="624"/>
      <c r="AY2515" s="624"/>
      <c r="AZ2515" s="624"/>
      <c r="BA2515" s="624"/>
      <c r="BB2515" s="624"/>
      <c r="BC2515" s="441"/>
      <c r="BD2515" s="589"/>
      <c r="BE2515" s="590"/>
    </row>
    <row r="2516" spans="34:57" ht="15" customHeight="1" x14ac:dyDescent="0.15">
      <c r="AH2516" s="591" t="s">
        <v>1090</v>
      </c>
      <c r="AI2516" s="592" t="s">
        <v>2662</v>
      </c>
      <c r="AJ2516" s="591">
        <v>406008</v>
      </c>
      <c r="AK2516" s="653"/>
      <c r="AR2516" s="663"/>
      <c r="AS2516" s="664"/>
      <c r="AU2516" s="645" t="s">
        <v>1495</v>
      </c>
      <c r="AV2516" s="592" t="s">
        <v>1237</v>
      </c>
      <c r="AW2516" s="591">
        <v>507031</v>
      </c>
      <c r="AX2516" s="624"/>
      <c r="AY2516" s="624"/>
      <c r="AZ2516" s="624"/>
      <c r="BA2516" s="624"/>
      <c r="BB2516" s="624"/>
      <c r="BC2516" s="441"/>
      <c r="BD2516" s="589"/>
      <c r="BE2516" s="590"/>
    </row>
    <row r="2517" spans="34:57" ht="15" customHeight="1" x14ac:dyDescent="0.15">
      <c r="AH2517" s="591" t="s">
        <v>1090</v>
      </c>
      <c r="AI2517" s="592" t="s">
        <v>2663</v>
      </c>
      <c r="AJ2517" s="591">
        <v>406009</v>
      </c>
      <c r="AK2517" s="653"/>
      <c r="AR2517" s="663"/>
      <c r="AS2517" s="664"/>
      <c r="AU2517" s="645" t="s">
        <v>1495</v>
      </c>
      <c r="AV2517" s="592" t="s">
        <v>1238</v>
      </c>
      <c r="AW2517" s="591">
        <v>507032</v>
      </c>
      <c r="AX2517" s="624"/>
      <c r="AY2517" s="624"/>
      <c r="AZ2517" s="624"/>
      <c r="BA2517" s="624"/>
      <c r="BB2517" s="624"/>
      <c r="BC2517" s="441"/>
      <c r="BD2517" s="589"/>
      <c r="BE2517" s="590"/>
    </row>
    <row r="2518" spans="34:57" ht="15" customHeight="1" x14ac:dyDescent="0.15">
      <c r="AH2518" s="591" t="s">
        <v>1090</v>
      </c>
      <c r="AI2518" s="592" t="s">
        <v>2664</v>
      </c>
      <c r="AJ2518" s="591">
        <v>406010</v>
      </c>
      <c r="AK2518" s="653"/>
      <c r="AR2518" s="663"/>
      <c r="AS2518" s="664"/>
      <c r="AU2518" s="645" t="s">
        <v>1495</v>
      </c>
      <c r="AV2518" s="592" t="s">
        <v>1525</v>
      </c>
      <c r="AW2518" s="591">
        <v>507033</v>
      </c>
      <c r="AX2518" s="624"/>
      <c r="AY2518" s="624"/>
      <c r="AZ2518" s="624"/>
      <c r="BA2518" s="624"/>
      <c r="BB2518" s="624"/>
      <c r="BC2518" s="441"/>
      <c r="BD2518" s="589"/>
      <c r="BE2518" s="590"/>
    </row>
    <row r="2519" spans="34:57" ht="15" customHeight="1" x14ac:dyDescent="0.15">
      <c r="AH2519" s="591" t="s">
        <v>1090</v>
      </c>
      <c r="AI2519" s="592" t="s">
        <v>2665</v>
      </c>
      <c r="AJ2519" s="591">
        <v>406011</v>
      </c>
      <c r="AK2519" s="653"/>
      <c r="AR2519" s="663"/>
      <c r="AS2519" s="664"/>
      <c r="AU2519" s="645" t="s">
        <v>1495</v>
      </c>
      <c r="AV2519" s="592" t="s">
        <v>1240</v>
      </c>
      <c r="AW2519" s="591">
        <v>507034</v>
      </c>
      <c r="AX2519" s="624"/>
      <c r="AY2519" s="624"/>
      <c r="AZ2519" s="624"/>
      <c r="BA2519" s="624"/>
      <c r="BB2519" s="624"/>
      <c r="BC2519" s="441"/>
      <c r="BD2519" s="589"/>
      <c r="BE2519" s="590"/>
    </row>
    <row r="2520" spans="34:57" ht="15" customHeight="1" x14ac:dyDescent="0.15">
      <c r="AH2520" s="591" t="s">
        <v>1090</v>
      </c>
      <c r="AI2520" s="592" t="s">
        <v>2666</v>
      </c>
      <c r="AJ2520" s="591">
        <v>406013</v>
      </c>
      <c r="AK2520" s="653"/>
      <c r="AR2520" s="663"/>
      <c r="AS2520" s="664"/>
      <c r="AU2520" s="645" t="s">
        <v>1495</v>
      </c>
      <c r="AV2520" s="592" t="s">
        <v>1242</v>
      </c>
      <c r="AW2520" s="591">
        <v>507035</v>
      </c>
      <c r="AX2520" s="624"/>
      <c r="AY2520" s="624"/>
      <c r="AZ2520" s="624"/>
      <c r="BA2520" s="624"/>
      <c r="BB2520" s="624"/>
      <c r="BC2520" s="441"/>
      <c r="BD2520" s="589"/>
      <c r="BE2520" s="590"/>
    </row>
    <row r="2521" spans="34:57" ht="15" customHeight="1" x14ac:dyDescent="0.15">
      <c r="AH2521" s="591" t="s">
        <v>1090</v>
      </c>
      <c r="AI2521" s="592" t="s">
        <v>2667</v>
      </c>
      <c r="AJ2521" s="591">
        <v>406014</v>
      </c>
      <c r="AK2521" s="653"/>
      <c r="AR2521" s="663"/>
      <c r="AS2521" s="664"/>
      <c r="AU2521" s="645" t="s">
        <v>1495</v>
      </c>
      <c r="AV2521" s="592" t="s">
        <v>1243</v>
      </c>
      <c r="AW2521" s="591">
        <v>507036</v>
      </c>
      <c r="AX2521" s="624"/>
      <c r="AY2521" s="624"/>
      <c r="AZ2521" s="624"/>
      <c r="BA2521" s="624"/>
      <c r="BB2521" s="624"/>
      <c r="BC2521" s="441"/>
      <c r="BD2521" s="589"/>
      <c r="BE2521" s="590"/>
    </row>
    <row r="2522" spans="34:57" ht="15" customHeight="1" x14ac:dyDescent="0.15">
      <c r="AH2522" s="591" t="s">
        <v>1090</v>
      </c>
      <c r="AI2522" s="592"/>
      <c r="AJ2522" s="591">
        <v>406015</v>
      </c>
      <c r="AK2522" s="653"/>
      <c r="AR2522" s="663"/>
      <c r="AS2522" s="664"/>
      <c r="AU2522" s="645" t="s">
        <v>1495</v>
      </c>
      <c r="AV2522" s="592" t="s">
        <v>1528</v>
      </c>
      <c r="AW2522" s="591">
        <v>507037</v>
      </c>
      <c r="AX2522" s="624"/>
      <c r="AY2522" s="624"/>
      <c r="AZ2522" s="624"/>
      <c r="BA2522" s="624"/>
      <c r="BB2522" s="624"/>
      <c r="BC2522" s="441"/>
      <c r="BD2522" s="589"/>
      <c r="BE2522" s="590"/>
    </row>
    <row r="2523" spans="34:57" ht="15" customHeight="1" x14ac:dyDescent="0.15">
      <c r="AH2523" s="591" t="s">
        <v>1090</v>
      </c>
      <c r="AI2523" s="592" t="s">
        <v>2668</v>
      </c>
      <c r="AJ2523" s="591">
        <v>406012</v>
      </c>
      <c r="AK2523" s="653"/>
      <c r="AR2523" s="663"/>
      <c r="AS2523" s="664"/>
      <c r="AU2523" s="645" t="s">
        <v>1495</v>
      </c>
      <c r="AV2523" s="592" t="s">
        <v>1530</v>
      </c>
      <c r="AW2523" s="591">
        <v>507038</v>
      </c>
      <c r="AX2523" s="624"/>
      <c r="AY2523" s="624"/>
      <c r="AZ2523" s="624"/>
      <c r="BA2523" s="624"/>
      <c r="BB2523" s="624"/>
      <c r="BC2523" s="441"/>
      <c r="BD2523" s="589"/>
      <c r="BE2523" s="590"/>
    </row>
    <row r="2524" spans="34:57" ht="15" customHeight="1" x14ac:dyDescent="0.15">
      <c r="AH2524" s="591" t="s">
        <v>1090</v>
      </c>
      <c r="AI2524" s="592" t="s">
        <v>2669</v>
      </c>
      <c r="AJ2524" s="591">
        <v>406016</v>
      </c>
      <c r="AK2524" s="653"/>
      <c r="AR2524" s="663"/>
      <c r="AS2524" s="664"/>
      <c r="AU2524" s="645" t="s">
        <v>1495</v>
      </c>
      <c r="AV2524" s="592" t="s">
        <v>1244</v>
      </c>
      <c r="AW2524" s="591">
        <v>507039</v>
      </c>
      <c r="AX2524" s="624"/>
      <c r="AY2524" s="624"/>
      <c r="AZ2524" s="624"/>
      <c r="BA2524" s="624"/>
      <c r="BB2524" s="624"/>
      <c r="BC2524" s="441"/>
      <c r="BD2524" s="589"/>
      <c r="BE2524" s="590"/>
    </row>
    <row r="2525" spans="34:57" ht="15" customHeight="1" x14ac:dyDescent="0.15">
      <c r="AH2525" s="591" t="s">
        <v>1090</v>
      </c>
      <c r="AI2525" s="592" t="s">
        <v>2670</v>
      </c>
      <c r="AJ2525" s="591">
        <v>407001</v>
      </c>
      <c r="AK2525" s="653"/>
      <c r="AR2525" s="663"/>
      <c r="AS2525" s="664"/>
      <c r="AU2525" s="645" t="s">
        <v>1495</v>
      </c>
      <c r="AV2525" s="592" t="s">
        <v>1245</v>
      </c>
      <c r="AW2525" s="591">
        <v>507040</v>
      </c>
      <c r="AX2525" s="624"/>
      <c r="AY2525" s="624"/>
      <c r="AZ2525" s="624"/>
      <c r="BA2525" s="624"/>
      <c r="BB2525" s="624"/>
      <c r="BC2525" s="441"/>
      <c r="BD2525" s="589"/>
      <c r="BE2525" s="590"/>
    </row>
    <row r="2526" spans="34:57" ht="15" customHeight="1" x14ac:dyDescent="0.15">
      <c r="AH2526" s="591" t="s">
        <v>1090</v>
      </c>
      <c r="AI2526" s="592" t="s">
        <v>2671</v>
      </c>
      <c r="AJ2526" s="591">
        <v>407002</v>
      </c>
      <c r="AK2526" s="653"/>
      <c r="AR2526" s="663"/>
      <c r="AS2526" s="664"/>
      <c r="AU2526" s="645" t="s">
        <v>1495</v>
      </c>
      <c r="AV2526" s="592" t="s">
        <v>1532</v>
      </c>
      <c r="AW2526" s="591">
        <v>507041</v>
      </c>
      <c r="AX2526" s="624"/>
      <c r="AY2526" s="624"/>
      <c r="AZ2526" s="624"/>
      <c r="BA2526" s="624"/>
      <c r="BB2526" s="624"/>
      <c r="BC2526" s="441"/>
      <c r="BD2526" s="589"/>
      <c r="BE2526" s="590"/>
    </row>
    <row r="2527" spans="34:57" ht="15" customHeight="1" x14ac:dyDescent="0.15">
      <c r="AH2527" s="591" t="s">
        <v>1090</v>
      </c>
      <c r="AI2527" s="592" t="s">
        <v>1023</v>
      </c>
      <c r="AJ2527" s="591">
        <v>407003</v>
      </c>
      <c r="AK2527" s="653"/>
      <c r="AR2527" s="663"/>
      <c r="AS2527" s="664"/>
      <c r="AU2527" s="645" t="s">
        <v>1495</v>
      </c>
      <c r="AV2527" s="592" t="s">
        <v>1534</v>
      </c>
      <c r="AW2527" s="591">
        <v>507042</v>
      </c>
      <c r="AX2527" s="624"/>
      <c r="AY2527" s="624"/>
      <c r="AZ2527" s="624"/>
      <c r="BA2527" s="624"/>
      <c r="BB2527" s="624"/>
      <c r="BC2527" s="441"/>
      <c r="BD2527" s="589"/>
      <c r="BE2527" s="590"/>
    </row>
    <row r="2528" spans="34:57" ht="15" customHeight="1" x14ac:dyDescent="0.15">
      <c r="AH2528" s="591" t="s">
        <v>1090</v>
      </c>
      <c r="AI2528" s="592" t="s">
        <v>1024</v>
      </c>
      <c r="AJ2528" s="591">
        <v>407004</v>
      </c>
      <c r="AK2528" s="653"/>
      <c r="AR2528" s="663"/>
      <c r="AS2528" s="664"/>
      <c r="AU2528" s="645" t="s">
        <v>1495</v>
      </c>
      <c r="AV2528" s="592" t="s">
        <v>1536</v>
      </c>
      <c r="AW2528" s="591">
        <v>507043</v>
      </c>
      <c r="AX2528" s="624"/>
      <c r="AY2528" s="624"/>
      <c r="AZ2528" s="624"/>
      <c r="BA2528" s="624"/>
      <c r="BB2528" s="624"/>
      <c r="BC2528" s="441"/>
      <c r="BD2528" s="589"/>
      <c r="BE2528" s="590"/>
    </row>
    <row r="2529" spans="34:57" ht="15" customHeight="1" x14ac:dyDescent="0.15">
      <c r="AH2529" s="591" t="s">
        <v>1090</v>
      </c>
      <c r="AI2529" s="592" t="s">
        <v>2672</v>
      </c>
      <c r="AJ2529" s="591">
        <v>407005</v>
      </c>
      <c r="AK2529" s="653"/>
      <c r="AR2529" s="663"/>
      <c r="AS2529" s="664"/>
      <c r="AU2529" s="645" t="s">
        <v>1495</v>
      </c>
      <c r="AV2529" s="592" t="s">
        <v>1538</v>
      </c>
      <c r="AW2529" s="591">
        <v>507044</v>
      </c>
      <c r="AX2529" s="624"/>
      <c r="AY2529" s="624"/>
      <c r="AZ2529" s="624"/>
      <c r="BA2529" s="624"/>
      <c r="BB2529" s="624"/>
      <c r="BC2529" s="441"/>
      <c r="BD2529" s="589"/>
      <c r="BE2529" s="590"/>
    </row>
    <row r="2530" spans="34:57" ht="15" customHeight="1" x14ac:dyDescent="0.15">
      <c r="AH2530" s="591" t="s">
        <v>1090</v>
      </c>
      <c r="AI2530" s="592" t="s">
        <v>2673</v>
      </c>
      <c r="AJ2530" s="591">
        <v>407006</v>
      </c>
      <c r="AK2530" s="653"/>
      <c r="AR2530" s="663"/>
      <c r="AS2530" s="664"/>
      <c r="AU2530" s="645" t="s">
        <v>1495</v>
      </c>
      <c r="AV2530" s="592" t="s">
        <v>1540</v>
      </c>
      <c r="AW2530" s="591">
        <v>507991</v>
      </c>
      <c r="AX2530" s="624"/>
      <c r="AY2530" s="624"/>
      <c r="AZ2530" s="624"/>
      <c r="BA2530" s="624"/>
      <c r="BB2530" s="624"/>
      <c r="BC2530" s="441"/>
      <c r="BD2530" s="589"/>
      <c r="BE2530" s="590"/>
    </row>
    <row r="2531" spans="34:57" ht="15" customHeight="1" x14ac:dyDescent="0.15">
      <c r="AH2531" s="591" t="s">
        <v>1090</v>
      </c>
      <c r="AI2531" s="592" t="s">
        <v>2674</v>
      </c>
      <c r="AJ2531" s="591">
        <v>407007</v>
      </c>
      <c r="AK2531" s="653"/>
      <c r="AR2531" s="663"/>
      <c r="AS2531" s="664"/>
      <c r="AU2531" s="645" t="s">
        <v>1495</v>
      </c>
      <c r="AV2531" s="592" t="s">
        <v>1246</v>
      </c>
      <c r="AW2531" s="591">
        <v>507046</v>
      </c>
      <c r="AX2531" s="624"/>
      <c r="AY2531" s="624"/>
      <c r="AZ2531" s="624"/>
      <c r="BA2531" s="624"/>
      <c r="BB2531" s="624"/>
      <c r="BC2531" s="441"/>
      <c r="BD2531" s="589"/>
      <c r="BE2531" s="590"/>
    </row>
    <row r="2532" spans="34:57" ht="15" customHeight="1" x14ac:dyDescent="0.15">
      <c r="AH2532" s="591" t="s">
        <v>1090</v>
      </c>
      <c r="AI2532" s="592" t="s">
        <v>2675</v>
      </c>
      <c r="AJ2532" s="591">
        <v>407008</v>
      </c>
      <c r="AK2532" s="653"/>
      <c r="AR2532" s="663"/>
      <c r="AS2532" s="664"/>
      <c r="AU2532" s="645" t="s">
        <v>1495</v>
      </c>
      <c r="AV2532" s="592" t="s">
        <v>1543</v>
      </c>
      <c r="AW2532" s="591">
        <v>507047</v>
      </c>
      <c r="AX2532" s="624"/>
      <c r="AY2532" s="624"/>
      <c r="AZ2532" s="624"/>
      <c r="BA2532" s="624"/>
      <c r="BB2532" s="624"/>
      <c r="BC2532" s="441"/>
      <c r="BD2532" s="589"/>
      <c r="BE2532" s="590"/>
    </row>
    <row r="2533" spans="34:57" ht="15" customHeight="1" x14ac:dyDescent="0.15">
      <c r="AH2533" s="591" t="s">
        <v>1090</v>
      </c>
      <c r="AI2533" s="592" t="s">
        <v>2676</v>
      </c>
      <c r="AJ2533" s="591">
        <v>407009</v>
      </c>
      <c r="AK2533" s="653"/>
      <c r="AR2533" s="663"/>
      <c r="AS2533" s="664"/>
      <c r="AU2533" s="645" t="s">
        <v>1495</v>
      </c>
      <c r="AV2533" s="592" t="s">
        <v>1545</v>
      </c>
      <c r="AW2533" s="591">
        <v>507990</v>
      </c>
      <c r="AX2533" s="624"/>
      <c r="AY2533" s="624"/>
      <c r="AZ2533" s="624"/>
      <c r="BA2533" s="624"/>
      <c r="BB2533" s="624"/>
      <c r="BC2533" s="441"/>
      <c r="BD2533" s="589"/>
      <c r="BE2533" s="590"/>
    </row>
    <row r="2534" spans="34:57" ht="15" customHeight="1" x14ac:dyDescent="0.15">
      <c r="AH2534" s="591" t="s">
        <v>1090</v>
      </c>
      <c r="AI2534" s="592" t="s">
        <v>2677</v>
      </c>
      <c r="AJ2534" s="591">
        <v>407010</v>
      </c>
      <c r="AK2534" s="653"/>
      <c r="AR2534" s="663"/>
      <c r="AS2534" s="664"/>
      <c r="AU2534" s="645" t="s">
        <v>1547</v>
      </c>
      <c r="AV2534" s="592" t="s">
        <v>1247</v>
      </c>
      <c r="AW2534" s="591">
        <v>508001</v>
      </c>
      <c r="AX2534" s="624"/>
      <c r="AY2534" s="624"/>
      <c r="AZ2534" s="624"/>
      <c r="BA2534" s="624"/>
      <c r="BB2534" s="624"/>
      <c r="BC2534" s="441"/>
      <c r="BD2534" s="589"/>
      <c r="BE2534" s="590"/>
    </row>
    <row r="2535" spans="34:57" ht="15" customHeight="1" x14ac:dyDescent="0.15">
      <c r="AH2535" s="591" t="s">
        <v>1090</v>
      </c>
      <c r="AI2535" s="592" t="s">
        <v>2678</v>
      </c>
      <c r="AJ2535" s="591">
        <v>407011</v>
      </c>
      <c r="AK2535" s="653"/>
      <c r="AR2535" s="663"/>
      <c r="AS2535" s="664"/>
      <c r="AU2535" s="645" t="s">
        <v>1547</v>
      </c>
      <c r="AV2535" s="592" t="s">
        <v>1248</v>
      </c>
      <c r="AW2535" s="591">
        <v>508002</v>
      </c>
      <c r="AX2535" s="624"/>
      <c r="AY2535" s="624"/>
      <c r="AZ2535" s="624"/>
      <c r="BA2535" s="624"/>
      <c r="BB2535" s="624"/>
      <c r="BC2535" s="441"/>
      <c r="BD2535" s="589"/>
      <c r="BE2535" s="590"/>
    </row>
    <row r="2536" spans="34:57" ht="15" customHeight="1" x14ac:dyDescent="0.15">
      <c r="AH2536" s="591" t="s">
        <v>1090</v>
      </c>
      <c r="AI2536" s="592" t="s">
        <v>2679</v>
      </c>
      <c r="AJ2536" s="591">
        <v>407014</v>
      </c>
      <c r="AK2536" s="653"/>
      <c r="AR2536" s="663"/>
      <c r="AS2536" s="664"/>
      <c r="AU2536" s="645" t="s">
        <v>1547</v>
      </c>
      <c r="AV2536" s="592" t="s">
        <v>1249</v>
      </c>
      <c r="AW2536" s="591">
        <v>508003</v>
      </c>
      <c r="AX2536" s="624"/>
      <c r="AY2536" s="624"/>
      <c r="AZ2536" s="624"/>
      <c r="BA2536" s="624"/>
      <c r="BB2536" s="624"/>
      <c r="BC2536" s="441"/>
      <c r="BD2536" s="589"/>
      <c r="BE2536" s="590"/>
    </row>
    <row r="2537" spans="34:57" ht="15" customHeight="1" x14ac:dyDescent="0.15">
      <c r="AH2537" s="591" t="s">
        <v>1090</v>
      </c>
      <c r="AI2537" s="592" t="s">
        <v>2680</v>
      </c>
      <c r="AJ2537" s="591">
        <v>407015</v>
      </c>
      <c r="AK2537" s="653"/>
      <c r="AR2537" s="663"/>
      <c r="AS2537" s="664"/>
      <c r="AU2537" s="645" t="s">
        <v>1547</v>
      </c>
      <c r="AV2537" s="592" t="s">
        <v>1551</v>
      </c>
      <c r="AW2537" s="591">
        <v>508004</v>
      </c>
      <c r="AX2537" s="624"/>
      <c r="AY2537" s="624"/>
      <c r="AZ2537" s="624"/>
      <c r="BA2537" s="624"/>
      <c r="BB2537" s="624"/>
      <c r="BC2537" s="441"/>
      <c r="BD2537" s="589"/>
      <c r="BE2537" s="590"/>
    </row>
    <row r="2538" spans="34:57" ht="15" customHeight="1" x14ac:dyDescent="0.15">
      <c r="AH2538" s="591" t="s">
        <v>1090</v>
      </c>
      <c r="AI2538" s="592" t="s">
        <v>2681</v>
      </c>
      <c r="AJ2538" s="591">
        <v>407016</v>
      </c>
      <c r="AK2538" s="653"/>
      <c r="AR2538" s="663"/>
      <c r="AS2538" s="664"/>
      <c r="AU2538" s="645" t="s">
        <v>1547</v>
      </c>
      <c r="AV2538" s="592" t="s">
        <v>1251</v>
      </c>
      <c r="AW2538" s="591">
        <v>508005</v>
      </c>
      <c r="AX2538" s="624"/>
      <c r="AY2538" s="624"/>
      <c r="AZ2538" s="624"/>
      <c r="BA2538" s="624"/>
      <c r="BB2538" s="624"/>
      <c r="BC2538" s="441"/>
      <c r="BD2538" s="589"/>
      <c r="BE2538" s="590"/>
    </row>
    <row r="2539" spans="34:57" ht="15" customHeight="1" x14ac:dyDescent="0.15">
      <c r="AH2539" s="591" t="s">
        <v>1090</v>
      </c>
      <c r="AI2539" s="592" t="s">
        <v>2682</v>
      </c>
      <c r="AJ2539" s="591">
        <v>407017</v>
      </c>
      <c r="AK2539" s="653"/>
      <c r="AR2539" s="663"/>
      <c r="AS2539" s="664"/>
      <c r="AU2539" s="645" t="s">
        <v>1547</v>
      </c>
      <c r="AV2539" s="592" t="s">
        <v>1252</v>
      </c>
      <c r="AW2539" s="591">
        <v>508006</v>
      </c>
      <c r="AX2539" s="624"/>
      <c r="AY2539" s="624"/>
      <c r="AZ2539" s="624"/>
      <c r="BA2539" s="624"/>
      <c r="BB2539" s="624"/>
      <c r="BC2539" s="441"/>
      <c r="BD2539" s="589"/>
      <c r="BE2539" s="590"/>
    </row>
    <row r="2540" spans="34:57" ht="15" customHeight="1" x14ac:dyDescent="0.15">
      <c r="AH2540" s="591" t="s">
        <v>1090</v>
      </c>
      <c r="AI2540" s="592" t="s">
        <v>2683</v>
      </c>
      <c r="AJ2540" s="591">
        <v>407018</v>
      </c>
      <c r="AK2540" s="653"/>
      <c r="AR2540" s="663"/>
      <c r="AS2540" s="664"/>
      <c r="AU2540" s="645" t="s">
        <v>1547</v>
      </c>
      <c r="AV2540" s="592" t="s">
        <v>1253</v>
      </c>
      <c r="AW2540" s="591">
        <v>508007</v>
      </c>
      <c r="AX2540" s="624"/>
      <c r="AY2540" s="624"/>
      <c r="AZ2540" s="624"/>
      <c r="BA2540" s="624"/>
      <c r="BB2540" s="624"/>
      <c r="BC2540" s="441"/>
      <c r="BD2540" s="589"/>
      <c r="BE2540" s="590"/>
    </row>
    <row r="2541" spans="34:57" ht="15" customHeight="1" x14ac:dyDescent="0.15">
      <c r="AH2541" s="591" t="s">
        <v>1090</v>
      </c>
      <c r="AI2541" s="592" t="s">
        <v>2684</v>
      </c>
      <c r="AJ2541" s="591">
        <v>407019</v>
      </c>
      <c r="AK2541" s="653"/>
      <c r="AR2541" s="663"/>
      <c r="AS2541" s="664"/>
      <c r="AU2541" s="645" t="s">
        <v>1547</v>
      </c>
      <c r="AV2541" s="592" t="s">
        <v>1255</v>
      </c>
      <c r="AW2541" s="591">
        <v>508008</v>
      </c>
      <c r="AX2541" s="624"/>
      <c r="AY2541" s="624"/>
      <c r="AZ2541" s="624"/>
      <c r="BA2541" s="624"/>
      <c r="BB2541" s="624"/>
      <c r="BC2541" s="441"/>
      <c r="BD2541" s="589"/>
      <c r="BE2541" s="590"/>
    </row>
    <row r="2542" spans="34:57" ht="15" customHeight="1" x14ac:dyDescent="0.15">
      <c r="AH2542" s="591" t="s">
        <v>1090</v>
      </c>
      <c r="AI2542" s="592" t="s">
        <v>2685</v>
      </c>
      <c r="AJ2542" s="591">
        <v>407020</v>
      </c>
      <c r="AK2542" s="654"/>
      <c r="AR2542" s="663"/>
      <c r="AS2542" s="664"/>
      <c r="AU2542" s="645" t="s">
        <v>1547</v>
      </c>
      <c r="AV2542" s="592" t="s">
        <v>1256</v>
      </c>
      <c r="AW2542" s="591">
        <v>508009</v>
      </c>
      <c r="AX2542" s="624"/>
      <c r="AY2542" s="624"/>
      <c r="AZ2542" s="624"/>
      <c r="BA2542" s="624"/>
      <c r="BB2542" s="624"/>
      <c r="BC2542" s="441"/>
      <c r="BD2542" s="589"/>
      <c r="BE2542" s="590"/>
    </row>
    <row r="2543" spans="34:57" ht="15" customHeight="1" x14ac:dyDescent="0.15">
      <c r="AH2543" s="591" t="s">
        <v>1090</v>
      </c>
      <c r="AI2543" s="592"/>
      <c r="AJ2543" s="591">
        <v>407021</v>
      </c>
      <c r="AK2543" s="653"/>
      <c r="AR2543" s="663"/>
      <c r="AS2543" s="664"/>
      <c r="AU2543" s="645" t="s">
        <v>1547</v>
      </c>
      <c r="AV2543" s="592" t="s">
        <v>1258</v>
      </c>
      <c r="AW2543" s="591">
        <v>508010</v>
      </c>
      <c r="AX2543" s="624"/>
      <c r="AY2543" s="624"/>
      <c r="AZ2543" s="624"/>
      <c r="BA2543" s="624"/>
      <c r="BB2543" s="624"/>
      <c r="BC2543" s="441"/>
      <c r="BD2543" s="589"/>
      <c r="BE2543" s="590"/>
    </row>
    <row r="2544" spans="34:57" ht="15" customHeight="1" x14ac:dyDescent="0.15">
      <c r="AH2544" s="591" t="s">
        <v>1090</v>
      </c>
      <c r="AI2544" s="592" t="s">
        <v>2686</v>
      </c>
      <c r="AJ2544" s="591">
        <v>407022</v>
      </c>
      <c r="AK2544" s="653"/>
      <c r="AR2544" s="663"/>
      <c r="AS2544" s="664"/>
      <c r="AU2544" s="645" t="s">
        <v>1547</v>
      </c>
      <c r="AV2544" s="592" t="s">
        <v>1260</v>
      </c>
      <c r="AW2544" s="591">
        <v>508011</v>
      </c>
      <c r="AX2544" s="624"/>
      <c r="AY2544" s="624"/>
      <c r="AZ2544" s="624"/>
      <c r="BA2544" s="624"/>
      <c r="BB2544" s="624"/>
      <c r="BC2544" s="441"/>
      <c r="BD2544" s="589"/>
      <c r="BE2544" s="590"/>
    </row>
    <row r="2545" spans="34:57" ht="15" customHeight="1" x14ac:dyDescent="0.15">
      <c r="AH2545" s="591" t="s">
        <v>1090</v>
      </c>
      <c r="AI2545" s="592" t="s">
        <v>2687</v>
      </c>
      <c r="AJ2545" s="591">
        <v>407023</v>
      </c>
      <c r="AK2545" s="653"/>
      <c r="AR2545" s="663"/>
      <c r="AS2545" s="664"/>
      <c r="AU2545" s="645" t="s">
        <v>1547</v>
      </c>
      <c r="AV2545" s="592" t="s">
        <v>1261</v>
      </c>
      <c r="AW2545" s="591">
        <v>508012</v>
      </c>
      <c r="AX2545" s="624"/>
      <c r="AY2545" s="624"/>
      <c r="AZ2545" s="624"/>
      <c r="BA2545" s="624"/>
      <c r="BB2545" s="624"/>
      <c r="BC2545" s="441"/>
      <c r="BD2545" s="589"/>
      <c r="BE2545" s="590"/>
    </row>
    <row r="2546" spans="34:57" ht="15" customHeight="1" x14ac:dyDescent="0.15">
      <c r="AH2546" s="591" t="s">
        <v>1090</v>
      </c>
      <c r="AI2546" s="592" t="s">
        <v>2688</v>
      </c>
      <c r="AJ2546" s="591">
        <v>407024</v>
      </c>
      <c r="AK2546" s="653"/>
      <c r="AR2546" s="663"/>
      <c r="AS2546" s="664"/>
      <c r="AU2546" s="645" t="s">
        <v>1547</v>
      </c>
      <c r="AV2546" s="592" t="s">
        <v>1262</v>
      </c>
      <c r="AW2546" s="591">
        <v>508013</v>
      </c>
      <c r="AX2546" s="624"/>
      <c r="AY2546" s="624"/>
      <c r="AZ2546" s="624"/>
      <c r="BA2546" s="624"/>
      <c r="BB2546" s="624"/>
      <c r="BC2546" s="441"/>
      <c r="BD2546" s="589"/>
      <c r="BE2546" s="590"/>
    </row>
    <row r="2547" spans="34:57" ht="15" customHeight="1" x14ac:dyDescent="0.15">
      <c r="AH2547" s="591" t="s">
        <v>1090</v>
      </c>
      <c r="AI2547" s="592" t="s">
        <v>1038</v>
      </c>
      <c r="AJ2547" s="591">
        <v>407025</v>
      </c>
      <c r="AK2547" s="653"/>
      <c r="AR2547" s="663"/>
      <c r="AS2547" s="664"/>
      <c r="AU2547" s="645" t="s">
        <v>1547</v>
      </c>
      <c r="AV2547" s="592" t="s">
        <v>1263</v>
      </c>
      <c r="AW2547" s="591">
        <v>508014</v>
      </c>
      <c r="AX2547" s="624"/>
      <c r="AY2547" s="624"/>
      <c r="AZ2547" s="624"/>
      <c r="BA2547" s="624"/>
      <c r="BB2547" s="624"/>
      <c r="BC2547" s="441"/>
      <c r="BD2547" s="589"/>
      <c r="BE2547" s="590"/>
    </row>
    <row r="2548" spans="34:57" ht="15" customHeight="1" x14ac:dyDescent="0.15">
      <c r="AH2548" s="591" t="s">
        <v>1090</v>
      </c>
      <c r="AI2548" s="592"/>
      <c r="AJ2548" s="591">
        <v>407990</v>
      </c>
      <c r="AK2548" s="653"/>
      <c r="AR2548" s="663"/>
      <c r="AS2548" s="664"/>
      <c r="AU2548" s="645" t="s">
        <v>1547</v>
      </c>
      <c r="AV2548" s="592" t="s">
        <v>1560</v>
      </c>
      <c r="AW2548" s="591">
        <v>508015</v>
      </c>
      <c r="AX2548" s="624"/>
      <c r="AY2548" s="624"/>
      <c r="AZ2548" s="624"/>
      <c r="BA2548" s="624"/>
      <c r="BB2548" s="624"/>
      <c r="BC2548" s="441"/>
      <c r="BD2548" s="589"/>
      <c r="BE2548" s="590"/>
    </row>
    <row r="2549" spans="34:57" ht="15" customHeight="1" x14ac:dyDescent="0.15">
      <c r="AH2549" s="591" t="s">
        <v>1090</v>
      </c>
      <c r="AI2549" s="592" t="s">
        <v>2689</v>
      </c>
      <c r="AJ2549" s="591">
        <v>408001</v>
      </c>
      <c r="AK2549" s="653"/>
      <c r="AR2549" s="663"/>
      <c r="AS2549" s="664"/>
      <c r="AU2549" s="645" t="s">
        <v>1547</v>
      </c>
      <c r="AV2549" s="592" t="s">
        <v>1264</v>
      </c>
      <c r="AW2549" s="591">
        <v>508016</v>
      </c>
      <c r="AX2549" s="624"/>
      <c r="AY2549" s="624"/>
      <c r="AZ2549" s="624"/>
      <c r="BA2549" s="624"/>
      <c r="BB2549" s="624"/>
      <c r="BC2549" s="441"/>
      <c r="BD2549" s="589"/>
      <c r="BE2549" s="590"/>
    </row>
    <row r="2550" spans="34:57" ht="15" customHeight="1" x14ac:dyDescent="0.15">
      <c r="AH2550" s="591" t="s">
        <v>1090</v>
      </c>
      <c r="AI2550" s="592" t="s">
        <v>2690</v>
      </c>
      <c r="AJ2550" s="591">
        <v>408002</v>
      </c>
      <c r="AK2550" s="653"/>
      <c r="AR2550" s="663"/>
      <c r="AS2550" s="664"/>
      <c r="AU2550" s="645" t="s">
        <v>1547</v>
      </c>
      <c r="AV2550" s="592" t="s">
        <v>1265</v>
      </c>
      <c r="AW2550" s="591">
        <v>508017</v>
      </c>
      <c r="AX2550" s="624"/>
      <c r="AY2550" s="624"/>
      <c r="AZ2550" s="624"/>
      <c r="BA2550" s="624"/>
      <c r="BB2550" s="624"/>
      <c r="BC2550" s="441"/>
      <c r="BD2550" s="589"/>
      <c r="BE2550" s="590"/>
    </row>
    <row r="2551" spans="34:57" ht="15" customHeight="1" x14ac:dyDescent="0.15">
      <c r="AH2551" s="591" t="s">
        <v>1090</v>
      </c>
      <c r="AI2551" s="592" t="s">
        <v>2691</v>
      </c>
      <c r="AJ2551" s="591">
        <v>408003</v>
      </c>
      <c r="AK2551" s="653"/>
      <c r="AR2551" s="663"/>
      <c r="AS2551" s="664"/>
      <c r="AU2551" s="645" t="s">
        <v>1547</v>
      </c>
      <c r="AV2551" s="592" t="s">
        <v>1266</v>
      </c>
      <c r="AW2551" s="591">
        <v>508018</v>
      </c>
      <c r="AX2551" s="624"/>
      <c r="AY2551" s="624"/>
      <c r="AZ2551" s="624"/>
      <c r="BA2551" s="624"/>
      <c r="BB2551" s="624"/>
      <c r="BC2551" s="441"/>
      <c r="BD2551" s="589"/>
      <c r="BE2551" s="590"/>
    </row>
    <row r="2552" spans="34:57" ht="15" customHeight="1" x14ac:dyDescent="0.15">
      <c r="AH2552" s="591" t="s">
        <v>1090</v>
      </c>
      <c r="AI2552" s="592" t="s">
        <v>2692</v>
      </c>
      <c r="AJ2552" s="591">
        <v>408004</v>
      </c>
      <c r="AK2552" s="653"/>
      <c r="AR2552" s="663"/>
      <c r="AS2552" s="664"/>
      <c r="AU2552" s="645" t="s">
        <v>1547</v>
      </c>
      <c r="AV2552" s="592" t="s">
        <v>1268</v>
      </c>
      <c r="AW2552" s="591">
        <v>508019</v>
      </c>
      <c r="AX2552" s="624"/>
      <c r="AY2552" s="624"/>
      <c r="AZ2552" s="624"/>
      <c r="BA2552" s="624"/>
      <c r="BB2552" s="624"/>
      <c r="BC2552" s="441"/>
      <c r="BD2552" s="589"/>
      <c r="BE2552" s="590"/>
    </row>
    <row r="2553" spans="34:57" ht="15" customHeight="1" x14ac:dyDescent="0.15">
      <c r="AH2553" s="591" t="s">
        <v>1090</v>
      </c>
      <c r="AI2553" s="592" t="s">
        <v>2693</v>
      </c>
      <c r="AJ2553" s="591">
        <v>408005</v>
      </c>
      <c r="AK2553" s="653"/>
      <c r="AR2553" s="663"/>
      <c r="AS2553" s="664"/>
      <c r="AU2553" s="645" t="s">
        <v>1547</v>
      </c>
      <c r="AV2553" s="592" t="s">
        <v>1269</v>
      </c>
      <c r="AW2553" s="591">
        <v>508020</v>
      </c>
      <c r="AX2553" s="624"/>
      <c r="AY2553" s="624"/>
      <c r="AZ2553" s="624"/>
      <c r="BA2553" s="624"/>
      <c r="BB2553" s="624"/>
      <c r="BC2553" s="441"/>
      <c r="BD2553" s="589"/>
      <c r="BE2553" s="590"/>
    </row>
    <row r="2554" spans="34:57" ht="15" customHeight="1" x14ac:dyDescent="0.15">
      <c r="AH2554" s="591" t="s">
        <v>1090</v>
      </c>
      <c r="AI2554" s="592" t="s">
        <v>2694</v>
      </c>
      <c r="AJ2554" s="591">
        <v>408006</v>
      </c>
      <c r="AK2554" s="653"/>
      <c r="AR2554" s="663"/>
      <c r="AS2554" s="664"/>
      <c r="AU2554" s="645" t="s">
        <v>1547</v>
      </c>
      <c r="AV2554" s="592" t="s">
        <v>1270</v>
      </c>
      <c r="AW2554" s="591">
        <v>508021</v>
      </c>
      <c r="AX2554" s="624"/>
      <c r="AY2554" s="624"/>
      <c r="AZ2554" s="624"/>
      <c r="BA2554" s="624"/>
      <c r="BB2554" s="624"/>
      <c r="BC2554" s="441"/>
      <c r="BD2554" s="589"/>
      <c r="BE2554" s="590"/>
    </row>
    <row r="2555" spans="34:57" ht="15" customHeight="1" x14ac:dyDescent="0.15">
      <c r="AH2555" s="591" t="s">
        <v>1090</v>
      </c>
      <c r="AI2555" s="592" t="s">
        <v>2695</v>
      </c>
      <c r="AJ2555" s="591">
        <v>408008</v>
      </c>
      <c r="AK2555" s="653"/>
      <c r="AR2555" s="663"/>
      <c r="AS2555" s="664"/>
      <c r="AU2555" s="645" t="s">
        <v>1547</v>
      </c>
      <c r="AV2555" s="592" t="s">
        <v>1271</v>
      </c>
      <c r="AW2555" s="591">
        <v>508022</v>
      </c>
      <c r="AX2555" s="624"/>
      <c r="AY2555" s="624"/>
      <c r="AZ2555" s="624"/>
      <c r="BA2555" s="624"/>
      <c r="BB2555" s="624"/>
      <c r="BC2555" s="441"/>
      <c r="BD2555" s="589"/>
      <c r="BE2555" s="590"/>
    </row>
    <row r="2556" spans="34:57" ht="15" customHeight="1" x14ac:dyDescent="0.15">
      <c r="AH2556" s="591" t="s">
        <v>1090</v>
      </c>
      <c r="AI2556" s="592" t="s">
        <v>2696</v>
      </c>
      <c r="AJ2556" s="591">
        <v>408009</v>
      </c>
      <c r="AK2556" s="653"/>
      <c r="AR2556" s="663"/>
      <c r="AS2556" s="664"/>
      <c r="AU2556" s="645" t="s">
        <v>1547</v>
      </c>
      <c r="AV2556" s="592" t="s">
        <v>1568</v>
      </c>
      <c r="AW2556" s="591">
        <v>508023</v>
      </c>
      <c r="AX2556" s="624"/>
      <c r="AY2556" s="624"/>
      <c r="AZ2556" s="624"/>
      <c r="BA2556" s="624"/>
      <c r="BB2556" s="624"/>
      <c r="BC2556" s="441"/>
      <c r="BD2556" s="589"/>
      <c r="BE2556" s="590"/>
    </row>
    <row r="2557" spans="34:57" ht="15" customHeight="1" x14ac:dyDescent="0.15">
      <c r="AH2557" s="591" t="s">
        <v>1090</v>
      </c>
      <c r="AI2557" s="592" t="s">
        <v>2697</v>
      </c>
      <c r="AJ2557" s="591">
        <v>408010</v>
      </c>
      <c r="AK2557" s="653"/>
      <c r="AR2557" s="663"/>
      <c r="AS2557" s="664"/>
      <c r="AU2557" s="645" t="s">
        <v>1547</v>
      </c>
      <c r="AV2557" s="592" t="s">
        <v>1272</v>
      </c>
      <c r="AW2557" s="592">
        <v>508024</v>
      </c>
      <c r="AX2557" s="624"/>
      <c r="AY2557" s="624"/>
      <c r="AZ2557" s="624"/>
      <c r="BA2557" s="624"/>
      <c r="BB2557" s="624"/>
      <c r="BC2557" s="441"/>
      <c r="BD2557" s="589"/>
      <c r="BE2557" s="590"/>
    </row>
    <row r="2558" spans="34:57" ht="15" customHeight="1" x14ac:dyDescent="0.15">
      <c r="AH2558" s="591" t="s">
        <v>1090</v>
      </c>
      <c r="AI2558" s="592" t="s">
        <v>2698</v>
      </c>
      <c r="AJ2558" s="591">
        <v>408011</v>
      </c>
      <c r="AK2558" s="653"/>
      <c r="AR2558" s="663"/>
      <c r="AS2558" s="664"/>
      <c r="AU2558" s="645" t="s">
        <v>1547</v>
      </c>
      <c r="AV2558" s="592" t="s">
        <v>1273</v>
      </c>
      <c r="AW2558" s="591">
        <v>508025</v>
      </c>
      <c r="AX2558" s="624"/>
      <c r="AY2558" s="624"/>
      <c r="AZ2558" s="624"/>
      <c r="BA2558" s="624"/>
      <c r="BB2558" s="624"/>
      <c r="BC2558" s="441"/>
      <c r="BD2558" s="589"/>
      <c r="BE2558" s="590"/>
    </row>
    <row r="2559" spans="34:57" ht="15" customHeight="1" x14ac:dyDescent="0.15">
      <c r="AH2559" s="591" t="s">
        <v>1090</v>
      </c>
      <c r="AI2559" s="592" t="s">
        <v>2699</v>
      </c>
      <c r="AJ2559" s="591">
        <v>408012</v>
      </c>
      <c r="AK2559" s="653"/>
      <c r="AR2559" s="663"/>
      <c r="AS2559" s="664"/>
      <c r="AU2559" s="645" t="s">
        <v>1547</v>
      </c>
      <c r="AV2559" s="592" t="s">
        <v>1274</v>
      </c>
      <c r="AW2559" s="591">
        <v>508026</v>
      </c>
      <c r="AX2559" s="624"/>
      <c r="AY2559" s="624"/>
      <c r="AZ2559" s="624"/>
      <c r="BA2559" s="624"/>
      <c r="BB2559" s="624"/>
      <c r="BC2559" s="441"/>
      <c r="BD2559" s="589"/>
      <c r="BE2559" s="590"/>
    </row>
    <row r="2560" spans="34:57" ht="15" customHeight="1" x14ac:dyDescent="0.15">
      <c r="AH2560" s="591" t="s">
        <v>1090</v>
      </c>
      <c r="AI2560" s="592" t="s">
        <v>2700</v>
      </c>
      <c r="AJ2560" s="591">
        <v>408013</v>
      </c>
      <c r="AK2560" s="653"/>
      <c r="AR2560" s="663"/>
      <c r="AS2560" s="664"/>
      <c r="AU2560" s="645" t="s">
        <v>1547</v>
      </c>
      <c r="AV2560" s="592" t="s">
        <v>1275</v>
      </c>
      <c r="AW2560" s="591">
        <v>508027</v>
      </c>
      <c r="AX2560" s="624"/>
      <c r="AY2560" s="624"/>
      <c r="AZ2560" s="624"/>
      <c r="BA2560" s="624"/>
      <c r="BB2560" s="624"/>
      <c r="BC2560" s="441"/>
      <c r="BD2560" s="589"/>
      <c r="BE2560" s="590"/>
    </row>
    <row r="2561" spans="34:57" ht="15" customHeight="1" x14ac:dyDescent="0.15">
      <c r="AH2561" s="591" t="s">
        <v>1090</v>
      </c>
      <c r="AI2561" s="592" t="s">
        <v>2701</v>
      </c>
      <c r="AJ2561" s="591">
        <v>408014</v>
      </c>
      <c r="AK2561" s="653"/>
      <c r="AR2561" s="663"/>
      <c r="AS2561" s="664"/>
      <c r="AU2561" s="645" t="s">
        <v>1547</v>
      </c>
      <c r="AV2561" s="592" t="s">
        <v>1276</v>
      </c>
      <c r="AW2561" s="591">
        <v>508028</v>
      </c>
      <c r="AX2561" s="624"/>
      <c r="AY2561" s="624"/>
      <c r="AZ2561" s="624"/>
      <c r="BA2561" s="624"/>
      <c r="BB2561" s="624"/>
      <c r="BC2561" s="441"/>
      <c r="BD2561" s="589"/>
      <c r="BE2561" s="590"/>
    </row>
    <row r="2562" spans="34:57" ht="15" customHeight="1" x14ac:dyDescent="0.15">
      <c r="AH2562" s="591" t="s">
        <v>1090</v>
      </c>
      <c r="AI2562" s="592" t="s">
        <v>2702</v>
      </c>
      <c r="AJ2562" s="591">
        <v>408015</v>
      </c>
      <c r="AK2562" s="653"/>
      <c r="AR2562" s="663"/>
      <c r="AS2562" s="664"/>
      <c r="AU2562" s="645" t="s">
        <v>1547</v>
      </c>
      <c r="AV2562" s="592" t="s">
        <v>1277</v>
      </c>
      <c r="AW2562" s="591">
        <v>508029</v>
      </c>
      <c r="AX2562" s="624"/>
      <c r="AY2562" s="624"/>
      <c r="AZ2562" s="624"/>
      <c r="BA2562" s="624"/>
      <c r="BB2562" s="624"/>
      <c r="BC2562" s="441"/>
      <c r="BD2562" s="589"/>
      <c r="BE2562" s="590"/>
    </row>
    <row r="2563" spans="34:57" ht="15" customHeight="1" x14ac:dyDescent="0.15">
      <c r="AH2563" s="591" t="s">
        <v>1090</v>
      </c>
      <c r="AI2563" s="592" t="s">
        <v>2703</v>
      </c>
      <c r="AJ2563" s="591">
        <v>408016</v>
      </c>
      <c r="AK2563" s="653"/>
      <c r="AR2563" s="663"/>
      <c r="AS2563" s="664"/>
      <c r="AU2563" s="645" t="s">
        <v>1547</v>
      </c>
      <c r="AV2563" s="592" t="s">
        <v>1576</v>
      </c>
      <c r="AW2563" s="591">
        <v>508030</v>
      </c>
      <c r="AX2563" s="624"/>
      <c r="AY2563" s="624"/>
      <c r="AZ2563" s="624"/>
      <c r="BA2563" s="624"/>
      <c r="BB2563" s="624"/>
      <c r="BC2563" s="441"/>
      <c r="BD2563" s="589"/>
      <c r="BE2563" s="590"/>
    </row>
    <row r="2564" spans="34:57" ht="15" customHeight="1" x14ac:dyDescent="0.15">
      <c r="AH2564" s="591" t="s">
        <v>1090</v>
      </c>
      <c r="AI2564" s="592" t="s">
        <v>2704</v>
      </c>
      <c r="AJ2564" s="591">
        <v>408017</v>
      </c>
      <c r="AK2564" s="653"/>
      <c r="AR2564" s="663"/>
      <c r="AS2564" s="664"/>
      <c r="AU2564" s="645" t="s">
        <v>1547</v>
      </c>
      <c r="AV2564" s="592" t="s">
        <v>1279</v>
      </c>
      <c r="AW2564" s="591">
        <v>508031</v>
      </c>
      <c r="AX2564" s="624"/>
      <c r="AY2564" s="624"/>
      <c r="AZ2564" s="624"/>
      <c r="BA2564" s="624"/>
      <c r="BB2564" s="624"/>
      <c r="BC2564" s="441"/>
      <c r="BD2564" s="589"/>
      <c r="BE2564" s="590"/>
    </row>
    <row r="2565" spans="34:57" ht="15" customHeight="1" x14ac:dyDescent="0.15">
      <c r="AH2565" s="591" t="s">
        <v>1090</v>
      </c>
      <c r="AI2565" s="592" t="s">
        <v>1055</v>
      </c>
      <c r="AJ2565" s="591">
        <v>408018</v>
      </c>
      <c r="AK2565" s="653"/>
      <c r="AR2565" s="663"/>
      <c r="AS2565" s="664"/>
      <c r="AU2565" s="645" t="s">
        <v>1547</v>
      </c>
      <c r="AV2565" s="592" t="s">
        <v>1280</v>
      </c>
      <c r="AW2565" s="591">
        <v>508032</v>
      </c>
      <c r="AX2565" s="624"/>
      <c r="AY2565" s="624"/>
      <c r="AZ2565" s="624"/>
      <c r="BA2565" s="624"/>
      <c r="BB2565" s="624"/>
      <c r="BC2565" s="441"/>
      <c r="BD2565" s="589"/>
      <c r="BE2565" s="590"/>
    </row>
    <row r="2566" spans="34:57" ht="15" customHeight="1" x14ac:dyDescent="0.15">
      <c r="AH2566" s="591" t="s">
        <v>1090</v>
      </c>
      <c r="AI2566" s="592" t="s">
        <v>2705</v>
      </c>
      <c r="AJ2566" s="591">
        <v>408019</v>
      </c>
      <c r="AK2566" s="653"/>
      <c r="AR2566" s="663"/>
      <c r="AS2566" s="664"/>
      <c r="AU2566" s="645" t="s">
        <v>1547</v>
      </c>
      <c r="AV2566" s="592" t="s">
        <v>1282</v>
      </c>
      <c r="AW2566" s="591">
        <v>508033</v>
      </c>
      <c r="AX2566" s="624"/>
      <c r="AY2566" s="624"/>
      <c r="AZ2566" s="624"/>
      <c r="BA2566" s="624"/>
      <c r="BB2566" s="624"/>
      <c r="BC2566" s="441"/>
      <c r="BD2566" s="589"/>
      <c r="BE2566" s="590"/>
    </row>
    <row r="2567" spans="34:57" ht="15" customHeight="1" x14ac:dyDescent="0.15">
      <c r="AH2567" s="591" t="s">
        <v>1090</v>
      </c>
      <c r="AI2567" s="592" t="s">
        <v>2706</v>
      </c>
      <c r="AJ2567" s="591">
        <v>408020</v>
      </c>
      <c r="AK2567" s="653"/>
      <c r="AR2567" s="663"/>
      <c r="AS2567" s="664"/>
      <c r="AU2567" s="645" t="s">
        <v>1547</v>
      </c>
      <c r="AV2567" s="592" t="s">
        <v>1581</v>
      </c>
      <c r="AW2567" s="591">
        <v>508034</v>
      </c>
      <c r="AX2567" s="624"/>
      <c r="AY2567" s="624"/>
      <c r="AZ2567" s="624"/>
      <c r="BA2567" s="624"/>
      <c r="BB2567" s="624"/>
      <c r="BC2567" s="441"/>
      <c r="BD2567" s="589"/>
      <c r="BE2567" s="590"/>
    </row>
    <row r="2568" spans="34:57" ht="15" customHeight="1" x14ac:dyDescent="0.15">
      <c r="AH2568" s="591" t="s">
        <v>1090</v>
      </c>
      <c r="AI2568" s="592" t="s">
        <v>2707</v>
      </c>
      <c r="AJ2568" s="591">
        <v>408021</v>
      </c>
      <c r="AK2568" s="653"/>
      <c r="AR2568" s="663"/>
      <c r="AS2568" s="664"/>
      <c r="AU2568" s="645" t="s">
        <v>1547</v>
      </c>
      <c r="AV2568" s="592" t="s">
        <v>1283</v>
      </c>
      <c r="AW2568" s="591">
        <v>508035</v>
      </c>
      <c r="AX2568" s="624"/>
      <c r="AY2568" s="624"/>
      <c r="AZ2568" s="624"/>
      <c r="BA2568" s="624"/>
      <c r="BB2568" s="624"/>
      <c r="BC2568" s="441"/>
      <c r="BD2568" s="589"/>
      <c r="BE2568" s="590"/>
    </row>
    <row r="2569" spans="34:57" ht="15" customHeight="1" x14ac:dyDescent="0.15">
      <c r="AH2569" s="591" t="s">
        <v>1090</v>
      </c>
      <c r="AI2569" s="592" t="s">
        <v>2708</v>
      </c>
      <c r="AJ2569" s="591">
        <v>408022</v>
      </c>
      <c r="AK2569" s="653"/>
      <c r="AR2569" s="663"/>
      <c r="AS2569" s="664"/>
      <c r="AU2569" s="645" t="s">
        <v>1547</v>
      </c>
      <c r="AV2569" s="592" t="s">
        <v>1584</v>
      </c>
      <c r="AW2569" s="591">
        <v>508036</v>
      </c>
      <c r="AX2569" s="624"/>
      <c r="AY2569" s="624"/>
      <c r="AZ2569" s="624"/>
      <c r="BA2569" s="624"/>
      <c r="BB2569" s="624"/>
      <c r="BC2569" s="441"/>
      <c r="BD2569" s="589"/>
      <c r="BE2569" s="590"/>
    </row>
    <row r="2570" spans="34:57" ht="15" customHeight="1" x14ac:dyDescent="0.15">
      <c r="AH2570" s="591" t="s">
        <v>1090</v>
      </c>
      <c r="AI2570" s="592" t="s">
        <v>2709</v>
      </c>
      <c r="AJ2570" s="591">
        <v>408023</v>
      </c>
      <c r="AK2570" s="653"/>
      <c r="AR2570" s="663"/>
      <c r="AS2570" s="664"/>
      <c r="AU2570" s="645" t="s">
        <v>1547</v>
      </c>
      <c r="AV2570" s="592" t="s">
        <v>1285</v>
      </c>
      <c r="AW2570" s="591">
        <v>508037</v>
      </c>
      <c r="AX2570" s="624"/>
      <c r="AY2570" s="624"/>
      <c r="AZ2570" s="624"/>
      <c r="BA2570" s="624"/>
      <c r="BB2570" s="624"/>
      <c r="BC2570" s="441"/>
      <c r="BD2570" s="589"/>
      <c r="BE2570" s="590"/>
    </row>
    <row r="2571" spans="34:57" ht="15" customHeight="1" x14ac:dyDescent="0.15">
      <c r="AH2571" s="591" t="s">
        <v>1090</v>
      </c>
      <c r="AI2571" s="592" t="s">
        <v>2710</v>
      </c>
      <c r="AJ2571" s="591">
        <v>408024</v>
      </c>
      <c r="AK2571" s="653"/>
      <c r="AR2571" s="663"/>
      <c r="AS2571" s="664"/>
      <c r="AU2571" s="645" t="s">
        <v>1547</v>
      </c>
      <c r="AV2571" s="592" t="s">
        <v>1587</v>
      </c>
      <c r="AW2571" s="591">
        <v>508038</v>
      </c>
      <c r="AX2571" s="624"/>
      <c r="AY2571" s="624"/>
      <c r="AZ2571" s="624"/>
      <c r="BA2571" s="624"/>
      <c r="BB2571" s="624"/>
      <c r="BC2571" s="441"/>
      <c r="BD2571" s="589"/>
      <c r="BE2571" s="590"/>
    </row>
    <row r="2572" spans="34:57" ht="15" customHeight="1" x14ac:dyDescent="0.15">
      <c r="AH2572" s="591" t="s">
        <v>1090</v>
      </c>
      <c r="AI2572" s="592" t="s">
        <v>2711</v>
      </c>
      <c r="AJ2572" s="591">
        <v>408027</v>
      </c>
      <c r="AK2572" s="653"/>
      <c r="AR2572" s="663"/>
      <c r="AS2572" s="664"/>
      <c r="AU2572" s="645" t="s">
        <v>1547</v>
      </c>
      <c r="AV2572" s="592" t="s">
        <v>1286</v>
      </c>
      <c r="AW2572" s="591">
        <v>508040</v>
      </c>
      <c r="AX2572" s="624"/>
      <c r="AY2572" s="624"/>
      <c r="AZ2572" s="624"/>
      <c r="BA2572" s="624"/>
      <c r="BB2572" s="624"/>
      <c r="BC2572" s="441"/>
      <c r="BD2572" s="589"/>
      <c r="BE2572" s="590"/>
    </row>
    <row r="2573" spans="34:57" ht="15" customHeight="1" x14ac:dyDescent="0.15">
      <c r="AH2573" s="591" t="s">
        <v>1090</v>
      </c>
      <c r="AI2573" s="592" t="s">
        <v>2712</v>
      </c>
      <c r="AJ2573" s="591">
        <v>408028</v>
      </c>
      <c r="AK2573" s="653"/>
      <c r="AR2573" s="663"/>
      <c r="AS2573" s="664"/>
      <c r="AU2573" s="645" t="s">
        <v>1547</v>
      </c>
      <c r="AV2573" s="592" t="s">
        <v>1287</v>
      </c>
      <c r="AW2573" s="591">
        <v>508041</v>
      </c>
      <c r="AX2573" s="624"/>
      <c r="AY2573" s="624"/>
      <c r="AZ2573" s="624"/>
      <c r="BA2573" s="624"/>
      <c r="BB2573" s="624"/>
      <c r="BC2573" s="441"/>
      <c r="BD2573" s="589"/>
      <c r="BE2573" s="590"/>
    </row>
    <row r="2574" spans="34:57" ht="15" customHeight="1" x14ac:dyDescent="0.15">
      <c r="AH2574" s="591" t="s">
        <v>1090</v>
      </c>
      <c r="AI2574" s="592" t="s">
        <v>2713</v>
      </c>
      <c r="AJ2574" s="591">
        <v>408034</v>
      </c>
      <c r="AK2574" s="653"/>
      <c r="AR2574" s="663"/>
      <c r="AS2574" s="664"/>
      <c r="AU2574" s="645" t="s">
        <v>1547</v>
      </c>
      <c r="AV2574" s="592" t="s">
        <v>1591</v>
      </c>
      <c r="AW2574" s="591">
        <v>508042</v>
      </c>
      <c r="AX2574" s="624"/>
      <c r="AY2574" s="624"/>
      <c r="AZ2574" s="624"/>
      <c r="BA2574" s="624"/>
      <c r="BB2574" s="624"/>
      <c r="BC2574" s="441"/>
      <c r="BD2574" s="589"/>
      <c r="BE2574" s="590"/>
    </row>
    <row r="2575" spans="34:57" ht="15" customHeight="1" x14ac:dyDescent="0.15">
      <c r="AH2575" s="591" t="s">
        <v>1090</v>
      </c>
      <c r="AI2575" s="592" t="s">
        <v>2714</v>
      </c>
      <c r="AJ2575" s="591">
        <v>408030</v>
      </c>
      <c r="AK2575" s="653"/>
      <c r="AR2575" s="663"/>
      <c r="AS2575" s="664"/>
      <c r="AU2575" s="645" t="s">
        <v>1547</v>
      </c>
      <c r="AV2575" s="593" t="s">
        <v>1593</v>
      </c>
      <c r="AW2575" s="591">
        <v>508043</v>
      </c>
      <c r="AX2575" s="624"/>
      <c r="AY2575" s="624"/>
      <c r="AZ2575" s="624"/>
      <c r="BA2575" s="624"/>
      <c r="BB2575" s="624"/>
      <c r="BC2575" s="441"/>
      <c r="BD2575" s="589"/>
      <c r="BE2575" s="590"/>
    </row>
    <row r="2576" spans="34:57" ht="15" customHeight="1" x14ac:dyDescent="0.15">
      <c r="AH2576" s="591" t="s">
        <v>1090</v>
      </c>
      <c r="AI2576" s="592" t="s">
        <v>1065</v>
      </c>
      <c r="AJ2576" s="591">
        <v>408031</v>
      </c>
      <c r="AK2576" s="653"/>
      <c r="AR2576" s="663"/>
      <c r="AS2576" s="664"/>
      <c r="AU2576" s="645" t="s">
        <v>1547</v>
      </c>
      <c r="AV2576" s="592" t="s">
        <v>995</v>
      </c>
      <c r="AW2576" s="591">
        <v>508044</v>
      </c>
      <c r="AX2576" s="624"/>
      <c r="AY2576" s="624"/>
      <c r="AZ2576" s="624"/>
      <c r="BA2576" s="624"/>
      <c r="BB2576" s="624"/>
      <c r="BC2576" s="441"/>
      <c r="BD2576" s="589"/>
      <c r="BE2576" s="590"/>
    </row>
    <row r="2577" spans="34:57" ht="15" customHeight="1" x14ac:dyDescent="0.15">
      <c r="AH2577" s="591" t="s">
        <v>1090</v>
      </c>
      <c r="AI2577" s="592" t="s">
        <v>2715</v>
      </c>
      <c r="AJ2577" s="591">
        <v>408033</v>
      </c>
      <c r="AK2577" s="653"/>
      <c r="AR2577" s="663"/>
      <c r="AS2577" s="664"/>
      <c r="AU2577" s="645" t="s">
        <v>1547</v>
      </c>
      <c r="AV2577" s="592" t="s">
        <v>1289</v>
      </c>
      <c r="AW2577" s="591">
        <v>508045</v>
      </c>
      <c r="AX2577" s="624"/>
      <c r="AY2577" s="624"/>
      <c r="AZ2577" s="624"/>
      <c r="BA2577" s="624"/>
      <c r="BB2577" s="624"/>
      <c r="BC2577" s="441"/>
      <c r="BD2577" s="589"/>
      <c r="BE2577" s="590"/>
    </row>
    <row r="2578" spans="34:57" ht="15" customHeight="1" x14ac:dyDescent="0.15">
      <c r="AH2578" s="591" t="s">
        <v>1090</v>
      </c>
      <c r="AI2578" s="592" t="s">
        <v>2716</v>
      </c>
      <c r="AJ2578" s="591">
        <v>408025</v>
      </c>
      <c r="AK2578" s="653"/>
      <c r="AR2578" s="663"/>
      <c r="AS2578" s="664"/>
      <c r="AU2578" s="645" t="s">
        <v>1547</v>
      </c>
      <c r="AV2578" s="592" t="s">
        <v>1291</v>
      </c>
      <c r="AW2578" s="591">
        <v>508046</v>
      </c>
      <c r="AX2578" s="624"/>
      <c r="AY2578" s="624"/>
      <c r="AZ2578" s="624"/>
      <c r="BA2578" s="624"/>
      <c r="BB2578" s="624"/>
      <c r="BC2578" s="441"/>
      <c r="BD2578" s="589"/>
      <c r="BE2578" s="590"/>
    </row>
    <row r="2579" spans="34:57" ht="15" customHeight="1" x14ac:dyDescent="0.15">
      <c r="AH2579" s="591" t="s">
        <v>1090</v>
      </c>
      <c r="AI2579" s="592"/>
      <c r="AJ2579" s="591">
        <v>408026</v>
      </c>
      <c r="AK2579" s="653"/>
      <c r="AR2579" s="663"/>
      <c r="AS2579" s="664"/>
      <c r="AU2579" s="645" t="s">
        <v>1547</v>
      </c>
      <c r="AV2579" s="592" t="s">
        <v>1292</v>
      </c>
      <c r="AW2579" s="591">
        <v>508047</v>
      </c>
      <c r="AX2579" s="624"/>
      <c r="AY2579" s="624"/>
      <c r="AZ2579" s="624"/>
      <c r="BA2579" s="624"/>
      <c r="BB2579" s="624"/>
      <c r="BC2579" s="441"/>
      <c r="BD2579" s="589"/>
      <c r="BE2579" s="590"/>
    </row>
    <row r="2580" spans="34:57" ht="15" customHeight="1" x14ac:dyDescent="0.15">
      <c r="AH2580" s="591" t="s">
        <v>1090</v>
      </c>
      <c r="AI2580" s="592" t="s">
        <v>2717</v>
      </c>
      <c r="AJ2580" s="591">
        <v>408029</v>
      </c>
      <c r="AK2580" s="653"/>
      <c r="AR2580" s="663"/>
      <c r="AS2580" s="664"/>
      <c r="AU2580" s="645" t="s">
        <v>1547</v>
      </c>
      <c r="AV2580" s="592" t="s">
        <v>1599</v>
      </c>
      <c r="AW2580" s="591">
        <v>508048</v>
      </c>
      <c r="AX2580" s="624"/>
      <c r="AY2580" s="624"/>
      <c r="AZ2580" s="624"/>
      <c r="BA2580" s="624"/>
      <c r="BB2580" s="624"/>
      <c r="BC2580" s="441"/>
      <c r="BD2580" s="589"/>
      <c r="BE2580" s="590"/>
    </row>
    <row r="2581" spans="34:57" ht="15" customHeight="1" x14ac:dyDescent="0.15">
      <c r="AH2581" s="591" t="s">
        <v>1090</v>
      </c>
      <c r="AI2581" s="593" t="s">
        <v>2718</v>
      </c>
      <c r="AJ2581" s="591">
        <v>409004</v>
      </c>
      <c r="AK2581" s="653"/>
      <c r="AR2581" s="663"/>
      <c r="AS2581" s="664"/>
      <c r="AU2581" s="645" t="s">
        <v>1547</v>
      </c>
      <c r="AV2581" s="592" t="s">
        <v>1293</v>
      </c>
      <c r="AW2581" s="591">
        <v>508049</v>
      </c>
      <c r="AX2581" s="624"/>
      <c r="AY2581" s="624"/>
      <c r="AZ2581" s="624"/>
      <c r="BA2581" s="624"/>
      <c r="BB2581" s="624"/>
      <c r="BC2581" s="441"/>
      <c r="BD2581" s="589"/>
      <c r="BE2581" s="590"/>
    </row>
    <row r="2582" spans="34:57" ht="15" customHeight="1" x14ac:dyDescent="0.15">
      <c r="AH2582" s="591" t="s">
        <v>1090</v>
      </c>
      <c r="AI2582" s="592" t="s">
        <v>2719</v>
      </c>
      <c r="AJ2582" s="591">
        <v>409001</v>
      </c>
      <c r="AK2582" s="653"/>
      <c r="AR2582" s="663"/>
      <c r="AS2582" s="664"/>
      <c r="AU2582" s="645" t="s">
        <v>1547</v>
      </c>
      <c r="AV2582" s="592" t="s">
        <v>1602</v>
      </c>
      <c r="AW2582" s="591">
        <v>508050</v>
      </c>
      <c r="AX2582" s="624"/>
      <c r="AY2582" s="624"/>
      <c r="AZ2582" s="624"/>
      <c r="BA2582" s="624"/>
      <c r="BB2582" s="624"/>
      <c r="BC2582" s="441"/>
      <c r="BD2582" s="589"/>
      <c r="BE2582" s="590"/>
    </row>
    <row r="2583" spans="34:57" ht="15" customHeight="1" x14ac:dyDescent="0.15">
      <c r="AH2583" s="591" t="s">
        <v>1090</v>
      </c>
      <c r="AI2583" s="592" t="s">
        <v>2720</v>
      </c>
      <c r="AJ2583" s="591">
        <v>409002</v>
      </c>
      <c r="AK2583" s="653"/>
      <c r="AR2583" s="663"/>
      <c r="AS2583" s="664"/>
      <c r="AU2583" s="645" t="s">
        <v>1547</v>
      </c>
      <c r="AV2583" s="592" t="s">
        <v>1294</v>
      </c>
      <c r="AW2583" s="591">
        <v>508051</v>
      </c>
      <c r="AX2583" s="624"/>
      <c r="AY2583" s="624"/>
      <c r="AZ2583" s="624"/>
      <c r="BA2583" s="624"/>
      <c r="BB2583" s="624"/>
      <c r="BC2583" s="441"/>
      <c r="BD2583" s="589"/>
      <c r="BE2583" s="590"/>
    </row>
    <row r="2584" spans="34:57" ht="15" customHeight="1" x14ac:dyDescent="0.15">
      <c r="AH2584" s="591" t="s">
        <v>1090</v>
      </c>
      <c r="AI2584" s="592" t="s">
        <v>2721</v>
      </c>
      <c r="AJ2584" s="591">
        <v>409003</v>
      </c>
      <c r="AK2584" s="653"/>
      <c r="AR2584" s="663"/>
      <c r="AS2584" s="664"/>
      <c r="AU2584" s="645" t="s">
        <v>1547</v>
      </c>
      <c r="AV2584" s="592" t="s">
        <v>1605</v>
      </c>
      <c r="AW2584" s="591">
        <v>508052</v>
      </c>
      <c r="AX2584" s="624"/>
      <c r="AY2584" s="624"/>
      <c r="AZ2584" s="624"/>
      <c r="BA2584" s="624"/>
      <c r="BB2584" s="624"/>
      <c r="BC2584" s="441"/>
      <c r="BD2584" s="589"/>
      <c r="BE2584" s="590"/>
    </row>
    <row r="2585" spans="34:57" ht="15" customHeight="1" x14ac:dyDescent="0.15">
      <c r="AH2585" s="591" t="s">
        <v>1090</v>
      </c>
      <c r="AI2585" s="592" t="s">
        <v>2722</v>
      </c>
      <c r="AJ2585" s="591">
        <v>409005</v>
      </c>
      <c r="AK2585" s="653"/>
      <c r="AR2585" s="663"/>
      <c r="AS2585" s="664"/>
      <c r="AU2585" s="645" t="s">
        <v>1547</v>
      </c>
      <c r="AV2585" s="592" t="s">
        <v>1607</v>
      </c>
      <c r="AW2585" s="591">
        <v>508053</v>
      </c>
      <c r="AX2585" s="624"/>
      <c r="AY2585" s="624"/>
      <c r="AZ2585" s="624"/>
      <c r="BA2585" s="624"/>
      <c r="BB2585" s="624"/>
      <c r="BC2585" s="441"/>
      <c r="BD2585" s="589"/>
      <c r="BE2585" s="590"/>
    </row>
    <row r="2586" spans="34:57" ht="15" customHeight="1" x14ac:dyDescent="0.15">
      <c r="AH2586" s="591" t="s">
        <v>1090</v>
      </c>
      <c r="AI2586" s="592" t="s">
        <v>2723</v>
      </c>
      <c r="AJ2586" s="591">
        <v>409006</v>
      </c>
      <c r="AK2586" s="653"/>
      <c r="AR2586" s="663"/>
      <c r="AS2586" s="664"/>
      <c r="AU2586" s="645" t="s">
        <v>1547</v>
      </c>
      <c r="AV2586" s="592" t="s">
        <v>1142</v>
      </c>
      <c r="AW2586" s="591">
        <v>508054</v>
      </c>
      <c r="AX2586" s="624"/>
      <c r="AY2586" s="624"/>
      <c r="AZ2586" s="624"/>
      <c r="BA2586" s="624"/>
      <c r="BB2586" s="624"/>
      <c r="BC2586" s="441"/>
      <c r="BD2586" s="589"/>
      <c r="BE2586" s="590"/>
    </row>
    <row r="2587" spans="34:57" ht="15" customHeight="1" x14ac:dyDescent="0.15">
      <c r="AH2587" s="591" t="s">
        <v>1090</v>
      </c>
      <c r="AI2587" s="592" t="s">
        <v>2724</v>
      </c>
      <c r="AJ2587" s="591">
        <v>409007</v>
      </c>
      <c r="AK2587" s="653"/>
      <c r="AR2587" s="663"/>
      <c r="AS2587" s="664"/>
      <c r="AU2587" s="645" t="s">
        <v>1547</v>
      </c>
      <c r="AV2587" s="592" t="s">
        <v>1295</v>
      </c>
      <c r="AW2587" s="591">
        <v>508057</v>
      </c>
      <c r="AX2587" s="624"/>
      <c r="AY2587" s="624"/>
      <c r="AZ2587" s="624"/>
      <c r="BA2587" s="624"/>
      <c r="BB2587" s="624"/>
      <c r="BC2587" s="441"/>
      <c r="BD2587" s="589"/>
      <c r="BE2587" s="590"/>
    </row>
    <row r="2588" spans="34:57" ht="15" customHeight="1" x14ac:dyDescent="0.15">
      <c r="AH2588" s="591" t="s">
        <v>1090</v>
      </c>
      <c r="AI2588" s="592" t="s">
        <v>2725</v>
      </c>
      <c r="AJ2588" s="591">
        <v>409008</v>
      </c>
      <c r="AK2588" s="653"/>
      <c r="AR2588" s="663"/>
      <c r="AS2588" s="664"/>
      <c r="AU2588" s="645" t="s">
        <v>1547</v>
      </c>
      <c r="AV2588" s="592"/>
      <c r="AW2588" s="591">
        <v>508058</v>
      </c>
      <c r="AX2588" s="624"/>
      <c r="AY2588" s="624"/>
      <c r="AZ2588" s="624"/>
      <c r="BA2588" s="624"/>
      <c r="BB2588" s="624"/>
      <c r="BC2588" s="441"/>
      <c r="BD2588" s="589"/>
      <c r="BE2588" s="590"/>
    </row>
    <row r="2589" spans="34:57" ht="15" customHeight="1" x14ac:dyDescent="0.15">
      <c r="AH2589" s="591" t="s">
        <v>1090</v>
      </c>
      <c r="AI2589" s="592" t="s">
        <v>1079</v>
      </c>
      <c r="AJ2589" s="591">
        <v>409009</v>
      </c>
      <c r="AK2589" s="653"/>
      <c r="AR2589" s="663"/>
      <c r="AS2589" s="664"/>
      <c r="AU2589" s="645" t="s">
        <v>1547</v>
      </c>
      <c r="AV2589" s="592" t="s">
        <v>1296</v>
      </c>
      <c r="AW2589" s="591">
        <v>508991</v>
      </c>
      <c r="AX2589" s="624"/>
      <c r="AY2589" s="624"/>
      <c r="AZ2589" s="624"/>
      <c r="BA2589" s="624"/>
      <c r="BB2589" s="624"/>
      <c r="BC2589" s="441"/>
      <c r="BD2589" s="589"/>
      <c r="BE2589" s="590"/>
    </row>
    <row r="2590" spans="34:57" ht="15" customHeight="1" x14ac:dyDescent="0.15">
      <c r="AH2590" s="591" t="s">
        <v>1090</v>
      </c>
      <c r="AI2590" s="592" t="s">
        <v>2726</v>
      </c>
      <c r="AJ2590" s="591">
        <v>409010</v>
      </c>
      <c r="AK2590" s="653"/>
      <c r="AR2590" s="663"/>
      <c r="AS2590" s="664"/>
      <c r="AU2590" s="645" t="s">
        <v>1547</v>
      </c>
      <c r="AV2590" s="592"/>
      <c r="AW2590" s="591"/>
      <c r="AX2590" s="624"/>
      <c r="AY2590" s="624"/>
      <c r="AZ2590" s="624"/>
      <c r="BA2590" s="624"/>
      <c r="BB2590" s="624"/>
      <c r="BC2590" s="441"/>
      <c r="BD2590" s="589"/>
      <c r="BE2590" s="590"/>
    </row>
    <row r="2591" spans="34:57" ht="15" customHeight="1" x14ac:dyDescent="0.15">
      <c r="AH2591" s="591" t="s">
        <v>1090</v>
      </c>
      <c r="AI2591" s="592" t="s">
        <v>2727</v>
      </c>
      <c r="AJ2591" s="591">
        <v>409011</v>
      </c>
      <c r="AK2591" s="653"/>
      <c r="AR2591" s="663"/>
      <c r="AS2591" s="664"/>
      <c r="AU2591" s="645" t="s">
        <v>1613</v>
      </c>
      <c r="AV2591" s="592" t="s">
        <v>1297</v>
      </c>
      <c r="AW2591" s="591">
        <v>509001</v>
      </c>
      <c r="AX2591" s="624"/>
      <c r="AY2591" s="624"/>
      <c r="AZ2591" s="624"/>
      <c r="BA2591" s="624"/>
      <c r="BB2591" s="624"/>
      <c r="BC2591" s="441"/>
      <c r="BD2591" s="589"/>
      <c r="BE2591" s="590"/>
    </row>
    <row r="2592" spans="34:57" ht="15" customHeight="1" x14ac:dyDescent="0.15">
      <c r="AH2592" s="591" t="s">
        <v>1090</v>
      </c>
      <c r="AI2592" s="592" t="s">
        <v>2728</v>
      </c>
      <c r="AJ2592" s="591">
        <v>409013</v>
      </c>
      <c r="AK2592" s="653"/>
      <c r="AR2592" s="663"/>
      <c r="AS2592" s="664"/>
      <c r="AU2592" s="645" t="s">
        <v>1613</v>
      </c>
      <c r="AV2592" s="592" t="s">
        <v>1298</v>
      </c>
      <c r="AW2592" s="591">
        <v>509002</v>
      </c>
      <c r="AX2592" s="624"/>
      <c r="AY2592" s="624"/>
      <c r="AZ2592" s="624"/>
      <c r="BA2592" s="624"/>
      <c r="BB2592" s="624"/>
      <c r="BC2592" s="441"/>
      <c r="BD2592" s="589"/>
      <c r="BE2592" s="590"/>
    </row>
    <row r="2593" spans="34:57" ht="15" customHeight="1" x14ac:dyDescent="0.15">
      <c r="AH2593" s="591" t="s">
        <v>1090</v>
      </c>
      <c r="AI2593" s="592" t="s">
        <v>2729</v>
      </c>
      <c r="AJ2593" s="591">
        <v>409014</v>
      </c>
      <c r="AK2593" s="653"/>
      <c r="AR2593" s="663"/>
      <c r="AS2593" s="664"/>
      <c r="AU2593" s="645" t="s">
        <v>1613</v>
      </c>
      <c r="AV2593" s="592" t="s">
        <v>1616</v>
      </c>
      <c r="AW2593" s="591">
        <v>509003</v>
      </c>
      <c r="AX2593" s="624"/>
      <c r="AY2593" s="624"/>
      <c r="AZ2593" s="624"/>
      <c r="BA2593" s="624"/>
      <c r="BB2593" s="624"/>
      <c r="BC2593" s="441"/>
      <c r="BD2593" s="589"/>
      <c r="BE2593" s="590"/>
    </row>
    <row r="2594" spans="34:57" ht="15" customHeight="1" x14ac:dyDescent="0.15">
      <c r="AH2594" s="591" t="s">
        <v>1090</v>
      </c>
      <c r="AI2594" s="592" t="s">
        <v>2730</v>
      </c>
      <c r="AJ2594" s="591">
        <v>409015</v>
      </c>
      <c r="AK2594" s="653"/>
      <c r="AR2594" s="663"/>
      <c r="AS2594" s="664"/>
      <c r="AU2594" s="645" t="s">
        <v>1613</v>
      </c>
      <c r="AV2594" s="592" t="s">
        <v>1299</v>
      </c>
      <c r="AW2594" s="591">
        <v>509004</v>
      </c>
      <c r="AX2594" s="624"/>
      <c r="AY2594" s="624"/>
      <c r="AZ2594" s="624"/>
      <c r="BA2594" s="624"/>
      <c r="BB2594" s="624"/>
      <c r="BC2594" s="441"/>
      <c r="BD2594" s="589"/>
      <c r="BE2594" s="590"/>
    </row>
    <row r="2595" spans="34:57" ht="15" customHeight="1" x14ac:dyDescent="0.15">
      <c r="AH2595" s="591" t="s">
        <v>1090</v>
      </c>
      <c r="AI2595" s="592" t="s">
        <v>2731</v>
      </c>
      <c r="AJ2595" s="591">
        <v>409016</v>
      </c>
      <c r="AK2595" s="653"/>
      <c r="AR2595" s="663"/>
      <c r="AS2595" s="664"/>
      <c r="AU2595" s="645" t="s">
        <v>1613</v>
      </c>
      <c r="AV2595" s="592" t="s">
        <v>1619</v>
      </c>
      <c r="AW2595" s="591">
        <v>509004</v>
      </c>
      <c r="AX2595" s="624"/>
      <c r="AY2595" s="624"/>
      <c r="AZ2595" s="624"/>
      <c r="BA2595" s="624"/>
      <c r="BB2595" s="624"/>
      <c r="BC2595" s="441"/>
      <c r="BD2595" s="589"/>
      <c r="BE2595" s="590"/>
    </row>
    <row r="2596" spans="34:57" ht="15" customHeight="1" x14ac:dyDescent="0.15">
      <c r="AH2596" s="591" t="s">
        <v>1090</v>
      </c>
      <c r="AI2596" s="592" t="s">
        <v>2732</v>
      </c>
      <c r="AJ2596" s="591">
        <v>409017</v>
      </c>
      <c r="AK2596" s="653"/>
      <c r="AR2596" s="663"/>
      <c r="AS2596" s="664"/>
      <c r="AU2596" s="645" t="s">
        <v>1613</v>
      </c>
      <c r="AV2596" s="592" t="s">
        <v>1300</v>
      </c>
      <c r="AW2596" s="591">
        <v>509005</v>
      </c>
      <c r="AX2596" s="624"/>
      <c r="AY2596" s="624"/>
      <c r="AZ2596" s="624"/>
      <c r="BA2596" s="624"/>
      <c r="BB2596" s="624"/>
      <c r="BC2596" s="441"/>
      <c r="BD2596" s="589"/>
      <c r="BE2596" s="590"/>
    </row>
    <row r="2597" spans="34:57" ht="15" customHeight="1" x14ac:dyDescent="0.15">
      <c r="AH2597" s="591" t="s">
        <v>1090</v>
      </c>
      <c r="AI2597" s="592" t="s">
        <v>2733</v>
      </c>
      <c r="AJ2597" s="591">
        <v>409018</v>
      </c>
      <c r="AK2597" s="653"/>
      <c r="AR2597" s="663"/>
      <c r="AS2597" s="664"/>
      <c r="AU2597" s="645" t="s">
        <v>1613</v>
      </c>
      <c r="AV2597" s="592" t="s">
        <v>1301</v>
      </c>
      <c r="AW2597" s="591">
        <v>509006</v>
      </c>
      <c r="AX2597" s="624"/>
      <c r="AY2597" s="624"/>
      <c r="AZ2597" s="624"/>
      <c r="BA2597" s="624"/>
      <c r="BB2597" s="624"/>
      <c r="BC2597" s="441"/>
      <c r="BD2597" s="589"/>
      <c r="BE2597" s="590"/>
    </row>
    <row r="2598" spans="34:57" ht="15" customHeight="1" x14ac:dyDescent="0.15">
      <c r="AH2598" s="591" t="s">
        <v>1090</v>
      </c>
      <c r="AI2598" s="592" t="s">
        <v>2734</v>
      </c>
      <c r="AJ2598" s="591">
        <v>409012</v>
      </c>
      <c r="AK2598" s="653"/>
      <c r="AR2598" s="663"/>
      <c r="AS2598" s="664"/>
      <c r="AU2598" s="645" t="s">
        <v>1613</v>
      </c>
      <c r="AV2598" s="592" t="s">
        <v>1303</v>
      </c>
      <c r="AW2598" s="591">
        <v>509007</v>
      </c>
      <c r="AX2598" s="624"/>
      <c r="AY2598" s="624"/>
      <c r="AZ2598" s="624"/>
      <c r="BA2598" s="624"/>
      <c r="BB2598" s="624"/>
      <c r="BC2598" s="441"/>
      <c r="BD2598" s="589"/>
      <c r="BE2598" s="590"/>
    </row>
    <row r="2599" spans="34:57" ht="15" customHeight="1" x14ac:dyDescent="0.15">
      <c r="AH2599" s="591" t="s">
        <v>1090</v>
      </c>
      <c r="AI2599" s="592" t="s">
        <v>2735</v>
      </c>
      <c r="AJ2599" s="591">
        <v>409019</v>
      </c>
      <c r="AK2599" s="653"/>
      <c r="AR2599" s="663"/>
      <c r="AS2599" s="664"/>
      <c r="AU2599" s="645" t="s">
        <v>1613</v>
      </c>
      <c r="AV2599" s="592" t="s">
        <v>1305</v>
      </c>
      <c r="AW2599" s="591">
        <v>509009</v>
      </c>
      <c r="AX2599" s="624"/>
      <c r="AY2599" s="624"/>
      <c r="AZ2599" s="624"/>
      <c r="BA2599" s="624"/>
      <c r="BB2599" s="624"/>
      <c r="BC2599" s="441"/>
      <c r="BD2599" s="589"/>
      <c r="BE2599" s="590"/>
    </row>
    <row r="2600" spans="34:57" ht="15" customHeight="1" x14ac:dyDescent="0.15">
      <c r="AH2600" s="591" t="s">
        <v>1090</v>
      </c>
      <c r="AI2600" s="592" t="s">
        <v>2736</v>
      </c>
      <c r="AJ2600" s="591">
        <v>410001</v>
      </c>
      <c r="AK2600" s="653"/>
      <c r="AR2600" s="663"/>
      <c r="AS2600" s="664"/>
      <c r="AU2600" s="645" t="s">
        <v>1613</v>
      </c>
      <c r="AV2600" s="592" t="s">
        <v>1306</v>
      </c>
      <c r="AW2600" s="591">
        <v>509010</v>
      </c>
      <c r="AX2600" s="624"/>
      <c r="AY2600" s="624"/>
      <c r="AZ2600" s="624"/>
      <c r="BA2600" s="624"/>
      <c r="BB2600" s="624"/>
      <c r="BC2600" s="441"/>
      <c r="BD2600" s="589"/>
      <c r="BE2600" s="590"/>
    </row>
    <row r="2601" spans="34:57" ht="15" customHeight="1" x14ac:dyDescent="0.15">
      <c r="AH2601" s="591" t="s">
        <v>1090</v>
      </c>
      <c r="AI2601" s="592" t="s">
        <v>2737</v>
      </c>
      <c r="AJ2601" s="591">
        <v>410003</v>
      </c>
      <c r="AK2601" s="653"/>
      <c r="AR2601" s="663"/>
      <c r="AS2601" s="664"/>
      <c r="AU2601" s="645" t="s">
        <v>1613</v>
      </c>
      <c r="AV2601" s="592" t="s">
        <v>378</v>
      </c>
      <c r="AW2601" s="591">
        <v>509011</v>
      </c>
      <c r="AX2601" s="624"/>
      <c r="AY2601" s="624"/>
      <c r="AZ2601" s="624"/>
      <c r="BA2601" s="624"/>
      <c r="BB2601" s="624"/>
      <c r="BC2601" s="441"/>
      <c r="BD2601" s="589"/>
      <c r="BE2601" s="590"/>
    </row>
    <row r="2602" spans="34:57" ht="15" customHeight="1" x14ac:dyDescent="0.15">
      <c r="AH2602" s="591" t="s">
        <v>1090</v>
      </c>
      <c r="AI2602" s="592" t="s">
        <v>2738</v>
      </c>
      <c r="AJ2602" s="591">
        <v>410008</v>
      </c>
      <c r="AK2602" s="653"/>
      <c r="AR2602" s="663"/>
      <c r="AS2602" s="664"/>
      <c r="AU2602" s="645" t="s">
        <v>1613</v>
      </c>
      <c r="AV2602" s="592" t="s">
        <v>1627</v>
      </c>
      <c r="AW2602" s="591">
        <v>509012</v>
      </c>
      <c r="AX2602" s="624"/>
      <c r="AY2602" s="624"/>
      <c r="AZ2602" s="624"/>
      <c r="BA2602" s="624"/>
      <c r="BB2602" s="624"/>
      <c r="BC2602" s="441"/>
      <c r="BD2602" s="589"/>
      <c r="BE2602" s="590"/>
    </row>
    <row r="2603" spans="34:57" ht="15" customHeight="1" x14ac:dyDescent="0.15">
      <c r="AH2603" s="591" t="s">
        <v>1090</v>
      </c>
      <c r="AI2603" s="592" t="s">
        <v>2739</v>
      </c>
      <c r="AJ2603" s="591">
        <v>410004</v>
      </c>
      <c r="AK2603" s="653"/>
      <c r="AR2603" s="663"/>
      <c r="AS2603" s="664"/>
      <c r="AU2603" s="645" t="s">
        <v>1613</v>
      </c>
      <c r="AV2603" s="592" t="s">
        <v>1629</v>
      </c>
      <c r="AW2603" s="591">
        <v>509014</v>
      </c>
      <c r="AX2603" s="624"/>
      <c r="AY2603" s="624"/>
      <c r="AZ2603" s="624"/>
      <c r="BA2603" s="624"/>
      <c r="BB2603" s="624"/>
      <c r="BC2603" s="441"/>
      <c r="BD2603" s="589"/>
      <c r="BE2603" s="590"/>
    </row>
    <row r="2604" spans="34:57" ht="15" customHeight="1" x14ac:dyDescent="0.15">
      <c r="AH2604" s="591" t="s">
        <v>1090</v>
      </c>
      <c r="AI2604" s="592" t="s">
        <v>2740</v>
      </c>
      <c r="AJ2604" s="591">
        <v>410005</v>
      </c>
      <c r="AK2604" s="653"/>
      <c r="AR2604" s="663"/>
      <c r="AS2604" s="664"/>
      <c r="AU2604" s="645" t="s">
        <v>1613</v>
      </c>
      <c r="AV2604" s="592" t="s">
        <v>1307</v>
      </c>
      <c r="AW2604" s="591">
        <v>509015</v>
      </c>
      <c r="AX2604" s="624"/>
      <c r="AY2604" s="624"/>
      <c r="AZ2604" s="624"/>
      <c r="BA2604" s="624"/>
      <c r="BB2604" s="624"/>
      <c r="BC2604" s="441"/>
      <c r="BD2604" s="589"/>
      <c r="BE2604" s="590"/>
    </row>
    <row r="2605" spans="34:57" ht="15" customHeight="1" x14ac:dyDescent="0.15">
      <c r="AH2605" s="591" t="s">
        <v>1090</v>
      </c>
      <c r="AI2605" s="592" t="s">
        <v>2741</v>
      </c>
      <c r="AJ2605" s="591">
        <v>410006</v>
      </c>
      <c r="AK2605" s="653"/>
      <c r="AR2605" s="663"/>
      <c r="AS2605" s="664"/>
      <c r="AU2605" s="645" t="s">
        <v>1613</v>
      </c>
      <c r="AV2605" s="592" t="s">
        <v>1631</v>
      </c>
      <c r="AW2605" s="591">
        <v>509016</v>
      </c>
      <c r="AX2605" s="624"/>
      <c r="AY2605" s="624"/>
      <c r="AZ2605" s="624"/>
      <c r="BA2605" s="624"/>
      <c r="BB2605" s="624"/>
      <c r="BC2605" s="441"/>
      <c r="BD2605" s="589"/>
      <c r="BE2605" s="590"/>
    </row>
    <row r="2606" spans="34:57" ht="15" customHeight="1" x14ac:dyDescent="0.15">
      <c r="AH2606" s="591" t="s">
        <v>1090</v>
      </c>
      <c r="AI2606" s="592" t="s">
        <v>2742</v>
      </c>
      <c r="AJ2606" s="591">
        <v>410010</v>
      </c>
      <c r="AK2606" s="653"/>
      <c r="AR2606" s="663"/>
      <c r="AS2606" s="664"/>
      <c r="AU2606" s="645" t="s">
        <v>1613</v>
      </c>
      <c r="AV2606" s="592" t="s">
        <v>1633</v>
      </c>
      <c r="AW2606" s="591">
        <v>509017</v>
      </c>
      <c r="AX2606" s="624"/>
      <c r="AY2606" s="624"/>
      <c r="AZ2606" s="624"/>
      <c r="BA2606" s="624"/>
      <c r="BB2606" s="624"/>
      <c r="BC2606" s="441"/>
      <c r="BD2606" s="589"/>
      <c r="BE2606" s="590"/>
    </row>
    <row r="2607" spans="34:57" ht="15" customHeight="1" x14ac:dyDescent="0.15">
      <c r="AH2607" s="591" t="s">
        <v>1090</v>
      </c>
      <c r="AI2607" s="592" t="s">
        <v>2743</v>
      </c>
      <c r="AJ2607" s="591">
        <v>410011</v>
      </c>
      <c r="AK2607" s="653"/>
      <c r="AR2607" s="663"/>
      <c r="AS2607" s="664"/>
      <c r="AU2607" s="645" t="s">
        <v>1613</v>
      </c>
      <c r="AV2607" s="592" t="s">
        <v>1635</v>
      </c>
      <c r="AW2607" s="591">
        <v>509018</v>
      </c>
      <c r="AX2607" s="624"/>
      <c r="AY2607" s="624"/>
      <c r="AZ2607" s="624"/>
      <c r="BA2607" s="624"/>
      <c r="BB2607" s="624"/>
      <c r="BC2607" s="441"/>
      <c r="BD2607" s="589"/>
      <c r="BE2607" s="590"/>
    </row>
    <row r="2608" spans="34:57" ht="15" customHeight="1" x14ac:dyDescent="0.15">
      <c r="AH2608" s="591" t="s">
        <v>1090</v>
      </c>
      <c r="AI2608" s="592" t="s">
        <v>2744</v>
      </c>
      <c r="AJ2608" s="591">
        <v>410012</v>
      </c>
      <c r="AK2608" s="653"/>
      <c r="AR2608" s="663"/>
      <c r="AS2608" s="664"/>
      <c r="AU2608" s="645" t="s">
        <v>1613</v>
      </c>
      <c r="AV2608" s="592" t="s">
        <v>1637</v>
      </c>
      <c r="AW2608" s="591">
        <v>509018</v>
      </c>
      <c r="AX2608" s="624"/>
      <c r="AY2608" s="624"/>
      <c r="AZ2608" s="624"/>
      <c r="BA2608" s="624"/>
      <c r="BB2608" s="624"/>
      <c r="BC2608" s="441"/>
      <c r="BD2608" s="589"/>
      <c r="BE2608" s="590"/>
    </row>
    <row r="2609" spans="34:57" ht="15" customHeight="1" x14ac:dyDescent="0.15">
      <c r="AH2609" s="591" t="s">
        <v>1090</v>
      </c>
      <c r="AI2609" s="592" t="s">
        <v>2745</v>
      </c>
      <c r="AJ2609" s="591">
        <v>410013</v>
      </c>
      <c r="AK2609" s="653"/>
      <c r="AR2609" s="663"/>
      <c r="AS2609" s="664"/>
      <c r="AU2609" s="645" t="s">
        <v>1613</v>
      </c>
      <c r="AV2609" s="592" t="s">
        <v>1638</v>
      </c>
      <c r="AW2609" s="591">
        <v>509019</v>
      </c>
      <c r="AX2609" s="624"/>
      <c r="AY2609" s="624"/>
      <c r="AZ2609" s="624"/>
      <c r="BA2609" s="624"/>
      <c r="BB2609" s="624"/>
      <c r="BC2609" s="441"/>
      <c r="BD2609" s="589"/>
      <c r="BE2609" s="590"/>
    </row>
    <row r="2610" spans="34:57" ht="15" customHeight="1" x14ac:dyDescent="0.15">
      <c r="AH2610" s="591" t="s">
        <v>1090</v>
      </c>
      <c r="AI2610" s="592" t="s">
        <v>2746</v>
      </c>
      <c r="AJ2610" s="591">
        <v>410014</v>
      </c>
      <c r="AK2610" s="653"/>
      <c r="AR2610" s="663"/>
      <c r="AS2610" s="664"/>
      <c r="AU2610" s="645" t="s">
        <v>1613</v>
      </c>
      <c r="AV2610" s="592" t="s">
        <v>1640</v>
      </c>
      <c r="AW2610" s="591">
        <v>509990</v>
      </c>
      <c r="AX2610" s="624"/>
      <c r="AY2610" s="624"/>
      <c r="AZ2610" s="624"/>
      <c r="BA2610" s="624"/>
      <c r="BB2610" s="624"/>
      <c r="BC2610" s="441"/>
      <c r="BD2610" s="589"/>
      <c r="BE2610" s="590"/>
    </row>
    <row r="2611" spans="34:57" ht="15" customHeight="1" x14ac:dyDescent="0.15">
      <c r="AH2611" s="591" t="s">
        <v>1090</v>
      </c>
      <c r="AI2611" s="592" t="s">
        <v>2747</v>
      </c>
      <c r="AJ2611" s="591">
        <v>410015</v>
      </c>
      <c r="AK2611" s="653"/>
      <c r="AR2611" s="663"/>
      <c r="AS2611" s="664"/>
      <c r="AU2611" s="645" t="s">
        <v>1613</v>
      </c>
      <c r="AV2611" s="592" t="s">
        <v>374</v>
      </c>
      <c r="AW2611" s="591">
        <v>509991</v>
      </c>
      <c r="AX2611" s="624"/>
      <c r="AY2611" s="624"/>
      <c r="AZ2611" s="624"/>
      <c r="BA2611" s="624"/>
      <c r="BB2611" s="624"/>
      <c r="BC2611" s="441"/>
      <c r="BD2611" s="589"/>
      <c r="BE2611" s="590"/>
    </row>
    <row r="2612" spans="34:57" ht="15" customHeight="1" x14ac:dyDescent="0.15">
      <c r="AH2612" s="591" t="s">
        <v>1090</v>
      </c>
      <c r="AI2612" s="592" t="s">
        <v>2748</v>
      </c>
      <c r="AJ2612" s="591">
        <v>410016</v>
      </c>
      <c r="AK2612" s="653"/>
      <c r="AR2612" s="663"/>
      <c r="AS2612" s="664"/>
      <c r="AU2612" s="645" t="s">
        <v>509</v>
      </c>
      <c r="AV2612" s="592" t="s">
        <v>1308</v>
      </c>
      <c r="AW2612" s="591">
        <v>601001</v>
      </c>
      <c r="AX2612" s="624"/>
      <c r="AY2612" s="624"/>
      <c r="AZ2612" s="624"/>
      <c r="BA2612" s="624"/>
      <c r="BB2612" s="624"/>
      <c r="BC2612" s="441"/>
      <c r="BD2612" s="589"/>
      <c r="BE2612" s="590"/>
    </row>
    <row r="2613" spans="34:57" ht="15" customHeight="1" x14ac:dyDescent="0.15">
      <c r="AH2613" s="591" t="s">
        <v>1090</v>
      </c>
      <c r="AI2613" s="592" t="s">
        <v>2749</v>
      </c>
      <c r="AJ2613" s="591">
        <v>410017</v>
      </c>
      <c r="AK2613" s="653"/>
      <c r="AR2613" s="663"/>
      <c r="AS2613" s="664"/>
      <c r="AU2613" s="645" t="s">
        <v>509</v>
      </c>
      <c r="AV2613" s="592" t="s">
        <v>1310</v>
      </c>
      <c r="AW2613" s="591">
        <v>601002</v>
      </c>
      <c r="AX2613" s="624"/>
      <c r="AY2613" s="624"/>
      <c r="AZ2613" s="624"/>
      <c r="BA2613" s="624"/>
      <c r="BB2613" s="624"/>
      <c r="BC2613" s="441"/>
      <c r="BD2613" s="589"/>
      <c r="BE2613" s="590"/>
    </row>
    <row r="2614" spans="34:57" ht="15" customHeight="1" x14ac:dyDescent="0.15">
      <c r="AH2614" s="591" t="s">
        <v>1090</v>
      </c>
      <c r="AI2614" s="592" t="s">
        <v>2750</v>
      </c>
      <c r="AJ2614" s="591">
        <v>410018</v>
      </c>
      <c r="AK2614" s="653"/>
      <c r="AR2614" s="663"/>
      <c r="AS2614" s="664"/>
      <c r="AU2614" s="645" t="s">
        <v>509</v>
      </c>
      <c r="AV2614" s="592" t="s">
        <v>1312</v>
      </c>
      <c r="AW2614" s="591">
        <v>601003</v>
      </c>
      <c r="AX2614" s="624"/>
      <c r="AY2614" s="624"/>
      <c r="AZ2614" s="624"/>
      <c r="BA2614" s="624"/>
      <c r="BB2614" s="624"/>
      <c r="BC2614" s="441"/>
      <c r="BD2614" s="589"/>
      <c r="BE2614" s="590"/>
    </row>
    <row r="2615" spans="34:57" ht="15" customHeight="1" x14ac:dyDescent="0.15">
      <c r="AH2615" s="591" t="s">
        <v>1090</v>
      </c>
      <c r="AI2615" s="592" t="s">
        <v>2751</v>
      </c>
      <c r="AJ2615" s="591">
        <v>410019</v>
      </c>
      <c r="AK2615" s="653"/>
      <c r="AR2615" s="663"/>
      <c r="AS2615" s="664"/>
      <c r="AU2615" s="645" t="s">
        <v>509</v>
      </c>
      <c r="AV2615" s="592" t="s">
        <v>1314</v>
      </c>
      <c r="AW2615" s="591">
        <v>601004</v>
      </c>
      <c r="AX2615" s="624"/>
      <c r="AY2615" s="624"/>
      <c r="AZ2615" s="624"/>
      <c r="BA2615" s="624"/>
      <c r="BB2615" s="624"/>
      <c r="BC2615" s="441"/>
      <c r="BD2615" s="589"/>
      <c r="BE2615" s="590"/>
    </row>
    <row r="2616" spans="34:57" ht="15" customHeight="1" x14ac:dyDescent="0.15">
      <c r="AH2616" s="591" t="s">
        <v>1090</v>
      </c>
      <c r="AI2616" s="592" t="s">
        <v>2752</v>
      </c>
      <c r="AJ2616" s="591">
        <v>410020</v>
      </c>
      <c r="AK2616" s="653"/>
      <c r="AR2616" s="663"/>
      <c r="AS2616" s="664"/>
      <c r="AU2616" s="645" t="s">
        <v>509</v>
      </c>
      <c r="AV2616" s="592" t="s">
        <v>260</v>
      </c>
      <c r="AW2616" s="591">
        <v>601006</v>
      </c>
      <c r="AX2616" s="624"/>
      <c r="AY2616" s="624"/>
      <c r="AZ2616" s="624"/>
      <c r="BA2616" s="624"/>
      <c r="BB2616" s="624"/>
      <c r="BC2616" s="441"/>
      <c r="BD2616" s="589"/>
      <c r="BE2616" s="590"/>
    </row>
    <row r="2617" spans="34:57" ht="15" customHeight="1" x14ac:dyDescent="0.15">
      <c r="AH2617" s="591" t="s">
        <v>1090</v>
      </c>
      <c r="AI2617" s="592" t="s">
        <v>1304</v>
      </c>
      <c r="AJ2617" s="591">
        <v>410021</v>
      </c>
      <c r="AK2617" s="653"/>
      <c r="AR2617" s="663"/>
      <c r="AS2617" s="664"/>
      <c r="AU2617" s="645" t="s">
        <v>509</v>
      </c>
      <c r="AV2617" s="592" t="s">
        <v>1315</v>
      </c>
      <c r="AW2617" s="591">
        <v>601007</v>
      </c>
      <c r="AX2617" s="624"/>
      <c r="AY2617" s="624"/>
      <c r="AZ2617" s="624"/>
      <c r="BA2617" s="624"/>
      <c r="BB2617" s="624"/>
      <c r="BC2617" s="441"/>
      <c r="BD2617" s="589"/>
      <c r="BE2617" s="590"/>
    </row>
    <row r="2618" spans="34:57" ht="15" customHeight="1" x14ac:dyDescent="0.15">
      <c r="AH2618" s="591" t="s">
        <v>1090</v>
      </c>
      <c r="AI2618" s="592" t="s">
        <v>2753</v>
      </c>
      <c r="AJ2618" s="591">
        <v>410022</v>
      </c>
      <c r="AK2618" s="653"/>
      <c r="AR2618" s="663"/>
      <c r="AS2618" s="664"/>
      <c r="AU2618" s="645" t="s">
        <v>509</v>
      </c>
      <c r="AV2618" s="592" t="s">
        <v>1316</v>
      </c>
      <c r="AW2618" s="591">
        <v>601008</v>
      </c>
      <c r="AX2618" s="624"/>
      <c r="AY2618" s="624"/>
      <c r="AZ2618" s="624"/>
      <c r="BA2618" s="624"/>
      <c r="BB2618" s="624"/>
      <c r="BC2618" s="441"/>
      <c r="BD2618" s="589"/>
      <c r="BE2618" s="590"/>
    </row>
    <row r="2619" spans="34:57" ht="15" customHeight="1" x14ac:dyDescent="0.15">
      <c r="AH2619" s="591" t="s">
        <v>1090</v>
      </c>
      <c r="AI2619" s="592" t="s">
        <v>2754</v>
      </c>
      <c r="AJ2619" s="591">
        <v>410023</v>
      </c>
      <c r="AK2619" s="653"/>
      <c r="AR2619" s="663"/>
      <c r="AS2619" s="664"/>
      <c r="AU2619" s="645" t="s">
        <v>509</v>
      </c>
      <c r="AV2619" s="592" t="s">
        <v>1317</v>
      </c>
      <c r="AW2619" s="591">
        <v>601009</v>
      </c>
      <c r="AX2619" s="624"/>
      <c r="AY2619" s="624"/>
      <c r="AZ2619" s="624"/>
      <c r="BA2619" s="624"/>
      <c r="BB2619" s="624"/>
      <c r="BC2619" s="441"/>
      <c r="BD2619" s="589"/>
      <c r="BE2619" s="590"/>
    </row>
    <row r="2620" spans="34:57" ht="15" customHeight="1" x14ac:dyDescent="0.15">
      <c r="AH2620" s="591" t="s">
        <v>1090</v>
      </c>
      <c r="AI2620" s="593" t="s">
        <v>2755</v>
      </c>
      <c r="AJ2620" s="591">
        <v>410024</v>
      </c>
      <c r="AK2620" s="653"/>
      <c r="AR2620" s="663"/>
      <c r="AS2620" s="664"/>
      <c r="AU2620" s="645" t="s">
        <v>509</v>
      </c>
      <c r="AV2620" s="592" t="s">
        <v>1647</v>
      </c>
      <c r="AW2620" s="591">
        <v>601010</v>
      </c>
      <c r="AX2620" s="624"/>
      <c r="AY2620" s="624"/>
      <c r="AZ2620" s="624"/>
      <c r="BA2620" s="624"/>
      <c r="BB2620" s="624"/>
      <c r="BC2620" s="441"/>
      <c r="BD2620" s="589"/>
      <c r="BE2620" s="590"/>
    </row>
    <row r="2621" spans="34:57" ht="15" customHeight="1" x14ac:dyDescent="0.15">
      <c r="AH2621" s="591" t="s">
        <v>1090</v>
      </c>
      <c r="AI2621" s="592" t="s">
        <v>1114</v>
      </c>
      <c r="AJ2621" s="591">
        <v>410025</v>
      </c>
      <c r="AK2621" s="653"/>
      <c r="AR2621" s="663"/>
      <c r="AS2621" s="664"/>
      <c r="AU2621" s="645" t="s">
        <v>509</v>
      </c>
      <c r="AV2621" s="592" t="s">
        <v>1649</v>
      </c>
      <c r="AW2621" s="591">
        <v>601011</v>
      </c>
      <c r="AX2621" s="624"/>
      <c r="AY2621" s="624"/>
      <c r="AZ2621" s="624"/>
      <c r="BA2621" s="624"/>
      <c r="BB2621" s="624"/>
      <c r="BC2621" s="441"/>
      <c r="BD2621" s="589"/>
      <c r="BE2621" s="590"/>
    </row>
    <row r="2622" spans="34:57" ht="15" customHeight="1" x14ac:dyDescent="0.15">
      <c r="AH2622" s="591" t="s">
        <v>1090</v>
      </c>
      <c r="AI2622" s="592" t="s">
        <v>2756</v>
      </c>
      <c r="AJ2622" s="591">
        <v>410026</v>
      </c>
      <c r="AK2622" s="653"/>
      <c r="AR2622" s="663"/>
      <c r="AS2622" s="664"/>
      <c r="AU2622" s="645" t="s">
        <v>509</v>
      </c>
      <c r="AV2622" s="592" t="s">
        <v>1651</v>
      </c>
      <c r="AW2622" s="591">
        <v>601012</v>
      </c>
      <c r="AX2622" s="624"/>
      <c r="AY2622" s="624"/>
      <c r="AZ2622" s="624"/>
      <c r="BA2622" s="624"/>
      <c r="BB2622" s="624"/>
      <c r="BC2622" s="441"/>
      <c r="BD2622" s="589"/>
      <c r="BE2622" s="590"/>
    </row>
    <row r="2623" spans="34:57" ht="15" customHeight="1" x14ac:dyDescent="0.15">
      <c r="AH2623" s="591" t="s">
        <v>1090</v>
      </c>
      <c r="AI2623" s="592" t="s">
        <v>2757</v>
      </c>
      <c r="AJ2623" s="591">
        <v>410991</v>
      </c>
      <c r="AK2623" s="653"/>
      <c r="AR2623" s="663"/>
      <c r="AS2623" s="664"/>
      <c r="AU2623" s="645" t="s">
        <v>509</v>
      </c>
      <c r="AV2623" s="592" t="s">
        <v>1653</v>
      </c>
      <c r="AW2623" s="591">
        <v>601991</v>
      </c>
      <c r="AX2623" s="624"/>
      <c r="AY2623" s="624"/>
      <c r="AZ2623" s="624"/>
      <c r="BA2623" s="624"/>
      <c r="BB2623" s="624"/>
      <c r="BC2623" s="441"/>
      <c r="BD2623" s="589"/>
      <c r="BE2623" s="590"/>
    </row>
    <row r="2624" spans="34:57" ht="15" customHeight="1" x14ac:dyDescent="0.15">
      <c r="AH2624" s="591" t="s">
        <v>1090</v>
      </c>
      <c r="AI2624" s="592" t="s">
        <v>2758</v>
      </c>
      <c r="AJ2624" s="591">
        <v>410990</v>
      </c>
      <c r="AK2624" s="653"/>
      <c r="AR2624" s="663"/>
      <c r="AS2624" s="664"/>
      <c r="AU2624" s="645" t="s">
        <v>1655</v>
      </c>
      <c r="AV2624" s="592" t="s">
        <v>1319</v>
      </c>
      <c r="AW2624" s="591">
        <v>602001</v>
      </c>
      <c r="AX2624" s="624"/>
      <c r="AY2624" s="624"/>
      <c r="AZ2624" s="624"/>
      <c r="BA2624" s="624"/>
      <c r="BB2624" s="624"/>
      <c r="BC2624" s="441"/>
      <c r="BD2624" s="589"/>
      <c r="BE2624" s="590"/>
    </row>
    <row r="2625" spans="34:57" ht="15" customHeight="1" x14ac:dyDescent="0.15">
      <c r="AH2625" s="591" t="s">
        <v>1090</v>
      </c>
      <c r="AI2625" s="592" t="s">
        <v>2759</v>
      </c>
      <c r="AJ2625" s="591">
        <v>411001</v>
      </c>
      <c r="AK2625" s="653"/>
      <c r="AR2625" s="663"/>
      <c r="AS2625" s="664"/>
      <c r="AU2625" s="645" t="s">
        <v>1655</v>
      </c>
      <c r="AV2625" s="592" t="s">
        <v>1656</v>
      </c>
      <c r="AW2625" s="591">
        <v>602002</v>
      </c>
      <c r="AX2625" s="624"/>
      <c r="AY2625" s="624"/>
      <c r="AZ2625" s="624"/>
      <c r="BA2625" s="624"/>
      <c r="BB2625" s="624"/>
      <c r="BC2625" s="441"/>
      <c r="BD2625" s="589"/>
      <c r="BE2625" s="590"/>
    </row>
    <row r="2626" spans="34:57" ht="15" customHeight="1" x14ac:dyDescent="0.15">
      <c r="AH2626" s="591" t="s">
        <v>1090</v>
      </c>
      <c r="AI2626" s="592" t="s">
        <v>2760</v>
      </c>
      <c r="AJ2626" s="591">
        <v>411002</v>
      </c>
      <c r="AK2626" s="653"/>
      <c r="AR2626" s="663"/>
      <c r="AS2626" s="664"/>
      <c r="AU2626" s="645" t="s">
        <v>1655</v>
      </c>
      <c r="AV2626" s="592" t="s">
        <v>1320</v>
      </c>
      <c r="AW2626" s="591">
        <v>602003</v>
      </c>
      <c r="AX2626" s="624"/>
      <c r="AY2626" s="624"/>
      <c r="AZ2626" s="624"/>
      <c r="BA2626" s="624"/>
      <c r="BB2626" s="624"/>
      <c r="BC2626" s="441"/>
      <c r="BD2626" s="589"/>
      <c r="BE2626" s="590"/>
    </row>
    <row r="2627" spans="34:57" ht="15" customHeight="1" x14ac:dyDescent="0.15">
      <c r="AH2627" s="591" t="s">
        <v>1090</v>
      </c>
      <c r="AI2627" s="592" t="s">
        <v>2761</v>
      </c>
      <c r="AJ2627" s="591">
        <v>411003</v>
      </c>
      <c r="AK2627" s="653"/>
      <c r="AR2627" s="663"/>
      <c r="AS2627" s="664"/>
      <c r="AU2627" s="645" t="s">
        <v>1655</v>
      </c>
      <c r="AV2627" s="592" t="s">
        <v>1321</v>
      </c>
      <c r="AW2627" s="591">
        <v>602004</v>
      </c>
      <c r="AX2627" s="624"/>
      <c r="AY2627" s="624"/>
      <c r="AZ2627" s="624"/>
      <c r="BA2627" s="624"/>
      <c r="BB2627" s="624"/>
      <c r="BC2627" s="441"/>
      <c r="BD2627" s="589"/>
      <c r="BE2627" s="590"/>
    </row>
    <row r="2628" spans="34:57" ht="15" customHeight="1" x14ac:dyDescent="0.15">
      <c r="AH2628" s="591" t="s">
        <v>1090</v>
      </c>
      <c r="AI2628" s="592" t="s">
        <v>2762</v>
      </c>
      <c r="AJ2628" s="591">
        <v>411004</v>
      </c>
      <c r="AK2628" s="653"/>
      <c r="AR2628" s="663"/>
      <c r="AS2628" s="664"/>
      <c r="AU2628" s="645" t="s">
        <v>1655</v>
      </c>
      <c r="AV2628" s="592" t="s">
        <v>1322</v>
      </c>
      <c r="AW2628" s="591">
        <v>602006</v>
      </c>
      <c r="AX2628" s="624"/>
      <c r="AY2628" s="624"/>
      <c r="AZ2628" s="624"/>
      <c r="BA2628" s="624"/>
      <c r="BB2628" s="624"/>
      <c r="BC2628" s="441"/>
      <c r="BD2628" s="589"/>
      <c r="BE2628" s="590"/>
    </row>
    <row r="2629" spans="34:57" ht="15" customHeight="1" x14ac:dyDescent="0.15">
      <c r="AH2629" s="591" t="s">
        <v>1090</v>
      </c>
      <c r="AI2629" s="592" t="s">
        <v>2763</v>
      </c>
      <c r="AJ2629" s="591">
        <v>411005</v>
      </c>
      <c r="AK2629" s="653"/>
      <c r="AR2629" s="663"/>
      <c r="AS2629" s="664"/>
      <c r="AU2629" s="645" t="s">
        <v>1655</v>
      </c>
      <c r="AV2629" s="592" t="s">
        <v>1323</v>
      </c>
      <c r="AW2629" s="591">
        <v>602007</v>
      </c>
      <c r="AX2629" s="624"/>
      <c r="AY2629" s="624"/>
      <c r="AZ2629" s="624"/>
      <c r="BA2629" s="624"/>
      <c r="BB2629" s="624"/>
      <c r="BC2629" s="441"/>
      <c r="BD2629" s="589"/>
      <c r="BE2629" s="590"/>
    </row>
    <row r="2630" spans="34:57" ht="15" customHeight="1" x14ac:dyDescent="0.15">
      <c r="AH2630" s="591" t="s">
        <v>1090</v>
      </c>
      <c r="AI2630" s="592" t="s">
        <v>2764</v>
      </c>
      <c r="AJ2630" s="591">
        <v>411006</v>
      </c>
      <c r="AK2630" s="653"/>
      <c r="AR2630" s="663"/>
      <c r="AS2630" s="664"/>
      <c r="AU2630" s="645" t="s">
        <v>1655</v>
      </c>
      <c r="AV2630" s="592" t="s">
        <v>1324</v>
      </c>
      <c r="AW2630" s="591">
        <v>602008</v>
      </c>
      <c r="AX2630" s="624"/>
      <c r="AY2630" s="624"/>
      <c r="AZ2630" s="624"/>
      <c r="BA2630" s="624"/>
      <c r="BB2630" s="624"/>
      <c r="BC2630" s="441"/>
      <c r="BD2630" s="589"/>
      <c r="BE2630" s="590"/>
    </row>
    <row r="2631" spans="34:57" ht="15" customHeight="1" x14ac:dyDescent="0.15">
      <c r="AH2631" s="591" t="s">
        <v>1090</v>
      </c>
      <c r="AI2631" s="596" t="s">
        <v>2765</v>
      </c>
      <c r="AJ2631" s="597">
        <v>411007</v>
      </c>
      <c r="AK2631" s="653"/>
      <c r="AR2631" s="663"/>
      <c r="AS2631" s="664"/>
      <c r="AU2631" s="645" t="s">
        <v>1655</v>
      </c>
      <c r="AV2631" s="592" t="s">
        <v>1326</v>
      </c>
      <c r="AW2631" s="591">
        <v>602009</v>
      </c>
      <c r="AX2631" s="624"/>
      <c r="AY2631" s="624"/>
      <c r="AZ2631" s="624"/>
      <c r="BA2631" s="624"/>
      <c r="BB2631" s="624"/>
      <c r="BC2631" s="441"/>
      <c r="BD2631" s="589"/>
      <c r="BE2631" s="590"/>
    </row>
    <row r="2632" spans="34:57" ht="15" customHeight="1" x14ac:dyDescent="0.15">
      <c r="AH2632" s="591" t="s">
        <v>1090</v>
      </c>
      <c r="AI2632" s="592" t="s">
        <v>2766</v>
      </c>
      <c r="AJ2632" s="591">
        <v>411008</v>
      </c>
      <c r="AK2632" s="653"/>
      <c r="AR2632" s="663"/>
      <c r="AS2632" s="664"/>
      <c r="AU2632" s="645" t="s">
        <v>1655</v>
      </c>
      <c r="AV2632" s="592" t="s">
        <v>1327</v>
      </c>
      <c r="AW2632" s="591">
        <v>602010</v>
      </c>
      <c r="AX2632" s="624"/>
      <c r="AY2632" s="624"/>
      <c r="AZ2632" s="624"/>
      <c r="BA2632" s="624"/>
      <c r="BB2632" s="624"/>
      <c r="BC2632" s="441"/>
      <c r="BD2632" s="589"/>
      <c r="BE2632" s="590"/>
    </row>
    <row r="2633" spans="34:57" ht="15" customHeight="1" x14ac:dyDescent="0.15">
      <c r="AH2633" s="591" t="s">
        <v>1090</v>
      </c>
      <c r="AI2633" s="592" t="s">
        <v>2767</v>
      </c>
      <c r="AJ2633" s="591">
        <v>411009</v>
      </c>
      <c r="AK2633" s="653"/>
      <c r="AR2633" s="663"/>
      <c r="AS2633" s="664"/>
      <c r="AU2633" s="645" t="s">
        <v>1655</v>
      </c>
      <c r="AV2633" s="592" t="s">
        <v>1328</v>
      </c>
      <c r="AW2633" s="591">
        <v>602011</v>
      </c>
      <c r="AX2633" s="624"/>
      <c r="AY2633" s="624"/>
      <c r="AZ2633" s="624"/>
      <c r="BA2633" s="624"/>
      <c r="BB2633" s="624"/>
      <c r="BC2633" s="441"/>
      <c r="BD2633" s="589"/>
      <c r="BE2633" s="590"/>
    </row>
    <row r="2634" spans="34:57" ht="15" customHeight="1" x14ac:dyDescent="0.15">
      <c r="AH2634" s="591" t="s">
        <v>1090</v>
      </c>
      <c r="AI2634" s="592" t="s">
        <v>2768</v>
      </c>
      <c r="AJ2634" s="591">
        <v>411010</v>
      </c>
      <c r="AK2634" s="653"/>
      <c r="AR2634" s="663"/>
      <c r="AS2634" s="664"/>
      <c r="AU2634" s="645" t="s">
        <v>1655</v>
      </c>
      <c r="AV2634" s="592" t="s">
        <v>1329</v>
      </c>
      <c r="AW2634" s="591">
        <v>602012</v>
      </c>
      <c r="AX2634" s="624"/>
      <c r="AY2634" s="624"/>
      <c r="AZ2634" s="624"/>
      <c r="BA2634" s="624"/>
      <c r="BB2634" s="624"/>
      <c r="BC2634" s="441"/>
      <c r="BD2634" s="589"/>
      <c r="BE2634" s="590"/>
    </row>
    <row r="2635" spans="34:57" ht="15" customHeight="1" x14ac:dyDescent="0.15">
      <c r="AH2635" s="591" t="s">
        <v>1090</v>
      </c>
      <c r="AI2635" s="592" t="s">
        <v>2769</v>
      </c>
      <c r="AJ2635" s="591">
        <v>411011</v>
      </c>
      <c r="AK2635" s="653"/>
      <c r="AR2635" s="663"/>
      <c r="AS2635" s="664"/>
      <c r="AU2635" s="645" t="s">
        <v>1655</v>
      </c>
      <c r="AV2635" s="592" t="s">
        <v>1665</v>
      </c>
      <c r="AW2635" s="591">
        <v>602013</v>
      </c>
      <c r="AX2635" s="624"/>
      <c r="AY2635" s="624"/>
      <c r="AZ2635" s="624"/>
      <c r="BA2635" s="624"/>
      <c r="BB2635" s="624"/>
      <c r="BC2635" s="441"/>
      <c r="BD2635" s="589"/>
      <c r="BE2635" s="590"/>
    </row>
    <row r="2636" spans="34:57" ht="15" customHeight="1" x14ac:dyDescent="0.15">
      <c r="AH2636" s="591" t="s">
        <v>1090</v>
      </c>
      <c r="AI2636" s="592" t="s">
        <v>2770</v>
      </c>
      <c r="AJ2636" s="591">
        <v>411012</v>
      </c>
      <c r="AK2636" s="653"/>
      <c r="AR2636" s="663"/>
      <c r="AS2636" s="664"/>
      <c r="AU2636" s="645" t="s">
        <v>1655</v>
      </c>
      <c r="AV2636" s="592" t="s">
        <v>1331</v>
      </c>
      <c r="AW2636" s="591">
        <v>602014</v>
      </c>
      <c r="AX2636" s="624"/>
      <c r="AY2636" s="624"/>
      <c r="AZ2636" s="624"/>
      <c r="BA2636" s="624"/>
      <c r="BB2636" s="624"/>
      <c r="BC2636" s="441"/>
      <c r="BD2636" s="589"/>
      <c r="BE2636" s="590"/>
    </row>
    <row r="2637" spans="34:57" ht="15" customHeight="1" x14ac:dyDescent="0.15">
      <c r="AH2637" s="591" t="s">
        <v>1090</v>
      </c>
      <c r="AI2637" s="592"/>
      <c r="AJ2637" s="591">
        <v>411013</v>
      </c>
      <c r="AK2637" s="653"/>
      <c r="AR2637" s="663"/>
      <c r="AS2637" s="664"/>
      <c r="AU2637" s="645" t="s">
        <v>1655</v>
      </c>
      <c r="AV2637" s="592" t="s">
        <v>1333</v>
      </c>
      <c r="AW2637" s="591">
        <v>602015</v>
      </c>
      <c r="AX2637" s="624"/>
      <c r="AY2637" s="624"/>
      <c r="AZ2637" s="624"/>
      <c r="BA2637" s="624"/>
      <c r="BB2637" s="624"/>
      <c r="BC2637" s="441"/>
      <c r="BD2637" s="589"/>
      <c r="BE2637" s="590"/>
    </row>
    <row r="2638" spans="34:57" ht="15" customHeight="1" x14ac:dyDescent="0.15">
      <c r="AH2638" s="591" t="s">
        <v>1090</v>
      </c>
      <c r="AI2638" s="592" t="s">
        <v>2771</v>
      </c>
      <c r="AJ2638" s="591">
        <v>411014</v>
      </c>
      <c r="AK2638" s="653"/>
      <c r="AR2638" s="663"/>
      <c r="AS2638" s="664"/>
      <c r="AU2638" s="645" t="s">
        <v>1655</v>
      </c>
      <c r="AV2638" s="592" t="s">
        <v>1334</v>
      </c>
      <c r="AW2638" s="591">
        <v>602016</v>
      </c>
      <c r="AX2638" s="624"/>
      <c r="AY2638" s="624"/>
      <c r="AZ2638" s="624"/>
      <c r="BA2638" s="624"/>
      <c r="BB2638" s="624"/>
      <c r="BC2638" s="441"/>
      <c r="BD2638" s="589"/>
      <c r="BE2638" s="590"/>
    </row>
    <row r="2639" spans="34:57" ht="15" customHeight="1" x14ac:dyDescent="0.15">
      <c r="AH2639" s="591" t="s">
        <v>1090</v>
      </c>
      <c r="AI2639" s="592" t="s">
        <v>2772</v>
      </c>
      <c r="AJ2639" s="591">
        <v>411015</v>
      </c>
      <c r="AK2639" s="653"/>
      <c r="AR2639" s="663"/>
      <c r="AS2639" s="664"/>
      <c r="AU2639" s="645" t="s">
        <v>1655</v>
      </c>
      <c r="AV2639" s="592" t="s">
        <v>1335</v>
      </c>
      <c r="AW2639" s="591">
        <v>602017</v>
      </c>
      <c r="AX2639" s="624"/>
      <c r="AY2639" s="624"/>
      <c r="AZ2639" s="624"/>
      <c r="BA2639" s="624"/>
      <c r="BB2639" s="624"/>
      <c r="BC2639" s="441"/>
      <c r="BD2639" s="589"/>
      <c r="BE2639" s="590"/>
    </row>
    <row r="2640" spans="34:57" ht="15" customHeight="1" x14ac:dyDescent="0.15">
      <c r="AH2640" s="591" t="s">
        <v>1090</v>
      </c>
      <c r="AI2640" s="592" t="s">
        <v>2773</v>
      </c>
      <c r="AJ2640" s="591">
        <v>411016</v>
      </c>
      <c r="AK2640" s="653"/>
      <c r="AR2640" s="663"/>
      <c r="AS2640" s="664"/>
      <c r="AU2640" s="645" t="s">
        <v>1655</v>
      </c>
      <c r="AV2640" s="592" t="s">
        <v>1670</v>
      </c>
      <c r="AW2640" s="591">
        <v>602018</v>
      </c>
      <c r="AX2640" s="624"/>
      <c r="AY2640" s="624"/>
      <c r="AZ2640" s="624"/>
      <c r="BA2640" s="624"/>
      <c r="BB2640" s="624"/>
      <c r="BC2640" s="441"/>
      <c r="BD2640" s="589"/>
      <c r="BE2640" s="590"/>
    </row>
    <row r="2641" spans="34:57" ht="15" customHeight="1" x14ac:dyDescent="0.15">
      <c r="AH2641" s="591" t="s">
        <v>1090</v>
      </c>
      <c r="AI2641" s="592" t="s">
        <v>2774</v>
      </c>
      <c r="AJ2641" s="591">
        <v>411017</v>
      </c>
      <c r="AK2641" s="653"/>
      <c r="AR2641" s="663"/>
      <c r="AS2641" s="664"/>
      <c r="AU2641" s="645" t="s">
        <v>1655</v>
      </c>
      <c r="AV2641" s="593" t="s">
        <v>1338</v>
      </c>
      <c r="AW2641" s="591">
        <v>602019</v>
      </c>
      <c r="AX2641" s="624"/>
      <c r="AY2641" s="624"/>
      <c r="AZ2641" s="624"/>
      <c r="BA2641" s="624"/>
      <c r="BB2641" s="624"/>
      <c r="BC2641" s="441"/>
      <c r="BD2641" s="589"/>
      <c r="BE2641" s="590"/>
    </row>
    <row r="2642" spans="34:57" ht="15" customHeight="1" x14ac:dyDescent="0.15">
      <c r="AH2642" s="591" t="s">
        <v>1090</v>
      </c>
      <c r="AI2642" s="592" t="s">
        <v>2775</v>
      </c>
      <c r="AJ2642" s="591">
        <v>411018</v>
      </c>
      <c r="AK2642" s="653"/>
      <c r="AR2642" s="663"/>
      <c r="AS2642" s="664"/>
      <c r="AU2642" s="645" t="s">
        <v>1655</v>
      </c>
      <c r="AV2642" s="592" t="s">
        <v>1673</v>
      </c>
      <c r="AW2642" s="591">
        <v>602020</v>
      </c>
      <c r="AX2642" s="624"/>
      <c r="AY2642" s="624"/>
      <c r="AZ2642" s="624"/>
      <c r="BA2642" s="624"/>
      <c r="BB2642" s="624"/>
      <c r="BC2642" s="441"/>
      <c r="BD2642" s="589"/>
      <c r="BE2642" s="590"/>
    </row>
    <row r="2643" spans="34:57" ht="15" customHeight="1" x14ac:dyDescent="0.15">
      <c r="AH2643" s="591" t="s">
        <v>1090</v>
      </c>
      <c r="AI2643" s="592" t="s">
        <v>2776</v>
      </c>
      <c r="AJ2643" s="591">
        <v>411019</v>
      </c>
      <c r="AK2643" s="653"/>
      <c r="AR2643" s="663"/>
      <c r="AS2643" s="664"/>
      <c r="AU2643" s="645" t="s">
        <v>1655</v>
      </c>
      <c r="AV2643" s="592" t="s">
        <v>1339</v>
      </c>
      <c r="AW2643" s="591">
        <v>602021</v>
      </c>
      <c r="AX2643" s="624"/>
      <c r="AY2643" s="624"/>
      <c r="AZ2643" s="624"/>
      <c r="BA2643" s="624"/>
      <c r="BB2643" s="624"/>
      <c r="BC2643" s="441"/>
      <c r="BD2643" s="589"/>
      <c r="BE2643" s="590"/>
    </row>
    <row r="2644" spans="34:57" ht="15" customHeight="1" x14ac:dyDescent="0.15">
      <c r="AH2644" s="591" t="s">
        <v>1090</v>
      </c>
      <c r="AI2644" s="592" t="s">
        <v>2777</v>
      </c>
      <c r="AJ2644" s="591">
        <v>411020</v>
      </c>
      <c r="AK2644" s="653"/>
      <c r="AR2644" s="663"/>
      <c r="AS2644" s="664"/>
      <c r="AU2644" s="645" t="s">
        <v>1655</v>
      </c>
      <c r="AV2644" s="592" t="s">
        <v>1340</v>
      </c>
      <c r="AW2644" s="591">
        <v>602022</v>
      </c>
      <c r="AX2644" s="624"/>
      <c r="AY2644" s="624"/>
      <c r="AZ2644" s="624"/>
      <c r="BA2644" s="624"/>
      <c r="BB2644" s="624"/>
      <c r="BC2644" s="441"/>
      <c r="BD2644" s="589"/>
      <c r="BE2644" s="590"/>
    </row>
    <row r="2645" spans="34:57" ht="15" customHeight="1" x14ac:dyDescent="0.15">
      <c r="AH2645" s="591" t="s">
        <v>1090</v>
      </c>
      <c r="AI2645" s="592" t="s">
        <v>2778</v>
      </c>
      <c r="AJ2645" s="591">
        <v>411021</v>
      </c>
      <c r="AK2645" s="653"/>
      <c r="AR2645" s="663"/>
      <c r="AS2645" s="664"/>
      <c r="AU2645" s="645" t="s">
        <v>1655</v>
      </c>
      <c r="AV2645" s="592" t="s">
        <v>1342</v>
      </c>
      <c r="AW2645" s="591">
        <v>602023</v>
      </c>
      <c r="AX2645" s="624"/>
      <c r="AY2645" s="624"/>
      <c r="AZ2645" s="624"/>
      <c r="BA2645" s="624"/>
      <c r="BB2645" s="624"/>
      <c r="BC2645" s="441"/>
      <c r="BD2645" s="589"/>
      <c r="BE2645" s="590"/>
    </row>
    <row r="2646" spans="34:57" ht="15" customHeight="1" x14ac:dyDescent="0.15">
      <c r="AH2646" s="591" t="s">
        <v>1090</v>
      </c>
      <c r="AI2646" s="592" t="s">
        <v>2779</v>
      </c>
      <c r="AJ2646" s="591">
        <v>411022</v>
      </c>
      <c r="AK2646" s="653"/>
      <c r="AR2646" s="663"/>
      <c r="AS2646" s="664"/>
      <c r="AU2646" s="645" t="s">
        <v>1655</v>
      </c>
      <c r="AV2646" s="592" t="s">
        <v>1344</v>
      </c>
      <c r="AW2646" s="591">
        <v>602024</v>
      </c>
      <c r="AX2646" s="624"/>
      <c r="AY2646" s="624"/>
      <c r="AZ2646" s="624"/>
      <c r="BA2646" s="624"/>
      <c r="BB2646" s="624"/>
      <c r="BC2646" s="441"/>
      <c r="BD2646" s="589"/>
      <c r="BE2646" s="590"/>
    </row>
    <row r="2647" spans="34:57" ht="15" customHeight="1" x14ac:dyDescent="0.15">
      <c r="AH2647" s="591" t="s">
        <v>1090</v>
      </c>
      <c r="AI2647" s="592" t="s">
        <v>2780</v>
      </c>
      <c r="AJ2647" s="591">
        <v>411023</v>
      </c>
      <c r="AK2647" s="653"/>
      <c r="AR2647" s="663"/>
      <c r="AS2647" s="664"/>
      <c r="AU2647" s="645" t="s">
        <v>1655</v>
      </c>
      <c r="AV2647" s="592" t="s">
        <v>1346</v>
      </c>
      <c r="AW2647" s="591">
        <v>602025</v>
      </c>
      <c r="AX2647" s="624"/>
      <c r="AY2647" s="624"/>
      <c r="AZ2647" s="624"/>
      <c r="BA2647" s="624"/>
      <c r="BB2647" s="624"/>
      <c r="BC2647" s="441"/>
      <c r="BD2647" s="589"/>
      <c r="BE2647" s="590"/>
    </row>
    <row r="2648" spans="34:57" ht="15" customHeight="1" x14ac:dyDescent="0.15">
      <c r="AH2648" s="591" t="s">
        <v>1090</v>
      </c>
      <c r="AI2648" s="592" t="s">
        <v>2781</v>
      </c>
      <c r="AJ2648" s="591">
        <v>411024</v>
      </c>
      <c r="AK2648" s="653"/>
      <c r="AR2648" s="663"/>
      <c r="AS2648" s="664"/>
      <c r="AU2648" s="645" t="s">
        <v>1655</v>
      </c>
      <c r="AV2648" s="592" t="s">
        <v>1348</v>
      </c>
      <c r="AW2648" s="591">
        <v>602026</v>
      </c>
      <c r="AX2648" s="624"/>
      <c r="AY2648" s="624"/>
      <c r="AZ2648" s="624"/>
      <c r="BA2648" s="624"/>
      <c r="BB2648" s="624"/>
      <c r="BC2648" s="441"/>
      <c r="BD2648" s="589"/>
      <c r="BE2648" s="590"/>
    </row>
    <row r="2649" spans="34:57" ht="15" customHeight="1" x14ac:dyDescent="0.15">
      <c r="AH2649" s="591" t="s">
        <v>1090</v>
      </c>
      <c r="AI2649" s="592" t="s">
        <v>2782</v>
      </c>
      <c r="AJ2649" s="591">
        <v>411025</v>
      </c>
      <c r="AK2649" s="653"/>
      <c r="AR2649" s="663"/>
      <c r="AS2649" s="664"/>
      <c r="AU2649" s="645" t="s">
        <v>1655</v>
      </c>
      <c r="AV2649" s="592" t="s">
        <v>1349</v>
      </c>
      <c r="AW2649" s="591">
        <v>602027</v>
      </c>
      <c r="AX2649" s="624"/>
      <c r="AY2649" s="624"/>
      <c r="AZ2649" s="624"/>
      <c r="BA2649" s="624"/>
      <c r="BB2649" s="624"/>
      <c r="BC2649" s="441"/>
      <c r="BD2649" s="589"/>
      <c r="BE2649" s="590"/>
    </row>
    <row r="2650" spans="34:57" ht="15" customHeight="1" x14ac:dyDescent="0.15">
      <c r="AH2650" s="591" t="s">
        <v>1090</v>
      </c>
      <c r="AI2650" s="592" t="s">
        <v>2783</v>
      </c>
      <c r="AJ2650" s="591">
        <v>411026</v>
      </c>
      <c r="AK2650" s="653"/>
      <c r="AR2650" s="663"/>
      <c r="AS2650" s="664"/>
      <c r="AU2650" s="645" t="s">
        <v>1655</v>
      </c>
      <c r="AV2650" s="592" t="s">
        <v>1680</v>
      </c>
      <c r="AW2650" s="591">
        <v>602028</v>
      </c>
      <c r="AX2650" s="624"/>
      <c r="AY2650" s="624"/>
      <c r="AZ2650" s="624"/>
      <c r="BA2650" s="624"/>
      <c r="BB2650" s="624"/>
      <c r="BC2650" s="441"/>
      <c r="BD2650" s="589"/>
      <c r="BE2650" s="590"/>
    </row>
    <row r="2651" spans="34:57" ht="15" customHeight="1" x14ac:dyDescent="0.15">
      <c r="AH2651" s="591" t="s">
        <v>1090</v>
      </c>
      <c r="AI2651" s="592" t="s">
        <v>2784</v>
      </c>
      <c r="AJ2651" s="591">
        <v>411027</v>
      </c>
      <c r="AK2651" s="653"/>
      <c r="AR2651" s="663"/>
      <c r="AS2651" s="664"/>
      <c r="AU2651" s="645" t="s">
        <v>1655</v>
      </c>
      <c r="AV2651" s="592" t="s">
        <v>280</v>
      </c>
      <c r="AW2651" s="591">
        <v>602029</v>
      </c>
      <c r="AX2651" s="624"/>
      <c r="AY2651" s="624"/>
      <c r="AZ2651" s="624"/>
      <c r="BA2651" s="624"/>
      <c r="BB2651" s="624"/>
      <c r="BC2651" s="441"/>
      <c r="BD2651" s="589"/>
      <c r="BE2651" s="590"/>
    </row>
    <row r="2652" spans="34:57" ht="15" customHeight="1" x14ac:dyDescent="0.15">
      <c r="AH2652" s="591" t="s">
        <v>1090</v>
      </c>
      <c r="AI2652" s="592" t="s">
        <v>2785</v>
      </c>
      <c r="AJ2652" s="591">
        <v>411028</v>
      </c>
      <c r="AK2652" s="653"/>
      <c r="AR2652" s="663"/>
      <c r="AS2652" s="664"/>
      <c r="AU2652" s="645" t="s">
        <v>1655</v>
      </c>
      <c r="AV2652" s="592" t="s">
        <v>1682</v>
      </c>
      <c r="AW2652" s="591">
        <v>602030</v>
      </c>
      <c r="AX2652" s="624"/>
      <c r="AY2652" s="624"/>
      <c r="AZ2652" s="624"/>
      <c r="BA2652" s="624"/>
      <c r="BB2652" s="624"/>
      <c r="BC2652" s="441"/>
      <c r="BD2652" s="589"/>
      <c r="BE2652" s="590"/>
    </row>
    <row r="2653" spans="34:57" ht="15" customHeight="1" x14ac:dyDescent="0.15">
      <c r="AH2653" s="591" t="s">
        <v>1090</v>
      </c>
      <c r="AI2653" s="592" t="s">
        <v>2786</v>
      </c>
      <c r="AJ2653" s="591">
        <v>411029</v>
      </c>
      <c r="AK2653" s="653"/>
      <c r="AR2653" s="663"/>
      <c r="AS2653" s="664"/>
      <c r="AU2653" s="645" t="s">
        <v>1655</v>
      </c>
      <c r="AV2653" s="592" t="s">
        <v>281</v>
      </c>
      <c r="AW2653" s="591">
        <v>602031</v>
      </c>
      <c r="AX2653" s="624"/>
      <c r="AY2653" s="624"/>
      <c r="AZ2653" s="624"/>
      <c r="BA2653" s="624"/>
      <c r="BB2653" s="624"/>
      <c r="BC2653" s="441"/>
      <c r="BD2653" s="589"/>
      <c r="BE2653" s="590"/>
    </row>
    <row r="2654" spans="34:57" ht="15" customHeight="1" x14ac:dyDescent="0.15">
      <c r="AH2654" s="591" t="s">
        <v>1090</v>
      </c>
      <c r="AI2654" s="592" t="s">
        <v>2787</v>
      </c>
      <c r="AJ2654" s="591">
        <v>411030</v>
      </c>
      <c r="AK2654" s="653"/>
      <c r="AR2654" s="663"/>
      <c r="AS2654" s="664"/>
      <c r="AU2654" s="645" t="s">
        <v>1655</v>
      </c>
      <c r="AV2654" s="592" t="s">
        <v>1350</v>
      </c>
      <c r="AW2654" s="591">
        <v>602032</v>
      </c>
      <c r="AX2654" s="624"/>
      <c r="AY2654" s="624"/>
      <c r="AZ2654" s="624"/>
      <c r="BA2654" s="624"/>
      <c r="BB2654" s="624"/>
      <c r="BC2654" s="441"/>
      <c r="BD2654" s="589"/>
      <c r="BE2654" s="590"/>
    </row>
    <row r="2655" spans="34:57" ht="15" customHeight="1" x14ac:dyDescent="0.15">
      <c r="AH2655" s="591" t="s">
        <v>1090</v>
      </c>
      <c r="AI2655" s="592" t="s">
        <v>2788</v>
      </c>
      <c r="AJ2655" s="591">
        <v>412002</v>
      </c>
      <c r="AK2655" s="653"/>
      <c r="AR2655" s="663"/>
      <c r="AS2655" s="664"/>
      <c r="AU2655" s="645" t="s">
        <v>1655</v>
      </c>
      <c r="AV2655" s="592" t="s">
        <v>1686</v>
      </c>
      <c r="AW2655" s="591">
        <v>602035</v>
      </c>
      <c r="AX2655" s="624"/>
      <c r="AY2655" s="624"/>
      <c r="AZ2655" s="624"/>
      <c r="BA2655" s="624"/>
      <c r="BB2655" s="624"/>
      <c r="BC2655" s="441"/>
      <c r="BD2655" s="589"/>
      <c r="BE2655" s="590"/>
    </row>
    <row r="2656" spans="34:57" ht="15" customHeight="1" x14ac:dyDescent="0.15">
      <c r="AH2656" s="591" t="s">
        <v>1090</v>
      </c>
      <c r="AI2656" s="592" t="s">
        <v>2789</v>
      </c>
      <c r="AJ2656" s="591">
        <v>412003</v>
      </c>
      <c r="AK2656" s="653"/>
      <c r="AR2656" s="663"/>
      <c r="AS2656" s="664"/>
      <c r="AU2656" s="645" t="s">
        <v>1655</v>
      </c>
      <c r="AV2656" s="592" t="s">
        <v>1688</v>
      </c>
      <c r="AW2656" s="591">
        <v>602036</v>
      </c>
      <c r="AX2656" s="624"/>
      <c r="AY2656" s="624"/>
      <c r="AZ2656" s="624"/>
      <c r="BA2656" s="624"/>
      <c r="BB2656" s="624"/>
      <c r="BC2656" s="441"/>
      <c r="BD2656" s="589"/>
      <c r="BE2656" s="590"/>
    </row>
    <row r="2657" spans="34:57" ht="15" customHeight="1" x14ac:dyDescent="0.15">
      <c r="AH2657" s="591" t="s">
        <v>1090</v>
      </c>
      <c r="AI2657" s="592" t="s">
        <v>2790</v>
      </c>
      <c r="AJ2657" s="591">
        <v>412004</v>
      </c>
      <c r="AK2657" s="653"/>
      <c r="AR2657" s="663"/>
      <c r="AS2657" s="664"/>
      <c r="AU2657" s="645" t="s">
        <v>1655</v>
      </c>
      <c r="AV2657" s="592" t="s">
        <v>1689</v>
      </c>
      <c r="AW2657" s="591">
        <v>602037</v>
      </c>
      <c r="AX2657" s="624"/>
      <c r="AY2657" s="624"/>
      <c r="AZ2657" s="624"/>
      <c r="BA2657" s="624"/>
      <c r="BB2657" s="624"/>
      <c r="BC2657" s="441"/>
      <c r="BD2657" s="589"/>
      <c r="BE2657" s="590"/>
    </row>
    <row r="2658" spans="34:57" ht="15" customHeight="1" x14ac:dyDescent="0.15">
      <c r="AH2658" s="591" t="s">
        <v>1090</v>
      </c>
      <c r="AI2658" s="592" t="s">
        <v>2791</v>
      </c>
      <c r="AJ2658" s="591">
        <v>412005</v>
      </c>
      <c r="AK2658" s="653"/>
      <c r="AR2658" s="663"/>
      <c r="AS2658" s="664"/>
      <c r="AU2658" s="645" t="s">
        <v>1655</v>
      </c>
      <c r="AV2658" s="592" t="s">
        <v>1351</v>
      </c>
      <c r="AW2658" s="591">
        <v>602038</v>
      </c>
      <c r="AX2658" s="624"/>
      <c r="AY2658" s="624"/>
      <c r="AZ2658" s="624"/>
      <c r="BA2658" s="624"/>
      <c r="BB2658" s="624"/>
      <c r="BC2658" s="441"/>
      <c r="BD2658" s="589"/>
      <c r="BE2658" s="590"/>
    </row>
    <row r="2659" spans="34:57" ht="15" customHeight="1" x14ac:dyDescent="0.15">
      <c r="AH2659" s="591" t="s">
        <v>1090</v>
      </c>
      <c r="AI2659" s="592" t="s">
        <v>2792</v>
      </c>
      <c r="AJ2659" s="591">
        <v>412006</v>
      </c>
      <c r="AK2659" s="653"/>
      <c r="AR2659" s="663"/>
      <c r="AS2659" s="664"/>
      <c r="AU2659" s="645" t="s">
        <v>1655</v>
      </c>
      <c r="AV2659" s="592" t="s">
        <v>1692</v>
      </c>
      <c r="AW2659" s="591">
        <v>602039</v>
      </c>
      <c r="AX2659" s="624"/>
      <c r="AY2659" s="624"/>
      <c r="AZ2659" s="624"/>
      <c r="BA2659" s="624"/>
      <c r="BB2659" s="624"/>
      <c r="BC2659" s="441"/>
      <c r="BD2659" s="589"/>
      <c r="BE2659" s="590"/>
    </row>
    <row r="2660" spans="34:57" ht="15" customHeight="1" x14ac:dyDescent="0.15">
      <c r="AH2660" s="591" t="s">
        <v>1090</v>
      </c>
      <c r="AI2660" s="592" t="s">
        <v>2793</v>
      </c>
      <c r="AJ2660" s="591">
        <v>412007</v>
      </c>
      <c r="AK2660" s="666"/>
      <c r="AR2660" s="663"/>
      <c r="AS2660" s="664"/>
      <c r="AU2660" s="645" t="s">
        <v>1655</v>
      </c>
      <c r="AV2660" s="592" t="s">
        <v>1352</v>
      </c>
      <c r="AW2660" s="591">
        <v>602040</v>
      </c>
      <c r="AX2660" s="624"/>
      <c r="AY2660" s="624"/>
      <c r="AZ2660" s="624"/>
      <c r="BA2660" s="624"/>
      <c r="BB2660" s="624"/>
      <c r="BC2660" s="441"/>
      <c r="BD2660" s="589"/>
      <c r="BE2660" s="590"/>
    </row>
    <row r="2661" spans="34:57" ht="15" customHeight="1" x14ac:dyDescent="0.15">
      <c r="AH2661" s="591" t="s">
        <v>1090</v>
      </c>
      <c r="AI2661" s="592" t="s">
        <v>2794</v>
      </c>
      <c r="AJ2661" s="591">
        <v>412008</v>
      </c>
      <c r="AK2661" s="653"/>
      <c r="AR2661" s="663"/>
      <c r="AS2661" s="664"/>
      <c r="AU2661" s="645" t="s">
        <v>1655</v>
      </c>
      <c r="AV2661" s="592" t="s">
        <v>1353</v>
      </c>
      <c r="AW2661" s="591">
        <v>602041</v>
      </c>
      <c r="AX2661" s="624"/>
      <c r="AY2661" s="624"/>
      <c r="AZ2661" s="624"/>
      <c r="BA2661" s="624"/>
      <c r="BB2661" s="624"/>
      <c r="BC2661" s="441"/>
      <c r="BD2661" s="589"/>
      <c r="BE2661" s="590"/>
    </row>
    <row r="2662" spans="34:57" ht="15" customHeight="1" x14ac:dyDescent="0.15">
      <c r="AH2662" s="591" t="s">
        <v>1090</v>
      </c>
      <c r="AI2662" s="592" t="s">
        <v>2795</v>
      </c>
      <c r="AJ2662" s="591">
        <v>412009</v>
      </c>
      <c r="AK2662" s="653"/>
      <c r="AR2662" s="663"/>
      <c r="AS2662" s="664"/>
      <c r="AU2662" s="645" t="s">
        <v>1655</v>
      </c>
      <c r="AV2662" s="592" t="s">
        <v>1354</v>
      </c>
      <c r="AW2662" s="591">
        <v>602042</v>
      </c>
      <c r="AX2662" s="624"/>
      <c r="AY2662" s="624"/>
      <c r="AZ2662" s="624"/>
      <c r="BA2662" s="624"/>
      <c r="BB2662" s="624"/>
      <c r="BC2662" s="441"/>
      <c r="BD2662" s="589"/>
      <c r="BE2662" s="590"/>
    </row>
    <row r="2663" spans="34:57" ht="15" customHeight="1" x14ac:dyDescent="0.15">
      <c r="AH2663" s="591" t="s">
        <v>1090</v>
      </c>
      <c r="AI2663" s="592" t="s">
        <v>2796</v>
      </c>
      <c r="AJ2663" s="591">
        <v>412010</v>
      </c>
      <c r="AK2663" s="653"/>
      <c r="AR2663" s="663"/>
      <c r="AS2663" s="664"/>
      <c r="AU2663" s="645" t="s">
        <v>1655</v>
      </c>
      <c r="AV2663" s="592" t="s">
        <v>1355</v>
      </c>
      <c r="AW2663" s="591">
        <v>602043</v>
      </c>
      <c r="AX2663" s="624"/>
      <c r="AY2663" s="624"/>
      <c r="AZ2663" s="624"/>
      <c r="BA2663" s="624"/>
      <c r="BB2663" s="624"/>
      <c r="BC2663" s="441"/>
      <c r="BD2663" s="589"/>
      <c r="BE2663" s="590"/>
    </row>
    <row r="2664" spans="34:57" ht="15" customHeight="1" x14ac:dyDescent="0.15">
      <c r="AH2664" s="591" t="s">
        <v>1090</v>
      </c>
      <c r="AI2664" s="592" t="s">
        <v>2797</v>
      </c>
      <c r="AJ2664" s="591">
        <v>412011</v>
      </c>
      <c r="AK2664" s="653"/>
      <c r="AR2664" s="663"/>
      <c r="AS2664" s="664"/>
      <c r="AU2664" s="645" t="s">
        <v>1695</v>
      </c>
      <c r="AV2664" s="592" t="s">
        <v>1696</v>
      </c>
      <c r="AW2664" s="591">
        <v>602990</v>
      </c>
      <c r="AX2664" s="624"/>
      <c r="AY2664" s="624"/>
      <c r="AZ2664" s="624"/>
      <c r="BA2664" s="624"/>
      <c r="BB2664" s="624"/>
      <c r="BC2664" s="441"/>
      <c r="BD2664" s="589"/>
      <c r="BE2664" s="590"/>
    </row>
    <row r="2665" spans="34:57" ht="15" customHeight="1" x14ac:dyDescent="0.15">
      <c r="AH2665" s="591" t="s">
        <v>1090</v>
      </c>
      <c r="AI2665" s="592" t="s">
        <v>2798</v>
      </c>
      <c r="AJ2665" s="591">
        <v>412012</v>
      </c>
      <c r="AK2665" s="653"/>
      <c r="AR2665" s="663"/>
      <c r="AS2665" s="664"/>
      <c r="AU2665" s="645" t="s">
        <v>1695</v>
      </c>
      <c r="AV2665" s="592" t="s">
        <v>1698</v>
      </c>
      <c r="AW2665" s="591">
        <v>602991</v>
      </c>
      <c r="AX2665" s="624"/>
      <c r="AY2665" s="624"/>
      <c r="AZ2665" s="624"/>
      <c r="BA2665" s="624"/>
      <c r="BB2665" s="624"/>
      <c r="BC2665" s="441"/>
      <c r="BD2665" s="589"/>
      <c r="BE2665" s="590"/>
    </row>
    <row r="2666" spans="34:57" ht="15" customHeight="1" x14ac:dyDescent="0.15">
      <c r="AH2666" s="591" t="s">
        <v>1090</v>
      </c>
      <c r="AI2666" s="592"/>
      <c r="AJ2666" s="591">
        <v>412013</v>
      </c>
      <c r="AK2666" s="653"/>
      <c r="AR2666" s="663"/>
      <c r="AS2666" s="664"/>
      <c r="AU2666" s="645" t="s">
        <v>1700</v>
      </c>
      <c r="AV2666" s="592" t="s">
        <v>1701</v>
      </c>
      <c r="AW2666" s="591">
        <v>603001</v>
      </c>
      <c r="AX2666" s="624"/>
      <c r="AY2666" s="624"/>
      <c r="AZ2666" s="624"/>
      <c r="BA2666" s="624"/>
      <c r="BB2666" s="624"/>
      <c r="BC2666" s="441"/>
      <c r="BD2666" s="589"/>
      <c r="BE2666" s="590"/>
    </row>
    <row r="2667" spans="34:57" ht="15" customHeight="1" x14ac:dyDescent="0.15">
      <c r="AH2667" s="591" t="s">
        <v>1090</v>
      </c>
      <c r="AI2667" s="592" t="s">
        <v>2799</v>
      </c>
      <c r="AJ2667" s="591">
        <v>412014</v>
      </c>
      <c r="AK2667" s="653"/>
      <c r="AR2667" s="663"/>
      <c r="AS2667" s="664"/>
      <c r="AU2667" s="645" t="s">
        <v>1700</v>
      </c>
      <c r="AV2667" s="592" t="s">
        <v>1356</v>
      </c>
      <c r="AW2667" s="591">
        <v>603002</v>
      </c>
      <c r="AX2667" s="624"/>
      <c r="AY2667" s="624"/>
      <c r="AZ2667" s="624"/>
      <c r="BA2667" s="624"/>
      <c r="BB2667" s="624"/>
      <c r="BC2667" s="441"/>
      <c r="BD2667" s="589"/>
      <c r="BE2667" s="590"/>
    </row>
    <row r="2668" spans="34:57" ht="15" customHeight="1" x14ac:dyDescent="0.15">
      <c r="AH2668" s="591" t="s">
        <v>1090</v>
      </c>
      <c r="AI2668" s="592" t="s">
        <v>1149</v>
      </c>
      <c r="AJ2668" s="591">
        <v>412015</v>
      </c>
      <c r="AK2668" s="653"/>
      <c r="AR2668" s="663"/>
      <c r="AS2668" s="664"/>
      <c r="AU2668" s="645" t="s">
        <v>1700</v>
      </c>
      <c r="AV2668" s="592" t="s">
        <v>1358</v>
      </c>
      <c r="AW2668" s="591">
        <v>603003</v>
      </c>
      <c r="AX2668" s="624"/>
      <c r="AY2668" s="624"/>
      <c r="AZ2668" s="624"/>
      <c r="BA2668" s="624"/>
      <c r="BB2668" s="624"/>
      <c r="BC2668" s="441"/>
      <c r="BD2668" s="589"/>
      <c r="BE2668" s="590"/>
    </row>
    <row r="2669" spans="34:57" ht="15" customHeight="1" x14ac:dyDescent="0.15">
      <c r="AH2669" s="591" t="s">
        <v>1090</v>
      </c>
      <c r="AI2669" s="592" t="s">
        <v>2800</v>
      </c>
      <c r="AJ2669" s="591">
        <v>412016</v>
      </c>
      <c r="AK2669" s="653"/>
      <c r="AR2669" s="663"/>
      <c r="AS2669" s="664"/>
      <c r="AU2669" s="645" t="s">
        <v>1700</v>
      </c>
      <c r="AV2669" s="592" t="s">
        <v>1359</v>
      </c>
      <c r="AW2669" s="591">
        <v>603004</v>
      </c>
      <c r="AX2669" s="624"/>
      <c r="AY2669" s="624"/>
      <c r="AZ2669" s="624"/>
      <c r="BA2669" s="624"/>
      <c r="BB2669" s="624"/>
      <c r="BC2669" s="441"/>
      <c r="BD2669" s="589"/>
      <c r="BE2669" s="590"/>
    </row>
    <row r="2670" spans="34:57" ht="15" customHeight="1" x14ac:dyDescent="0.15">
      <c r="AH2670" s="591" t="s">
        <v>1090</v>
      </c>
      <c r="AI2670" s="592" t="s">
        <v>1364</v>
      </c>
      <c r="AJ2670" s="591">
        <v>412017</v>
      </c>
      <c r="AK2670" s="653"/>
      <c r="AR2670" s="663"/>
      <c r="AS2670" s="664"/>
      <c r="AU2670" s="645" t="s">
        <v>1700</v>
      </c>
      <c r="AV2670" s="592" t="s">
        <v>1360</v>
      </c>
      <c r="AW2670" s="591">
        <v>603005</v>
      </c>
      <c r="AX2670" s="624"/>
      <c r="AY2670" s="624"/>
      <c r="AZ2670" s="624"/>
      <c r="BA2670" s="624"/>
      <c r="BB2670" s="624"/>
      <c r="BC2670" s="441"/>
      <c r="BD2670" s="589"/>
      <c r="BE2670" s="590"/>
    </row>
    <row r="2671" spans="34:57" ht="15" customHeight="1" x14ac:dyDescent="0.15">
      <c r="AH2671" s="591" t="s">
        <v>1366</v>
      </c>
      <c r="AI2671" s="592" t="s">
        <v>2801</v>
      </c>
      <c r="AJ2671" s="591">
        <v>501001</v>
      </c>
      <c r="AK2671" s="653"/>
      <c r="AR2671" s="663"/>
      <c r="AS2671" s="664"/>
      <c r="AU2671" s="645" t="s">
        <v>1700</v>
      </c>
      <c r="AV2671" s="592" t="s">
        <v>1361</v>
      </c>
      <c r="AW2671" s="591">
        <v>603006</v>
      </c>
      <c r="AX2671" s="624"/>
      <c r="AY2671" s="624"/>
      <c r="AZ2671" s="624"/>
      <c r="BA2671" s="624"/>
      <c r="BB2671" s="624"/>
      <c r="BC2671" s="441"/>
      <c r="BD2671" s="589"/>
      <c r="BE2671" s="590"/>
    </row>
    <row r="2672" spans="34:57" ht="15" customHeight="1" x14ac:dyDescent="0.15">
      <c r="AH2672" s="591" t="s">
        <v>1366</v>
      </c>
      <c r="AI2672" s="592" t="s">
        <v>2802</v>
      </c>
      <c r="AJ2672" s="591">
        <v>501002</v>
      </c>
      <c r="AK2672" s="653"/>
      <c r="AR2672" s="663"/>
      <c r="AS2672" s="664"/>
      <c r="AU2672" s="645" t="s">
        <v>1700</v>
      </c>
      <c r="AV2672" s="592" t="s">
        <v>1362</v>
      </c>
      <c r="AW2672" s="591">
        <v>603007</v>
      </c>
      <c r="AX2672" s="624"/>
      <c r="AY2672" s="624"/>
      <c r="AZ2672" s="624"/>
      <c r="BA2672" s="624"/>
      <c r="BB2672" s="624"/>
      <c r="BC2672" s="441"/>
      <c r="BD2672" s="589"/>
      <c r="BE2672" s="590"/>
    </row>
    <row r="2673" spans="34:57" ht="15" customHeight="1" x14ac:dyDescent="0.15">
      <c r="AH2673" s="591" t="s">
        <v>1366</v>
      </c>
      <c r="AI2673" s="592" t="s">
        <v>2803</v>
      </c>
      <c r="AJ2673" s="591">
        <v>501003</v>
      </c>
      <c r="AK2673" s="653"/>
      <c r="AR2673" s="663"/>
      <c r="AS2673" s="664"/>
      <c r="AU2673" s="645" t="s">
        <v>1700</v>
      </c>
      <c r="AV2673" s="592" t="s">
        <v>1363</v>
      </c>
      <c r="AW2673" s="591">
        <v>603008</v>
      </c>
      <c r="AX2673" s="624"/>
      <c r="AY2673" s="624"/>
      <c r="AZ2673" s="624"/>
      <c r="BA2673" s="624"/>
      <c r="BB2673" s="624"/>
      <c r="BC2673" s="441"/>
      <c r="BD2673" s="589"/>
      <c r="BE2673" s="590"/>
    </row>
    <row r="2674" spans="34:57" ht="15" customHeight="1" x14ac:dyDescent="0.15">
      <c r="AH2674" s="591" t="s">
        <v>1366</v>
      </c>
      <c r="AI2674" s="592" t="s">
        <v>2804</v>
      </c>
      <c r="AJ2674" s="591">
        <v>501004</v>
      </c>
      <c r="AK2674" s="653"/>
      <c r="AR2674" s="663"/>
      <c r="AS2674" s="664"/>
      <c r="AU2674" s="645" t="s">
        <v>1700</v>
      </c>
      <c r="AV2674" s="592" t="s">
        <v>1365</v>
      </c>
      <c r="AW2674" s="591">
        <v>603009</v>
      </c>
      <c r="AX2674" s="624"/>
      <c r="AY2674" s="624"/>
      <c r="AZ2674" s="624"/>
      <c r="BA2674" s="624"/>
      <c r="BB2674" s="624"/>
      <c r="BC2674" s="441"/>
      <c r="BD2674" s="589"/>
      <c r="BE2674" s="590"/>
    </row>
    <row r="2675" spans="34:57" ht="15" customHeight="1" x14ac:dyDescent="0.15">
      <c r="AH2675" s="591" t="s">
        <v>1366</v>
      </c>
      <c r="AI2675" s="592" t="s">
        <v>2805</v>
      </c>
      <c r="AJ2675" s="591">
        <v>501005</v>
      </c>
      <c r="AK2675" s="653"/>
      <c r="AR2675" s="663"/>
      <c r="AS2675" s="664"/>
      <c r="AU2675" s="645" t="s">
        <v>1700</v>
      </c>
      <c r="AV2675" s="592" t="s">
        <v>1367</v>
      </c>
      <c r="AW2675" s="594">
        <v>603010</v>
      </c>
      <c r="AX2675" s="624"/>
      <c r="AY2675" s="624"/>
      <c r="AZ2675" s="624"/>
      <c r="BA2675" s="624"/>
      <c r="BB2675" s="624"/>
      <c r="BC2675" s="441"/>
      <c r="BD2675" s="589"/>
      <c r="BE2675" s="590"/>
    </row>
    <row r="2676" spans="34:57" ht="15" customHeight="1" x14ac:dyDescent="0.15">
      <c r="AH2676" s="591" t="s">
        <v>1366</v>
      </c>
      <c r="AI2676" s="592" t="s">
        <v>2806</v>
      </c>
      <c r="AJ2676" s="591">
        <v>501006</v>
      </c>
      <c r="AK2676" s="653"/>
      <c r="AR2676" s="663"/>
      <c r="AS2676" s="664"/>
      <c r="AU2676" s="645" t="s">
        <v>1700</v>
      </c>
      <c r="AV2676" s="592" t="s">
        <v>1124</v>
      </c>
      <c r="AW2676" s="591">
        <v>603011</v>
      </c>
      <c r="AX2676" s="624"/>
      <c r="AY2676" s="624"/>
      <c r="AZ2676" s="624"/>
      <c r="BA2676" s="624"/>
      <c r="BB2676" s="624"/>
      <c r="BC2676" s="441"/>
      <c r="BD2676" s="589"/>
      <c r="BE2676" s="590"/>
    </row>
    <row r="2677" spans="34:57" ht="15" customHeight="1" x14ac:dyDescent="0.15">
      <c r="AH2677" s="591" t="s">
        <v>1366</v>
      </c>
      <c r="AI2677" s="592" t="s">
        <v>2807</v>
      </c>
      <c r="AJ2677" s="591">
        <v>501007</v>
      </c>
      <c r="AK2677" s="653"/>
      <c r="AR2677" s="663"/>
      <c r="AS2677" s="664"/>
      <c r="AU2677" s="645" t="s">
        <v>1700</v>
      </c>
      <c r="AV2677" s="592" t="s">
        <v>1368</v>
      </c>
      <c r="AW2677" s="591">
        <v>603012</v>
      </c>
      <c r="AX2677" s="624"/>
      <c r="AY2677" s="624"/>
      <c r="AZ2677" s="624"/>
      <c r="BA2677" s="624"/>
      <c r="BB2677" s="624"/>
      <c r="BC2677" s="441"/>
      <c r="BD2677" s="589"/>
      <c r="BE2677" s="590"/>
    </row>
    <row r="2678" spans="34:57" ht="15" customHeight="1" x14ac:dyDescent="0.15">
      <c r="AH2678" s="591" t="s">
        <v>1366</v>
      </c>
      <c r="AI2678" s="592" t="s">
        <v>2808</v>
      </c>
      <c r="AJ2678" s="591">
        <v>501008</v>
      </c>
      <c r="AK2678" s="653"/>
      <c r="AR2678" s="663"/>
      <c r="AS2678" s="664"/>
      <c r="AU2678" s="645" t="s">
        <v>1700</v>
      </c>
      <c r="AV2678" s="592" t="s">
        <v>1369</v>
      </c>
      <c r="AW2678" s="591">
        <v>603013</v>
      </c>
      <c r="AX2678" s="624"/>
      <c r="AY2678" s="624"/>
      <c r="AZ2678" s="624"/>
      <c r="BA2678" s="624"/>
      <c r="BB2678" s="624"/>
      <c r="BC2678" s="441"/>
      <c r="BD2678" s="589"/>
      <c r="BE2678" s="590"/>
    </row>
    <row r="2679" spans="34:57" ht="15" customHeight="1" x14ac:dyDescent="0.15">
      <c r="AH2679" s="591" t="s">
        <v>1366</v>
      </c>
      <c r="AI2679" s="592" t="s">
        <v>2809</v>
      </c>
      <c r="AJ2679" s="591">
        <v>501009</v>
      </c>
      <c r="AK2679" s="653"/>
      <c r="AR2679" s="663"/>
      <c r="AS2679" s="664"/>
      <c r="AU2679" s="645" t="s">
        <v>1700</v>
      </c>
      <c r="AV2679" s="592" t="s">
        <v>1370</v>
      </c>
      <c r="AW2679" s="591">
        <v>603014</v>
      </c>
      <c r="AX2679" s="624"/>
      <c r="AY2679" s="624"/>
      <c r="AZ2679" s="624"/>
      <c r="BA2679" s="624"/>
      <c r="BB2679" s="624"/>
      <c r="BC2679" s="441"/>
      <c r="BD2679" s="589"/>
      <c r="BE2679" s="590"/>
    </row>
    <row r="2680" spans="34:57" ht="15" customHeight="1" x14ac:dyDescent="0.15">
      <c r="AH2680" s="591" t="s">
        <v>1366</v>
      </c>
      <c r="AI2680" s="592" t="s">
        <v>2810</v>
      </c>
      <c r="AJ2680" s="591">
        <v>501010</v>
      </c>
      <c r="AK2680" s="653"/>
      <c r="AR2680" s="663"/>
      <c r="AS2680" s="664"/>
      <c r="AU2680" s="645" t="s">
        <v>1700</v>
      </c>
      <c r="AV2680" s="592" t="s">
        <v>1714</v>
      </c>
      <c r="AW2680" s="591">
        <v>603015</v>
      </c>
      <c r="AX2680" s="624"/>
      <c r="AY2680" s="624"/>
      <c r="AZ2680" s="624"/>
      <c r="BA2680" s="624"/>
      <c r="BB2680" s="624"/>
      <c r="BC2680" s="441"/>
      <c r="BD2680" s="589"/>
      <c r="BE2680" s="590"/>
    </row>
    <row r="2681" spans="34:57" ht="15" customHeight="1" x14ac:dyDescent="0.15">
      <c r="AH2681" s="591" t="s">
        <v>1377</v>
      </c>
      <c r="AI2681" s="592" t="s">
        <v>2811</v>
      </c>
      <c r="AJ2681" s="591">
        <v>502001</v>
      </c>
      <c r="AK2681" s="653"/>
      <c r="AR2681" s="663"/>
      <c r="AS2681" s="664"/>
      <c r="AU2681" s="645" t="s">
        <v>1700</v>
      </c>
      <c r="AV2681" s="592" t="s">
        <v>1371</v>
      </c>
      <c r="AW2681" s="591">
        <v>603016</v>
      </c>
      <c r="AX2681" s="624"/>
      <c r="AY2681" s="624"/>
      <c r="AZ2681" s="624"/>
      <c r="BA2681" s="624"/>
      <c r="BB2681" s="624"/>
      <c r="BC2681" s="441"/>
      <c r="BD2681" s="589"/>
      <c r="BE2681" s="590"/>
    </row>
    <row r="2682" spans="34:57" ht="15" customHeight="1" x14ac:dyDescent="0.15">
      <c r="AH2682" s="591" t="s">
        <v>1377</v>
      </c>
      <c r="AI2682" s="592" t="s">
        <v>2812</v>
      </c>
      <c r="AJ2682" s="591">
        <v>502002</v>
      </c>
      <c r="AK2682" s="653"/>
      <c r="AR2682" s="663"/>
      <c r="AS2682" s="664"/>
      <c r="AU2682" s="645" t="s">
        <v>1700</v>
      </c>
      <c r="AV2682" s="592" t="s">
        <v>1372</v>
      </c>
      <c r="AW2682" s="591">
        <v>603017</v>
      </c>
      <c r="AX2682" s="624"/>
      <c r="AY2682" s="624"/>
      <c r="AZ2682" s="624"/>
      <c r="BA2682" s="624"/>
      <c r="BB2682" s="624"/>
      <c r="BC2682" s="441"/>
      <c r="BD2682" s="589"/>
      <c r="BE2682" s="590"/>
    </row>
    <row r="2683" spans="34:57" ht="15" customHeight="1" x14ac:dyDescent="0.15">
      <c r="AH2683" s="591" t="s">
        <v>1377</v>
      </c>
      <c r="AI2683" s="592" t="s">
        <v>2813</v>
      </c>
      <c r="AJ2683" s="591">
        <v>502003</v>
      </c>
      <c r="AK2683" s="653"/>
      <c r="AR2683" s="663"/>
      <c r="AS2683" s="664"/>
      <c r="AU2683" s="645" t="s">
        <v>1700</v>
      </c>
      <c r="AV2683" s="592" t="s">
        <v>1717</v>
      </c>
      <c r="AW2683" s="591">
        <v>603018</v>
      </c>
      <c r="AX2683" s="624"/>
      <c r="AY2683" s="624"/>
      <c r="AZ2683" s="624"/>
      <c r="BA2683" s="624"/>
      <c r="BB2683" s="624"/>
      <c r="BC2683" s="441"/>
      <c r="BD2683" s="589"/>
      <c r="BE2683" s="590"/>
    </row>
    <row r="2684" spans="34:57" ht="15" customHeight="1" x14ac:dyDescent="0.15">
      <c r="AH2684" s="591" t="s">
        <v>1377</v>
      </c>
      <c r="AI2684" s="592" t="s">
        <v>2814</v>
      </c>
      <c r="AJ2684" s="591">
        <v>502004</v>
      </c>
      <c r="AK2684" s="653"/>
      <c r="AR2684" s="663"/>
      <c r="AS2684" s="664"/>
      <c r="AU2684" s="645" t="s">
        <v>1700</v>
      </c>
      <c r="AV2684" s="592" t="s">
        <v>1373</v>
      </c>
      <c r="AW2684" s="591">
        <v>603019</v>
      </c>
      <c r="AX2684" s="624"/>
      <c r="AY2684" s="624"/>
      <c r="AZ2684" s="624"/>
      <c r="BA2684" s="624"/>
      <c r="BB2684" s="624"/>
      <c r="BC2684" s="441"/>
      <c r="BD2684" s="589"/>
      <c r="BE2684" s="590"/>
    </row>
    <row r="2685" spans="34:57" ht="15" customHeight="1" x14ac:dyDescent="0.15">
      <c r="AH2685" s="591" t="s">
        <v>1377</v>
      </c>
      <c r="AI2685" s="592" t="s">
        <v>2815</v>
      </c>
      <c r="AJ2685" s="591">
        <v>502005</v>
      </c>
      <c r="AK2685" s="653"/>
      <c r="AR2685" s="663"/>
      <c r="AS2685" s="664"/>
      <c r="AU2685" s="645" t="s">
        <v>1700</v>
      </c>
      <c r="AV2685" s="592" t="s">
        <v>1375</v>
      </c>
      <c r="AW2685" s="591">
        <v>603020</v>
      </c>
      <c r="AX2685" s="624"/>
      <c r="AY2685" s="624"/>
      <c r="AZ2685" s="624"/>
      <c r="BA2685" s="624"/>
      <c r="BB2685" s="624"/>
      <c r="BC2685" s="441"/>
      <c r="BD2685" s="589"/>
      <c r="BE2685" s="590"/>
    </row>
    <row r="2686" spans="34:57" ht="15" customHeight="1" x14ac:dyDescent="0.15">
      <c r="AH2686" s="591" t="s">
        <v>1377</v>
      </c>
      <c r="AI2686" s="592" t="s">
        <v>2816</v>
      </c>
      <c r="AJ2686" s="591">
        <v>502006</v>
      </c>
      <c r="AK2686" s="653"/>
      <c r="AR2686" s="663"/>
      <c r="AS2686" s="664"/>
      <c r="AU2686" s="645" t="s">
        <v>1700</v>
      </c>
      <c r="AV2686" s="592" t="s">
        <v>1376</v>
      </c>
      <c r="AW2686" s="591">
        <v>603021</v>
      </c>
      <c r="AX2686" s="624"/>
      <c r="AY2686" s="624"/>
      <c r="AZ2686" s="624"/>
      <c r="BA2686" s="624"/>
      <c r="BB2686" s="624"/>
      <c r="BC2686" s="441"/>
      <c r="BD2686" s="589"/>
      <c r="BE2686" s="590"/>
    </row>
    <row r="2687" spans="34:57" ht="15" customHeight="1" x14ac:dyDescent="0.15">
      <c r="AH2687" s="591" t="s">
        <v>1377</v>
      </c>
      <c r="AI2687" s="592" t="s">
        <v>2817</v>
      </c>
      <c r="AJ2687" s="591">
        <v>502007</v>
      </c>
      <c r="AK2687" s="653"/>
      <c r="AR2687" s="663"/>
      <c r="AS2687" s="664"/>
      <c r="AU2687" s="645" t="s">
        <v>1700</v>
      </c>
      <c r="AV2687" s="592" t="s">
        <v>1378</v>
      </c>
      <c r="AW2687" s="591">
        <v>603022</v>
      </c>
      <c r="AX2687" s="624"/>
      <c r="AY2687" s="624"/>
      <c r="AZ2687" s="624"/>
      <c r="BA2687" s="624"/>
      <c r="BB2687" s="624"/>
      <c r="BC2687" s="441"/>
      <c r="BD2687" s="589"/>
      <c r="BE2687" s="590"/>
    </row>
    <row r="2688" spans="34:57" ht="15" customHeight="1" x14ac:dyDescent="0.15">
      <c r="AH2688" s="591" t="s">
        <v>1377</v>
      </c>
      <c r="AI2688" s="592" t="s">
        <v>2818</v>
      </c>
      <c r="AJ2688" s="591">
        <v>502008</v>
      </c>
      <c r="AK2688" s="653"/>
      <c r="AR2688" s="663"/>
      <c r="AS2688" s="664"/>
      <c r="AU2688" s="645" t="s">
        <v>1700</v>
      </c>
      <c r="AV2688" s="592" t="s">
        <v>1380</v>
      </c>
      <c r="AW2688" s="591">
        <v>603023</v>
      </c>
      <c r="AX2688" s="624"/>
      <c r="AY2688" s="624"/>
      <c r="AZ2688" s="624"/>
      <c r="BA2688" s="624"/>
      <c r="BB2688" s="624"/>
      <c r="BC2688" s="441"/>
      <c r="BD2688" s="589"/>
      <c r="BE2688" s="590"/>
    </row>
    <row r="2689" spans="34:57" ht="15" customHeight="1" x14ac:dyDescent="0.15">
      <c r="AH2689" s="591" t="s">
        <v>1377</v>
      </c>
      <c r="AI2689" s="592" t="s">
        <v>2819</v>
      </c>
      <c r="AJ2689" s="591">
        <v>502009</v>
      </c>
      <c r="AK2689" s="653"/>
      <c r="AR2689" s="663"/>
      <c r="AS2689" s="664"/>
      <c r="AU2689" s="645" t="s">
        <v>1700</v>
      </c>
      <c r="AV2689" s="592" t="s">
        <v>1381</v>
      </c>
      <c r="AW2689" s="591">
        <v>603024</v>
      </c>
      <c r="AX2689" s="624"/>
      <c r="AY2689" s="624"/>
      <c r="AZ2689" s="624"/>
      <c r="BA2689" s="624"/>
      <c r="BB2689" s="624"/>
      <c r="BC2689" s="441"/>
      <c r="BD2689" s="589"/>
      <c r="BE2689" s="590"/>
    </row>
    <row r="2690" spans="34:57" ht="15" customHeight="1" x14ac:dyDescent="0.15">
      <c r="AH2690" s="591" t="s">
        <v>1377</v>
      </c>
      <c r="AI2690" s="592" t="s">
        <v>2820</v>
      </c>
      <c r="AJ2690" s="591">
        <v>502990</v>
      </c>
      <c r="AK2690" s="653"/>
      <c r="AR2690" s="663"/>
      <c r="AS2690" s="664"/>
      <c r="AU2690" s="645" t="s">
        <v>1700</v>
      </c>
      <c r="AV2690" s="592" t="s">
        <v>1383</v>
      </c>
      <c r="AW2690" s="591">
        <v>603025</v>
      </c>
      <c r="AX2690" s="624"/>
      <c r="AY2690" s="624"/>
      <c r="AZ2690" s="624"/>
      <c r="BA2690" s="624"/>
      <c r="BB2690" s="624"/>
      <c r="BC2690" s="441"/>
      <c r="BD2690" s="589"/>
      <c r="BE2690" s="590"/>
    </row>
    <row r="2691" spans="34:57" ht="15" customHeight="1" x14ac:dyDescent="0.15">
      <c r="AH2691" s="591" t="s">
        <v>1389</v>
      </c>
      <c r="AI2691" s="592" t="s">
        <v>2821</v>
      </c>
      <c r="AJ2691" s="591">
        <v>503001</v>
      </c>
      <c r="AK2691" s="653"/>
      <c r="AR2691" s="663"/>
      <c r="AS2691" s="664"/>
      <c r="AU2691" s="645" t="s">
        <v>1700</v>
      </c>
      <c r="AV2691" s="592" t="s">
        <v>1725</v>
      </c>
      <c r="AW2691" s="591">
        <v>603026</v>
      </c>
      <c r="AX2691" s="624"/>
      <c r="AY2691" s="624"/>
      <c r="AZ2691" s="624"/>
      <c r="BA2691" s="624"/>
      <c r="BB2691" s="624"/>
      <c r="BC2691" s="441"/>
      <c r="BD2691" s="589"/>
      <c r="BE2691" s="590"/>
    </row>
    <row r="2692" spans="34:57" ht="15" customHeight="1" x14ac:dyDescent="0.15">
      <c r="AH2692" s="591" t="s">
        <v>1389</v>
      </c>
      <c r="AI2692" s="592" t="s">
        <v>2822</v>
      </c>
      <c r="AJ2692" s="591">
        <v>503002</v>
      </c>
      <c r="AK2692" s="653"/>
      <c r="AR2692" s="663"/>
      <c r="AS2692" s="664"/>
      <c r="AU2692" s="645" t="s">
        <v>1700</v>
      </c>
      <c r="AV2692" s="592" t="s">
        <v>1319</v>
      </c>
      <c r="AW2692" s="591">
        <v>603027</v>
      </c>
      <c r="AX2692" s="624"/>
      <c r="AY2692" s="624"/>
      <c r="AZ2692" s="624"/>
      <c r="BA2692" s="624"/>
      <c r="BB2692" s="624"/>
      <c r="BC2692" s="441"/>
      <c r="BD2692" s="589"/>
      <c r="BE2692" s="590"/>
    </row>
    <row r="2693" spans="34:57" ht="15" customHeight="1" x14ac:dyDescent="0.15">
      <c r="AH2693" s="591" t="s">
        <v>1389</v>
      </c>
      <c r="AI2693" s="592" t="s">
        <v>2823</v>
      </c>
      <c r="AJ2693" s="591">
        <v>503003</v>
      </c>
      <c r="AK2693" s="653"/>
      <c r="AR2693" s="663"/>
      <c r="AS2693" s="664"/>
      <c r="AU2693" s="645" t="s">
        <v>1700</v>
      </c>
      <c r="AV2693" s="592" t="s">
        <v>1727</v>
      </c>
      <c r="AW2693" s="591">
        <v>603028</v>
      </c>
      <c r="AX2693" s="624"/>
      <c r="AY2693" s="624"/>
      <c r="AZ2693" s="624"/>
      <c r="BA2693" s="624"/>
      <c r="BB2693" s="624"/>
      <c r="BC2693" s="441"/>
      <c r="BD2693" s="589"/>
      <c r="BE2693" s="590"/>
    </row>
    <row r="2694" spans="34:57" ht="15" customHeight="1" x14ac:dyDescent="0.15">
      <c r="AH2694" s="591" t="s">
        <v>1389</v>
      </c>
      <c r="AI2694" s="592" t="s">
        <v>2824</v>
      </c>
      <c r="AJ2694" s="591">
        <v>503004</v>
      </c>
      <c r="AK2694" s="653"/>
      <c r="AR2694" s="663"/>
      <c r="AS2694" s="664"/>
      <c r="AU2694" s="645" t="s">
        <v>1700</v>
      </c>
      <c r="AV2694" s="592" t="s">
        <v>1729</v>
      </c>
      <c r="AW2694" s="591">
        <v>603029</v>
      </c>
      <c r="AX2694" s="624"/>
      <c r="AY2694" s="624"/>
      <c r="AZ2694" s="624"/>
      <c r="BA2694" s="624"/>
      <c r="BB2694" s="624"/>
      <c r="BC2694" s="441"/>
      <c r="BD2694" s="589"/>
      <c r="BE2694" s="590"/>
    </row>
    <row r="2695" spans="34:57" ht="15" customHeight="1" x14ac:dyDescent="0.15">
      <c r="AH2695" s="591" t="s">
        <v>1389</v>
      </c>
      <c r="AI2695" s="592" t="s">
        <v>2825</v>
      </c>
      <c r="AJ2695" s="591">
        <v>503005</v>
      </c>
      <c r="AK2695" s="653"/>
      <c r="AR2695" s="663"/>
      <c r="AS2695" s="664"/>
      <c r="AU2695" s="645" t="s">
        <v>1700</v>
      </c>
      <c r="AV2695" s="592" t="s">
        <v>1731</v>
      </c>
      <c r="AW2695" s="591">
        <v>603030</v>
      </c>
      <c r="AX2695" s="624"/>
      <c r="AY2695" s="624"/>
      <c r="AZ2695" s="624"/>
      <c r="BA2695" s="624"/>
      <c r="BB2695" s="624"/>
      <c r="BC2695" s="441"/>
      <c r="BD2695" s="589"/>
      <c r="BE2695" s="590"/>
    </row>
    <row r="2696" spans="34:57" ht="15" customHeight="1" x14ac:dyDescent="0.15">
      <c r="AH2696" s="591" t="s">
        <v>1389</v>
      </c>
      <c r="AI2696" s="592" t="s">
        <v>2826</v>
      </c>
      <c r="AJ2696" s="591">
        <v>503006</v>
      </c>
      <c r="AK2696" s="653"/>
      <c r="AR2696" s="663"/>
      <c r="AS2696" s="664"/>
      <c r="AU2696" s="645" t="s">
        <v>1700</v>
      </c>
      <c r="AV2696" s="592" t="s">
        <v>1384</v>
      </c>
      <c r="AW2696" s="591">
        <v>603031</v>
      </c>
      <c r="AX2696" s="624"/>
      <c r="AY2696" s="624"/>
      <c r="AZ2696" s="624"/>
      <c r="BA2696" s="624"/>
      <c r="BB2696" s="624"/>
      <c r="BC2696" s="441"/>
      <c r="BD2696" s="589"/>
      <c r="BE2696" s="590"/>
    </row>
    <row r="2697" spans="34:57" ht="15" customHeight="1" x14ac:dyDescent="0.15">
      <c r="AH2697" s="591" t="s">
        <v>1389</v>
      </c>
      <c r="AI2697" s="592" t="s">
        <v>2827</v>
      </c>
      <c r="AJ2697" s="591">
        <v>503990</v>
      </c>
      <c r="AK2697" s="653"/>
      <c r="AR2697" s="663"/>
      <c r="AS2697" s="664"/>
      <c r="AU2697" s="645" t="s">
        <v>1700</v>
      </c>
      <c r="AV2697" s="592" t="s">
        <v>1734</v>
      </c>
      <c r="AW2697" s="591">
        <v>603032</v>
      </c>
      <c r="AX2697" s="624"/>
      <c r="AY2697" s="624"/>
      <c r="AZ2697" s="624"/>
      <c r="BA2697" s="624"/>
      <c r="BB2697" s="624"/>
      <c r="BC2697" s="441"/>
      <c r="BD2697" s="589"/>
      <c r="BE2697" s="590"/>
    </row>
    <row r="2698" spans="34:57" ht="15" customHeight="1" x14ac:dyDescent="0.15">
      <c r="AH2698" s="591" t="s">
        <v>1389</v>
      </c>
      <c r="AI2698" s="592"/>
      <c r="AJ2698" s="591">
        <v>503991</v>
      </c>
      <c r="AK2698" s="653"/>
      <c r="AR2698" s="663"/>
      <c r="AS2698" s="664"/>
      <c r="AU2698" s="645" t="s">
        <v>1700</v>
      </c>
      <c r="AV2698" s="592" t="s">
        <v>1736</v>
      </c>
      <c r="AW2698" s="591">
        <v>603033</v>
      </c>
      <c r="AX2698" s="624"/>
      <c r="AY2698" s="624"/>
      <c r="AZ2698" s="624"/>
      <c r="BA2698" s="624"/>
      <c r="BB2698" s="624"/>
      <c r="BC2698" s="441"/>
      <c r="BD2698" s="589"/>
      <c r="BE2698" s="590"/>
    </row>
    <row r="2699" spans="34:57" ht="15" customHeight="1" x14ac:dyDescent="0.15">
      <c r="AH2699" s="591" t="s">
        <v>1389</v>
      </c>
      <c r="AI2699" s="592" t="s">
        <v>2828</v>
      </c>
      <c r="AJ2699" s="591">
        <v>503992</v>
      </c>
      <c r="AK2699" s="653"/>
      <c r="AR2699" s="663"/>
      <c r="AS2699" s="664"/>
      <c r="AU2699" s="645" t="s">
        <v>1700</v>
      </c>
      <c r="AV2699" s="592" t="s">
        <v>1386</v>
      </c>
      <c r="AW2699" s="591">
        <v>603034</v>
      </c>
      <c r="AX2699" s="624"/>
      <c r="AY2699" s="624"/>
      <c r="AZ2699" s="624"/>
      <c r="BA2699" s="624"/>
      <c r="BB2699" s="624"/>
      <c r="BC2699" s="441"/>
      <c r="BD2699" s="589"/>
      <c r="BE2699" s="590"/>
    </row>
    <row r="2700" spans="34:57" ht="15" customHeight="1" x14ac:dyDescent="0.15">
      <c r="AH2700" s="591" t="s">
        <v>1401</v>
      </c>
      <c r="AI2700" s="592" t="s">
        <v>2829</v>
      </c>
      <c r="AJ2700" s="591">
        <v>504001</v>
      </c>
      <c r="AK2700" s="653"/>
      <c r="AR2700" s="663"/>
      <c r="AS2700" s="664"/>
      <c r="AU2700" s="645" t="s">
        <v>1700</v>
      </c>
      <c r="AV2700" s="592" t="s">
        <v>1388</v>
      </c>
      <c r="AW2700" s="591">
        <v>603035</v>
      </c>
      <c r="AX2700" s="624"/>
      <c r="AY2700" s="624"/>
      <c r="AZ2700" s="624"/>
      <c r="BA2700" s="624"/>
      <c r="BB2700" s="624"/>
      <c r="BC2700" s="441"/>
      <c r="BD2700" s="589"/>
      <c r="BE2700" s="590"/>
    </row>
    <row r="2701" spans="34:57" ht="15" customHeight="1" x14ac:dyDescent="0.15">
      <c r="AH2701" s="591" t="s">
        <v>1401</v>
      </c>
      <c r="AI2701" s="592" t="s">
        <v>2830</v>
      </c>
      <c r="AJ2701" s="591">
        <v>504002</v>
      </c>
      <c r="AK2701" s="653"/>
      <c r="AR2701" s="663"/>
      <c r="AS2701" s="664"/>
      <c r="AU2701" s="645" t="s">
        <v>1700</v>
      </c>
      <c r="AV2701" s="592" t="s">
        <v>1390</v>
      </c>
      <c r="AW2701" s="591">
        <v>603036</v>
      </c>
      <c r="AX2701" s="624"/>
      <c r="AY2701" s="624"/>
      <c r="AZ2701" s="624"/>
      <c r="BA2701" s="624"/>
      <c r="BB2701" s="624"/>
      <c r="BC2701" s="441"/>
      <c r="BD2701" s="589"/>
      <c r="BE2701" s="590"/>
    </row>
    <row r="2702" spans="34:57" ht="15" customHeight="1" x14ac:dyDescent="0.15">
      <c r="AH2702" s="591" t="s">
        <v>1401</v>
      </c>
      <c r="AI2702" s="592" t="s">
        <v>2831</v>
      </c>
      <c r="AJ2702" s="591">
        <v>504003</v>
      </c>
      <c r="AK2702" s="653"/>
      <c r="AR2702" s="663"/>
      <c r="AS2702" s="664"/>
      <c r="AU2702" s="645" t="s">
        <v>1700</v>
      </c>
      <c r="AV2702" s="592" t="s">
        <v>1391</v>
      </c>
      <c r="AW2702" s="591">
        <v>603037</v>
      </c>
      <c r="AX2702" s="624"/>
      <c r="AY2702" s="624"/>
      <c r="AZ2702" s="624"/>
      <c r="BA2702" s="624"/>
      <c r="BB2702" s="624"/>
      <c r="BC2702" s="441"/>
      <c r="BD2702" s="589"/>
      <c r="BE2702" s="590"/>
    </row>
    <row r="2703" spans="34:57" ht="15" customHeight="1" x14ac:dyDescent="0.15">
      <c r="AH2703" s="591" t="s">
        <v>1401</v>
      </c>
      <c r="AI2703" s="592" t="s">
        <v>2832</v>
      </c>
      <c r="AJ2703" s="591">
        <v>504004</v>
      </c>
      <c r="AK2703" s="653"/>
      <c r="AR2703" s="663"/>
      <c r="AS2703" s="664"/>
      <c r="AU2703" s="645" t="s">
        <v>1740</v>
      </c>
      <c r="AV2703" s="592" t="s">
        <v>1392</v>
      </c>
      <c r="AW2703" s="591">
        <v>603038</v>
      </c>
      <c r="AX2703" s="624"/>
      <c r="AY2703" s="624"/>
      <c r="AZ2703" s="624"/>
      <c r="BA2703" s="624"/>
      <c r="BB2703" s="624"/>
      <c r="BC2703" s="441"/>
      <c r="BD2703" s="589"/>
      <c r="BE2703" s="590"/>
    </row>
    <row r="2704" spans="34:57" ht="15" customHeight="1" x14ac:dyDescent="0.15">
      <c r="AH2704" s="591" t="s">
        <v>1401</v>
      </c>
      <c r="AI2704" s="592" t="s">
        <v>2833</v>
      </c>
      <c r="AJ2704" s="591">
        <v>504005</v>
      </c>
      <c r="AK2704" s="653"/>
      <c r="AR2704" s="663"/>
      <c r="AS2704" s="664"/>
      <c r="AU2704" s="645" t="s">
        <v>1700</v>
      </c>
      <c r="AV2704" s="592" t="s">
        <v>1393</v>
      </c>
      <c r="AW2704" s="591">
        <v>603039</v>
      </c>
      <c r="AX2704" s="624"/>
      <c r="AY2704" s="624"/>
      <c r="AZ2704" s="624"/>
      <c r="BA2704" s="624"/>
      <c r="BB2704" s="624"/>
      <c r="BC2704" s="441"/>
      <c r="BD2704" s="589"/>
      <c r="BE2704" s="590"/>
    </row>
    <row r="2705" spans="34:57" ht="15" customHeight="1" x14ac:dyDescent="0.15">
      <c r="AH2705" s="591" t="s">
        <v>1401</v>
      </c>
      <c r="AI2705" s="592" t="s">
        <v>2834</v>
      </c>
      <c r="AJ2705" s="591">
        <v>504006</v>
      </c>
      <c r="AK2705" s="653"/>
      <c r="AR2705" s="663"/>
      <c r="AS2705" s="664"/>
      <c r="AU2705" s="645" t="s">
        <v>1700</v>
      </c>
      <c r="AV2705" s="592" t="s">
        <v>1394</v>
      </c>
      <c r="AW2705" s="591">
        <v>603040</v>
      </c>
      <c r="AX2705" s="624"/>
      <c r="AY2705" s="624"/>
      <c r="AZ2705" s="624"/>
      <c r="BA2705" s="624"/>
      <c r="BB2705" s="624"/>
      <c r="BC2705" s="441"/>
      <c r="BD2705" s="589"/>
      <c r="BE2705" s="590"/>
    </row>
    <row r="2706" spans="34:57" ht="15" customHeight="1" x14ac:dyDescent="0.15">
      <c r="AH2706" s="591" t="s">
        <v>1401</v>
      </c>
      <c r="AI2706" s="592" t="s">
        <v>2835</v>
      </c>
      <c r="AJ2706" s="591">
        <v>504007</v>
      </c>
      <c r="AK2706" s="653"/>
      <c r="AR2706" s="663"/>
      <c r="AS2706" s="664"/>
      <c r="AU2706" s="645" t="s">
        <v>1700</v>
      </c>
      <c r="AV2706" s="592" t="s">
        <v>1395</v>
      </c>
      <c r="AW2706" s="591">
        <v>603041</v>
      </c>
      <c r="AX2706" s="624"/>
      <c r="AY2706" s="624"/>
      <c r="AZ2706" s="624"/>
      <c r="BA2706" s="624"/>
      <c r="BB2706" s="624"/>
      <c r="BC2706" s="441"/>
      <c r="BD2706" s="589"/>
      <c r="BE2706" s="590"/>
    </row>
    <row r="2707" spans="34:57" ht="15" customHeight="1" x14ac:dyDescent="0.15">
      <c r="AH2707" s="591" t="s">
        <v>1401</v>
      </c>
      <c r="AI2707" s="592" t="s">
        <v>2836</v>
      </c>
      <c r="AJ2707" s="591">
        <v>504008</v>
      </c>
      <c r="AK2707" s="653"/>
      <c r="AR2707" s="663"/>
      <c r="AS2707" s="664"/>
      <c r="AU2707" s="645" t="s">
        <v>1700</v>
      </c>
      <c r="AV2707" s="592" t="s">
        <v>1397</v>
      </c>
      <c r="AW2707" s="591">
        <v>603042</v>
      </c>
      <c r="AX2707" s="624"/>
      <c r="AY2707" s="624"/>
      <c r="AZ2707" s="624"/>
      <c r="BA2707" s="624"/>
      <c r="BB2707" s="624"/>
      <c r="BC2707" s="441"/>
      <c r="BD2707" s="589"/>
      <c r="BE2707" s="590"/>
    </row>
    <row r="2708" spans="34:57" ht="15" customHeight="1" x14ac:dyDescent="0.15">
      <c r="AH2708" s="591" t="s">
        <v>1401</v>
      </c>
      <c r="AI2708" s="592" t="s">
        <v>2837</v>
      </c>
      <c r="AJ2708" s="591">
        <v>504009</v>
      </c>
      <c r="AK2708" s="653"/>
      <c r="AR2708" s="663"/>
      <c r="AS2708" s="664"/>
      <c r="AU2708" s="645" t="s">
        <v>1700</v>
      </c>
      <c r="AV2708" s="592" t="s">
        <v>1398</v>
      </c>
      <c r="AW2708" s="591">
        <v>603043</v>
      </c>
      <c r="AX2708" s="624"/>
      <c r="AY2708" s="624"/>
      <c r="AZ2708" s="624"/>
      <c r="BA2708" s="624"/>
      <c r="BB2708" s="624"/>
      <c r="BC2708" s="441"/>
      <c r="BD2708" s="589"/>
      <c r="BE2708" s="590"/>
    </row>
    <row r="2709" spans="34:57" ht="15" customHeight="1" x14ac:dyDescent="0.15">
      <c r="AH2709" s="591" t="s">
        <v>1401</v>
      </c>
      <c r="AI2709" s="592" t="s">
        <v>2838</v>
      </c>
      <c r="AJ2709" s="591">
        <v>504010</v>
      </c>
      <c r="AK2709" s="653"/>
      <c r="AR2709" s="663"/>
      <c r="AS2709" s="664"/>
      <c r="AU2709" s="645" t="s">
        <v>1700</v>
      </c>
      <c r="AV2709" s="592" t="s">
        <v>1746</v>
      </c>
      <c r="AW2709" s="591">
        <v>603044</v>
      </c>
      <c r="AX2709" s="624"/>
      <c r="AY2709" s="624"/>
      <c r="AZ2709" s="624"/>
      <c r="BA2709" s="624"/>
      <c r="BB2709" s="624"/>
      <c r="BC2709" s="441"/>
      <c r="BD2709" s="589"/>
      <c r="BE2709" s="590"/>
    </row>
    <row r="2710" spans="34:57" ht="15" customHeight="1" x14ac:dyDescent="0.15">
      <c r="AH2710" s="591" t="s">
        <v>1401</v>
      </c>
      <c r="AI2710" s="592" t="s">
        <v>2839</v>
      </c>
      <c r="AJ2710" s="591">
        <v>504011</v>
      </c>
      <c r="AK2710" s="653"/>
      <c r="AR2710" s="663"/>
      <c r="AS2710" s="664"/>
      <c r="AU2710" s="645" t="s">
        <v>1700</v>
      </c>
      <c r="AV2710" s="592" t="s">
        <v>1747</v>
      </c>
      <c r="AW2710" s="591">
        <v>603045</v>
      </c>
      <c r="AX2710" s="624"/>
      <c r="AY2710" s="624"/>
      <c r="AZ2710" s="624"/>
      <c r="BA2710" s="624"/>
      <c r="BB2710" s="624"/>
      <c r="BC2710" s="441"/>
      <c r="BD2710" s="589"/>
      <c r="BE2710" s="590"/>
    </row>
    <row r="2711" spans="34:57" ht="15" customHeight="1" x14ac:dyDescent="0.15">
      <c r="AH2711" s="591" t="s">
        <v>1415</v>
      </c>
      <c r="AI2711" s="592"/>
      <c r="AJ2711" s="591">
        <v>504991</v>
      </c>
      <c r="AK2711" s="653"/>
      <c r="AR2711" s="663"/>
      <c r="AS2711" s="664"/>
      <c r="AU2711" s="645" t="s">
        <v>1700</v>
      </c>
      <c r="AV2711" s="592" t="s">
        <v>1400</v>
      </c>
      <c r="AW2711" s="591">
        <v>603046</v>
      </c>
      <c r="AX2711" s="624"/>
      <c r="AY2711" s="624"/>
      <c r="AZ2711" s="624"/>
      <c r="BA2711" s="624"/>
      <c r="BB2711" s="624"/>
      <c r="BC2711" s="441"/>
      <c r="BD2711" s="589"/>
      <c r="BE2711" s="590"/>
    </row>
    <row r="2712" spans="34:57" ht="15" customHeight="1" x14ac:dyDescent="0.15">
      <c r="AH2712" s="591" t="s">
        <v>1401</v>
      </c>
      <c r="AI2712" s="592"/>
      <c r="AJ2712" s="591">
        <v>504990</v>
      </c>
      <c r="AK2712" s="653"/>
      <c r="AR2712" s="663"/>
      <c r="AS2712" s="664"/>
      <c r="AU2712" s="645" t="s">
        <v>1700</v>
      </c>
      <c r="AV2712" s="592" t="s">
        <v>1403</v>
      </c>
      <c r="AW2712" s="591">
        <v>603047</v>
      </c>
      <c r="AX2712" s="624"/>
      <c r="AY2712" s="624"/>
      <c r="AZ2712" s="624"/>
      <c r="BA2712" s="624"/>
      <c r="BB2712" s="624"/>
      <c r="BC2712" s="441"/>
      <c r="BD2712" s="589"/>
      <c r="BE2712" s="590"/>
    </row>
    <row r="2713" spans="34:57" ht="15" customHeight="1" x14ac:dyDescent="0.15">
      <c r="AH2713" s="591" t="s">
        <v>1418</v>
      </c>
      <c r="AI2713" s="592" t="s">
        <v>2840</v>
      </c>
      <c r="AJ2713" s="591">
        <v>505001</v>
      </c>
      <c r="AK2713" s="653"/>
      <c r="AR2713" s="663"/>
      <c r="AS2713" s="664"/>
      <c r="AU2713" s="645" t="s">
        <v>1700</v>
      </c>
      <c r="AV2713" s="592" t="s">
        <v>1751</v>
      </c>
      <c r="AW2713" s="591">
        <v>603048</v>
      </c>
      <c r="AX2713" s="624"/>
      <c r="AY2713" s="624"/>
      <c r="AZ2713" s="624"/>
      <c r="BA2713" s="624"/>
      <c r="BB2713" s="624"/>
      <c r="BC2713" s="441"/>
      <c r="BD2713" s="589"/>
      <c r="BE2713" s="590"/>
    </row>
    <row r="2714" spans="34:57" ht="15" customHeight="1" x14ac:dyDescent="0.15">
      <c r="AH2714" s="591" t="s">
        <v>1418</v>
      </c>
      <c r="AI2714" s="592" t="s">
        <v>2841</v>
      </c>
      <c r="AJ2714" s="591">
        <v>505002</v>
      </c>
      <c r="AK2714" s="653"/>
      <c r="AR2714" s="663"/>
      <c r="AS2714" s="664"/>
      <c r="AU2714" s="645" t="s">
        <v>1700</v>
      </c>
      <c r="AV2714" s="592" t="s">
        <v>1753</v>
      </c>
      <c r="AW2714" s="591">
        <v>603049</v>
      </c>
      <c r="AX2714" s="624"/>
      <c r="AY2714" s="624"/>
      <c r="AZ2714" s="624"/>
      <c r="BA2714" s="624"/>
      <c r="BB2714" s="624"/>
      <c r="BC2714" s="441"/>
      <c r="BD2714" s="589"/>
      <c r="BE2714" s="590"/>
    </row>
    <row r="2715" spans="34:57" ht="15" customHeight="1" x14ac:dyDescent="0.15">
      <c r="AH2715" s="591" t="s">
        <v>1418</v>
      </c>
      <c r="AI2715" s="592" t="s">
        <v>2842</v>
      </c>
      <c r="AJ2715" s="591">
        <v>505003</v>
      </c>
      <c r="AK2715" s="653"/>
      <c r="AR2715" s="663"/>
      <c r="AS2715" s="664"/>
      <c r="AU2715" s="645" t="s">
        <v>1700</v>
      </c>
      <c r="AV2715" s="592" t="s">
        <v>1404</v>
      </c>
      <c r="AW2715" s="591">
        <v>603050</v>
      </c>
      <c r="AX2715" s="624"/>
      <c r="AY2715" s="624"/>
      <c r="AZ2715" s="624"/>
      <c r="BA2715" s="624"/>
      <c r="BB2715" s="624"/>
      <c r="BC2715" s="441"/>
      <c r="BD2715" s="589"/>
      <c r="BE2715" s="590"/>
    </row>
    <row r="2716" spans="34:57" ht="15" customHeight="1" x14ac:dyDescent="0.15">
      <c r="AH2716" s="591" t="s">
        <v>1418</v>
      </c>
      <c r="AI2716" s="592" t="s">
        <v>2843</v>
      </c>
      <c r="AJ2716" s="591">
        <v>505004</v>
      </c>
      <c r="AK2716" s="653"/>
      <c r="AR2716" s="663"/>
      <c r="AS2716" s="664"/>
      <c r="AU2716" s="645" t="s">
        <v>1700</v>
      </c>
      <c r="AV2716" s="592" t="s">
        <v>1405</v>
      </c>
      <c r="AW2716" s="591">
        <v>603051</v>
      </c>
      <c r="AX2716" s="624"/>
      <c r="AY2716" s="624"/>
      <c r="AZ2716" s="624"/>
      <c r="BA2716" s="624"/>
      <c r="BB2716" s="624"/>
      <c r="BC2716" s="441"/>
      <c r="BD2716" s="589"/>
      <c r="BE2716" s="590"/>
    </row>
    <row r="2717" spans="34:57" ht="15" customHeight="1" x14ac:dyDescent="0.15">
      <c r="AH2717" s="591" t="s">
        <v>1418</v>
      </c>
      <c r="AI2717" s="592" t="s">
        <v>2844</v>
      </c>
      <c r="AJ2717" s="591">
        <v>505005</v>
      </c>
      <c r="AK2717" s="653"/>
      <c r="AR2717" s="663"/>
      <c r="AS2717" s="664"/>
      <c r="AU2717" s="645" t="s">
        <v>1700</v>
      </c>
      <c r="AV2717" s="592" t="s">
        <v>1407</v>
      </c>
      <c r="AW2717" s="591">
        <v>603052</v>
      </c>
      <c r="AX2717" s="624"/>
      <c r="AY2717" s="624"/>
      <c r="AZ2717" s="624"/>
      <c r="BA2717" s="624"/>
      <c r="BB2717" s="624"/>
      <c r="BC2717" s="441"/>
      <c r="BD2717" s="589"/>
      <c r="BE2717" s="590"/>
    </row>
    <row r="2718" spans="34:57" ht="15" customHeight="1" x14ac:dyDescent="0.15">
      <c r="AH2718" s="591" t="s">
        <v>1418</v>
      </c>
      <c r="AI2718" s="592" t="s">
        <v>2845</v>
      </c>
      <c r="AJ2718" s="591">
        <v>505006</v>
      </c>
      <c r="AK2718" s="653"/>
      <c r="AR2718" s="663"/>
      <c r="AS2718" s="664"/>
      <c r="AU2718" s="645" t="s">
        <v>1700</v>
      </c>
      <c r="AV2718" s="592" t="s">
        <v>1408</v>
      </c>
      <c r="AW2718" s="591">
        <v>603053</v>
      </c>
      <c r="AX2718" s="624"/>
      <c r="AY2718" s="624"/>
      <c r="AZ2718" s="624"/>
      <c r="BA2718" s="624"/>
      <c r="BB2718" s="624"/>
      <c r="BC2718" s="441"/>
      <c r="BD2718" s="589"/>
      <c r="BE2718" s="590"/>
    </row>
    <row r="2719" spans="34:57" ht="15" customHeight="1" x14ac:dyDescent="0.15">
      <c r="AH2719" s="591" t="s">
        <v>1418</v>
      </c>
      <c r="AI2719" s="592" t="s">
        <v>2846</v>
      </c>
      <c r="AJ2719" s="591">
        <v>505008</v>
      </c>
      <c r="AK2719" s="653"/>
      <c r="AR2719" s="663"/>
      <c r="AS2719" s="664"/>
      <c r="AU2719" s="645" t="s">
        <v>1700</v>
      </c>
      <c r="AV2719" s="592" t="s">
        <v>1410</v>
      </c>
      <c r="AW2719" s="591">
        <v>603054</v>
      </c>
      <c r="AX2719" s="624"/>
      <c r="AY2719" s="624"/>
      <c r="AZ2719" s="624"/>
      <c r="BA2719" s="624"/>
      <c r="BB2719" s="624"/>
      <c r="BC2719" s="441"/>
      <c r="BD2719" s="589"/>
      <c r="BE2719" s="590"/>
    </row>
    <row r="2720" spans="34:57" ht="15" customHeight="1" x14ac:dyDescent="0.15">
      <c r="AH2720" s="591" t="s">
        <v>1418</v>
      </c>
      <c r="AI2720" s="592" t="s">
        <v>2847</v>
      </c>
      <c r="AJ2720" s="591">
        <v>505010</v>
      </c>
      <c r="AK2720" s="653"/>
      <c r="AR2720" s="663"/>
      <c r="AS2720" s="664"/>
      <c r="AU2720" s="645" t="s">
        <v>1700</v>
      </c>
      <c r="AV2720" s="592" t="s">
        <v>1759</v>
      </c>
      <c r="AW2720" s="591">
        <v>603055</v>
      </c>
      <c r="AX2720" s="624"/>
      <c r="AY2720" s="624"/>
      <c r="AZ2720" s="624"/>
      <c r="BA2720" s="624"/>
      <c r="BB2720" s="624"/>
      <c r="BC2720" s="441"/>
      <c r="BD2720" s="589"/>
      <c r="BE2720" s="590"/>
    </row>
    <row r="2721" spans="34:57" ht="15" customHeight="1" x14ac:dyDescent="0.15">
      <c r="AH2721" s="591" t="s">
        <v>1418</v>
      </c>
      <c r="AI2721" s="592" t="s">
        <v>2848</v>
      </c>
      <c r="AJ2721" s="591">
        <v>505011</v>
      </c>
      <c r="AK2721" s="653"/>
      <c r="AR2721" s="663"/>
      <c r="AS2721" s="664"/>
      <c r="AU2721" s="645" t="s">
        <v>1700</v>
      </c>
      <c r="AV2721" s="592" t="s">
        <v>1412</v>
      </c>
      <c r="AW2721" s="591">
        <v>603056</v>
      </c>
      <c r="AX2721" s="624"/>
      <c r="AY2721" s="624"/>
      <c r="AZ2721" s="624"/>
      <c r="BA2721" s="624"/>
      <c r="BB2721" s="624"/>
      <c r="BC2721" s="441"/>
      <c r="BD2721" s="589"/>
      <c r="BE2721" s="590"/>
    </row>
    <row r="2722" spans="34:57" ht="15" customHeight="1" x14ac:dyDescent="0.15">
      <c r="AH2722" s="591" t="s">
        <v>1418</v>
      </c>
      <c r="AI2722" s="592" t="s">
        <v>2849</v>
      </c>
      <c r="AJ2722" s="591">
        <v>505013</v>
      </c>
      <c r="AK2722" s="653"/>
      <c r="AR2722" s="663"/>
      <c r="AS2722" s="664"/>
      <c r="AU2722" s="645" t="s">
        <v>1700</v>
      </c>
      <c r="AV2722" s="592" t="s">
        <v>1413</v>
      </c>
      <c r="AW2722" s="591">
        <v>603057</v>
      </c>
      <c r="AX2722" s="624"/>
      <c r="AY2722" s="624"/>
      <c r="AZ2722" s="624"/>
      <c r="BA2722" s="624"/>
      <c r="BB2722" s="624"/>
      <c r="BC2722" s="441"/>
      <c r="BD2722" s="589"/>
      <c r="BE2722" s="590"/>
    </row>
    <row r="2723" spans="34:57" ht="15" customHeight="1" x14ac:dyDescent="0.15">
      <c r="AH2723" s="591" t="s">
        <v>1418</v>
      </c>
      <c r="AI2723" s="592" t="s">
        <v>2850</v>
      </c>
      <c r="AJ2723" s="591">
        <v>505014</v>
      </c>
      <c r="AK2723" s="653"/>
      <c r="AR2723" s="663"/>
      <c r="AS2723" s="664"/>
      <c r="AU2723" s="645" t="s">
        <v>1700</v>
      </c>
      <c r="AV2723" s="592" t="s">
        <v>1414</v>
      </c>
      <c r="AW2723" s="591">
        <v>603058</v>
      </c>
      <c r="AX2723" s="624"/>
      <c r="AY2723" s="624"/>
      <c r="AZ2723" s="624"/>
      <c r="BA2723" s="624"/>
      <c r="BB2723" s="624"/>
      <c r="BC2723" s="441"/>
      <c r="BD2723" s="589"/>
      <c r="BE2723" s="590"/>
    </row>
    <row r="2724" spans="34:57" ht="15" customHeight="1" x14ac:dyDescent="0.15">
      <c r="AH2724" s="591" t="s">
        <v>1418</v>
      </c>
      <c r="AI2724" s="592" t="s">
        <v>2851</v>
      </c>
      <c r="AJ2724" s="591">
        <v>505015</v>
      </c>
      <c r="AK2724" s="653"/>
      <c r="AR2724" s="663"/>
      <c r="AS2724" s="664"/>
      <c r="AU2724" s="645" t="s">
        <v>1700</v>
      </c>
      <c r="AV2724" s="592" t="s">
        <v>1416</v>
      </c>
      <c r="AW2724" s="591">
        <v>603059</v>
      </c>
      <c r="AX2724" s="624"/>
      <c r="AY2724" s="624"/>
      <c r="AZ2724" s="624"/>
      <c r="BA2724" s="624"/>
      <c r="BB2724" s="624"/>
      <c r="BC2724" s="441"/>
      <c r="BD2724" s="589"/>
      <c r="BE2724" s="590"/>
    </row>
    <row r="2725" spans="34:57" ht="15" customHeight="1" x14ac:dyDescent="0.15">
      <c r="AH2725" s="591" t="s">
        <v>1418</v>
      </c>
      <c r="AI2725" s="592" t="s">
        <v>2852</v>
      </c>
      <c r="AJ2725" s="591">
        <v>505016</v>
      </c>
      <c r="AK2725" s="653"/>
      <c r="AR2725" s="663"/>
      <c r="AS2725" s="664"/>
      <c r="AU2725" s="645" t="s">
        <v>1700</v>
      </c>
      <c r="AV2725" s="592" t="s">
        <v>1417</v>
      </c>
      <c r="AW2725" s="591">
        <v>603060</v>
      </c>
      <c r="AX2725" s="624"/>
      <c r="AY2725" s="624"/>
      <c r="AZ2725" s="624"/>
      <c r="BA2725" s="624"/>
      <c r="BB2725" s="624"/>
      <c r="BC2725" s="441"/>
      <c r="BD2725" s="589"/>
      <c r="BE2725" s="590"/>
    </row>
    <row r="2726" spans="34:57" ht="15" customHeight="1" x14ac:dyDescent="0.15">
      <c r="AH2726" s="591" t="s">
        <v>1418</v>
      </c>
      <c r="AI2726" s="592" t="s">
        <v>2853</v>
      </c>
      <c r="AJ2726" s="591">
        <v>505017</v>
      </c>
      <c r="AK2726" s="653"/>
      <c r="AR2726" s="663"/>
      <c r="AS2726" s="664"/>
      <c r="AU2726" s="645" t="s">
        <v>1700</v>
      </c>
      <c r="AV2726" s="592" t="s">
        <v>1420</v>
      </c>
      <c r="AW2726" s="591">
        <v>603061</v>
      </c>
      <c r="AX2726" s="624"/>
      <c r="AY2726" s="624"/>
      <c r="AZ2726" s="624"/>
      <c r="BA2726" s="624"/>
      <c r="BB2726" s="624"/>
      <c r="BC2726" s="441"/>
      <c r="BD2726" s="589"/>
      <c r="BE2726" s="590"/>
    </row>
    <row r="2727" spans="34:57" ht="15" customHeight="1" x14ac:dyDescent="0.15">
      <c r="AH2727" s="591" t="s">
        <v>1418</v>
      </c>
      <c r="AI2727" s="592" t="s">
        <v>2854</v>
      </c>
      <c r="AJ2727" s="591">
        <v>505018</v>
      </c>
      <c r="AK2727" s="653"/>
      <c r="AR2727" s="663"/>
      <c r="AS2727" s="664"/>
      <c r="AU2727" s="645" t="s">
        <v>1700</v>
      </c>
      <c r="AV2727" s="592" t="s">
        <v>1421</v>
      </c>
      <c r="AW2727" s="591">
        <v>603062</v>
      </c>
      <c r="AX2727" s="624"/>
      <c r="AY2727" s="624"/>
      <c r="AZ2727" s="624"/>
      <c r="BA2727" s="624"/>
      <c r="BB2727" s="624"/>
      <c r="BC2727" s="441"/>
      <c r="BD2727" s="589"/>
      <c r="BE2727" s="590"/>
    </row>
    <row r="2728" spans="34:57" ht="15" customHeight="1" x14ac:dyDescent="0.15">
      <c r="AH2728" s="591" t="s">
        <v>1418</v>
      </c>
      <c r="AI2728" s="592" t="s">
        <v>2855</v>
      </c>
      <c r="AJ2728" s="591">
        <v>505019</v>
      </c>
      <c r="AK2728" s="653"/>
      <c r="AR2728" s="663"/>
      <c r="AS2728" s="664"/>
      <c r="AU2728" s="645" t="s">
        <v>1700</v>
      </c>
      <c r="AV2728" s="592" t="s">
        <v>1422</v>
      </c>
      <c r="AW2728" s="591">
        <v>603063</v>
      </c>
      <c r="AX2728" s="624"/>
      <c r="AY2728" s="624"/>
      <c r="AZ2728" s="624"/>
      <c r="BA2728" s="624"/>
      <c r="BB2728" s="624"/>
      <c r="BC2728" s="441"/>
      <c r="BD2728" s="589"/>
      <c r="BE2728" s="590"/>
    </row>
    <row r="2729" spans="34:57" ht="15" customHeight="1" x14ac:dyDescent="0.15">
      <c r="AH2729" s="591" t="s">
        <v>1418</v>
      </c>
      <c r="AI2729" s="592" t="s">
        <v>2856</v>
      </c>
      <c r="AJ2729" s="591">
        <v>505020</v>
      </c>
      <c r="AK2729" s="653"/>
      <c r="AR2729" s="663"/>
      <c r="AS2729" s="664"/>
      <c r="AU2729" s="645" t="s">
        <v>1700</v>
      </c>
      <c r="AV2729" s="592" t="s">
        <v>1423</v>
      </c>
      <c r="AW2729" s="591">
        <v>603064</v>
      </c>
      <c r="AX2729" s="624"/>
      <c r="AY2729" s="624"/>
      <c r="AZ2729" s="624"/>
      <c r="BA2729" s="624"/>
      <c r="BB2729" s="624"/>
      <c r="BC2729" s="441"/>
      <c r="BD2729" s="589"/>
      <c r="BE2729" s="590"/>
    </row>
    <row r="2730" spans="34:57" ht="15" customHeight="1" x14ac:dyDescent="0.15">
      <c r="AH2730" s="591" t="s">
        <v>1418</v>
      </c>
      <c r="AI2730" s="592"/>
      <c r="AJ2730" s="591">
        <v>505022</v>
      </c>
      <c r="AK2730" s="653"/>
      <c r="AR2730" s="663"/>
      <c r="AS2730" s="664"/>
      <c r="AU2730" s="645" t="s">
        <v>1700</v>
      </c>
      <c r="AV2730" s="592" t="s">
        <v>1767</v>
      </c>
      <c r="AW2730" s="591">
        <v>603065</v>
      </c>
      <c r="AX2730" s="624"/>
      <c r="AY2730" s="624"/>
      <c r="AZ2730" s="624"/>
      <c r="BA2730" s="624"/>
      <c r="BB2730" s="624"/>
      <c r="BC2730" s="441"/>
      <c r="BD2730" s="589"/>
      <c r="BE2730" s="590"/>
    </row>
    <row r="2731" spans="34:57" ht="15" customHeight="1" x14ac:dyDescent="0.15">
      <c r="AH2731" s="591" t="s">
        <v>1418</v>
      </c>
      <c r="AI2731" s="592" t="s">
        <v>1441</v>
      </c>
      <c r="AJ2731" s="591">
        <v>505023</v>
      </c>
      <c r="AK2731" s="653"/>
      <c r="AR2731" s="663"/>
      <c r="AS2731" s="664"/>
      <c r="AU2731" s="645" t="s">
        <v>1700</v>
      </c>
      <c r="AV2731" s="592" t="s">
        <v>1425</v>
      </c>
      <c r="AW2731" s="591">
        <v>603066</v>
      </c>
      <c r="AX2731" s="624"/>
      <c r="AY2731" s="624"/>
      <c r="AZ2731" s="624"/>
      <c r="BA2731" s="624"/>
      <c r="BB2731" s="624"/>
      <c r="BC2731" s="441"/>
      <c r="BD2731" s="589"/>
      <c r="BE2731" s="590"/>
    </row>
    <row r="2732" spans="34:57" ht="15" customHeight="1" x14ac:dyDescent="0.15">
      <c r="AH2732" s="591" t="s">
        <v>1418</v>
      </c>
      <c r="AI2732" s="592" t="s">
        <v>2857</v>
      </c>
      <c r="AJ2732" s="591">
        <v>505024</v>
      </c>
      <c r="AK2732" s="653"/>
      <c r="AR2732" s="663"/>
      <c r="AS2732" s="664"/>
      <c r="AU2732" s="645" t="s">
        <v>1700</v>
      </c>
      <c r="AV2732" s="592" t="s">
        <v>1769</v>
      </c>
      <c r="AW2732" s="591">
        <v>603067</v>
      </c>
      <c r="AX2732" s="624"/>
      <c r="AY2732" s="624"/>
      <c r="AZ2732" s="624"/>
      <c r="BA2732" s="624"/>
      <c r="BB2732" s="624"/>
      <c r="BC2732" s="441"/>
      <c r="BD2732" s="589"/>
      <c r="BE2732" s="590"/>
    </row>
    <row r="2733" spans="34:57" ht="15" customHeight="1" x14ac:dyDescent="0.15">
      <c r="AH2733" s="591" t="s">
        <v>1418</v>
      </c>
      <c r="AI2733" s="592" t="s">
        <v>1198</v>
      </c>
      <c r="AJ2733" s="591">
        <v>505025</v>
      </c>
      <c r="AK2733" s="653"/>
      <c r="AR2733" s="663"/>
      <c r="AS2733" s="664"/>
      <c r="AU2733" s="645" t="s">
        <v>1700</v>
      </c>
      <c r="AV2733" s="592" t="s">
        <v>1770</v>
      </c>
      <c r="AW2733" s="591">
        <v>603068</v>
      </c>
      <c r="AX2733" s="624"/>
      <c r="AY2733" s="624"/>
      <c r="AZ2733" s="624"/>
      <c r="BA2733" s="624"/>
      <c r="BB2733" s="624"/>
      <c r="BC2733" s="441"/>
      <c r="BD2733" s="589"/>
      <c r="BE2733" s="590"/>
    </row>
    <row r="2734" spans="34:57" ht="15" customHeight="1" x14ac:dyDescent="0.15">
      <c r="AH2734" s="591" t="s">
        <v>1445</v>
      </c>
      <c r="AI2734" s="592" t="s">
        <v>2858</v>
      </c>
      <c r="AJ2734" s="591">
        <v>505026</v>
      </c>
      <c r="AK2734" s="653"/>
      <c r="AR2734" s="663"/>
      <c r="AS2734" s="664"/>
      <c r="AU2734" s="645" t="s">
        <v>1700</v>
      </c>
      <c r="AV2734" s="592" t="s">
        <v>1772</v>
      </c>
      <c r="AW2734" s="591">
        <v>603069</v>
      </c>
      <c r="AX2734" s="624"/>
      <c r="AY2734" s="624"/>
      <c r="AZ2734" s="624"/>
      <c r="BA2734" s="624"/>
      <c r="BB2734" s="624"/>
      <c r="BC2734" s="441"/>
      <c r="BD2734" s="589"/>
      <c r="BE2734" s="590"/>
    </row>
    <row r="2735" spans="34:57" ht="15" customHeight="1" x14ac:dyDescent="0.15">
      <c r="AH2735" s="591" t="s">
        <v>1445</v>
      </c>
      <c r="AI2735" s="592" t="s">
        <v>2859</v>
      </c>
      <c r="AJ2735" s="591">
        <v>505027</v>
      </c>
      <c r="AK2735" s="653"/>
      <c r="AR2735" s="663"/>
      <c r="AS2735" s="664"/>
      <c r="AU2735" s="645" t="s">
        <v>1700</v>
      </c>
      <c r="AV2735" s="592" t="s">
        <v>1426</v>
      </c>
      <c r="AW2735" s="591">
        <v>603070</v>
      </c>
      <c r="AX2735" s="624"/>
      <c r="AY2735" s="624"/>
      <c r="AZ2735" s="624"/>
      <c r="BA2735" s="624"/>
      <c r="BB2735" s="624"/>
      <c r="BC2735" s="441"/>
      <c r="BD2735" s="589"/>
      <c r="BE2735" s="590"/>
    </row>
    <row r="2736" spans="34:57" ht="15" customHeight="1" x14ac:dyDescent="0.15">
      <c r="AH2736" s="591" t="s">
        <v>1445</v>
      </c>
      <c r="AI2736" s="592" t="s">
        <v>2860</v>
      </c>
      <c r="AJ2736" s="591">
        <v>505028</v>
      </c>
      <c r="AK2736" s="653"/>
      <c r="AR2736" s="663"/>
      <c r="AS2736" s="664"/>
      <c r="AU2736" s="645" t="s">
        <v>1700</v>
      </c>
      <c r="AV2736" s="592" t="s">
        <v>1427</v>
      </c>
      <c r="AW2736" s="591">
        <v>603071</v>
      </c>
      <c r="AX2736" s="624"/>
      <c r="AY2736" s="624"/>
      <c r="AZ2736" s="624"/>
      <c r="BA2736" s="624"/>
      <c r="BB2736" s="624"/>
      <c r="BC2736" s="441"/>
      <c r="BD2736" s="589"/>
      <c r="BE2736" s="590"/>
    </row>
    <row r="2737" spans="34:57" ht="15" customHeight="1" x14ac:dyDescent="0.15">
      <c r="AH2737" s="591" t="s">
        <v>1445</v>
      </c>
      <c r="AI2737" s="592" t="s">
        <v>2861</v>
      </c>
      <c r="AJ2737" s="591">
        <v>505029</v>
      </c>
      <c r="AK2737" s="653"/>
      <c r="AR2737" s="663"/>
      <c r="AS2737" s="664"/>
      <c r="AU2737" s="645" t="s">
        <v>1700</v>
      </c>
      <c r="AV2737" s="592" t="s">
        <v>1428</v>
      </c>
      <c r="AW2737" s="591">
        <v>603072</v>
      </c>
      <c r="AX2737" s="624"/>
      <c r="AY2737" s="624"/>
      <c r="AZ2737" s="624"/>
      <c r="BA2737" s="624"/>
      <c r="BB2737" s="624"/>
      <c r="BC2737" s="441"/>
      <c r="BD2737" s="589"/>
      <c r="BE2737" s="590"/>
    </row>
    <row r="2738" spans="34:57" ht="15" customHeight="1" x14ac:dyDescent="0.15">
      <c r="AH2738" s="591" t="s">
        <v>1445</v>
      </c>
      <c r="AI2738" s="592" t="s">
        <v>2862</v>
      </c>
      <c r="AJ2738" s="591">
        <v>505030</v>
      </c>
      <c r="AK2738" s="653"/>
      <c r="AR2738" s="663"/>
      <c r="AS2738" s="664"/>
      <c r="AU2738" s="645" t="s">
        <v>1700</v>
      </c>
      <c r="AV2738" s="592" t="s">
        <v>1775</v>
      </c>
      <c r="AW2738" s="591">
        <v>603073</v>
      </c>
      <c r="AX2738" s="624"/>
      <c r="AY2738" s="624"/>
      <c r="AZ2738" s="624"/>
      <c r="BA2738" s="624"/>
      <c r="BB2738" s="624"/>
      <c r="BC2738" s="441"/>
      <c r="BD2738" s="589"/>
      <c r="BE2738" s="590"/>
    </row>
    <row r="2739" spans="34:57" ht="15" customHeight="1" x14ac:dyDescent="0.15">
      <c r="AH2739" s="591" t="s">
        <v>1418</v>
      </c>
      <c r="AI2739" s="592"/>
      <c r="AJ2739" s="591">
        <v>505990</v>
      </c>
      <c r="AK2739" s="653"/>
      <c r="AR2739" s="663"/>
      <c r="AS2739" s="664"/>
      <c r="AU2739" s="645" t="s">
        <v>1700</v>
      </c>
      <c r="AV2739" s="592" t="s">
        <v>1430</v>
      </c>
      <c r="AW2739" s="591">
        <v>603074</v>
      </c>
      <c r="AX2739" s="624"/>
      <c r="AY2739" s="624"/>
      <c r="AZ2739" s="624"/>
      <c r="BA2739" s="624"/>
      <c r="BB2739" s="624"/>
      <c r="BC2739" s="441"/>
      <c r="BD2739" s="589"/>
      <c r="BE2739" s="590"/>
    </row>
    <row r="2740" spans="34:57" ht="15" customHeight="1" x14ac:dyDescent="0.15">
      <c r="AH2740" s="591" t="s">
        <v>1418</v>
      </c>
      <c r="AI2740" s="592" t="s">
        <v>2863</v>
      </c>
      <c r="AJ2740" s="591">
        <v>505991</v>
      </c>
      <c r="AK2740" s="653"/>
      <c r="AR2740" s="663"/>
      <c r="AS2740" s="664"/>
      <c r="AU2740" s="645" t="s">
        <v>1700</v>
      </c>
      <c r="AV2740" s="592" t="s">
        <v>1432</v>
      </c>
      <c r="AW2740" s="591">
        <v>603075</v>
      </c>
      <c r="AX2740" s="624"/>
      <c r="AY2740" s="624"/>
      <c r="AZ2740" s="624"/>
      <c r="BA2740" s="624"/>
      <c r="BB2740" s="624"/>
      <c r="BC2740" s="441"/>
      <c r="BD2740" s="589"/>
      <c r="BE2740" s="590"/>
    </row>
    <row r="2741" spans="34:57" ht="15" customHeight="1" x14ac:dyDescent="0.15">
      <c r="AH2741" s="591" t="s">
        <v>1418</v>
      </c>
      <c r="AI2741" s="592"/>
      <c r="AJ2741" s="591">
        <v>505993</v>
      </c>
      <c r="AK2741" s="653"/>
      <c r="AR2741" s="663"/>
      <c r="AS2741" s="664"/>
      <c r="AU2741" s="645" t="s">
        <v>1700</v>
      </c>
      <c r="AV2741" s="592" t="s">
        <v>1433</v>
      </c>
      <c r="AW2741" s="591">
        <v>603076</v>
      </c>
      <c r="AX2741" s="624"/>
      <c r="AY2741" s="624"/>
      <c r="AZ2741" s="624"/>
      <c r="BA2741" s="624"/>
      <c r="BB2741" s="624"/>
      <c r="BC2741" s="441"/>
      <c r="BD2741" s="589"/>
      <c r="BE2741" s="590"/>
    </row>
    <row r="2742" spans="34:57" ht="15" customHeight="1" x14ac:dyDescent="0.15">
      <c r="AH2742" s="591" t="s">
        <v>1418</v>
      </c>
      <c r="AI2742" s="592" t="s">
        <v>2864</v>
      </c>
      <c r="AJ2742" s="591">
        <v>505994</v>
      </c>
      <c r="AK2742" s="653"/>
      <c r="AR2742" s="663"/>
      <c r="AS2742" s="664"/>
      <c r="AU2742" s="645" t="s">
        <v>1700</v>
      </c>
      <c r="AV2742" s="592" t="s">
        <v>1435</v>
      </c>
      <c r="AW2742" s="591">
        <v>603077</v>
      </c>
      <c r="AX2742" s="624"/>
      <c r="AY2742" s="624"/>
      <c r="AZ2742" s="624"/>
      <c r="BA2742" s="624"/>
      <c r="BB2742" s="624"/>
      <c r="BC2742" s="441"/>
      <c r="BD2742" s="589"/>
      <c r="BE2742" s="590"/>
    </row>
    <row r="2743" spans="34:57" ht="15" customHeight="1" x14ac:dyDescent="0.15">
      <c r="AH2743" s="591" t="s">
        <v>1418</v>
      </c>
      <c r="AI2743" s="592"/>
      <c r="AJ2743" s="591">
        <v>505992</v>
      </c>
      <c r="AK2743" s="653"/>
      <c r="AR2743" s="663"/>
      <c r="AS2743" s="664"/>
      <c r="AU2743" s="645" t="s">
        <v>1700</v>
      </c>
      <c r="AV2743" s="592" t="s">
        <v>1436</v>
      </c>
      <c r="AW2743" s="591">
        <v>603078</v>
      </c>
      <c r="AX2743" s="624"/>
      <c r="AY2743" s="624"/>
      <c r="AZ2743" s="624"/>
      <c r="BA2743" s="624"/>
      <c r="BB2743" s="624"/>
      <c r="BC2743" s="441"/>
      <c r="BD2743" s="589"/>
      <c r="BE2743" s="590"/>
    </row>
    <row r="2744" spans="34:57" ht="15" customHeight="1" x14ac:dyDescent="0.15">
      <c r="AH2744" s="591" t="s">
        <v>1463</v>
      </c>
      <c r="AI2744" s="592" t="s">
        <v>2865</v>
      </c>
      <c r="AJ2744" s="591">
        <v>506001</v>
      </c>
      <c r="AK2744" s="653"/>
      <c r="AR2744" s="663"/>
      <c r="AS2744" s="664"/>
      <c r="AU2744" s="645" t="s">
        <v>1700</v>
      </c>
      <c r="AV2744" s="592" t="s">
        <v>1779</v>
      </c>
      <c r="AW2744" s="591">
        <v>603079</v>
      </c>
      <c r="AX2744" s="624"/>
      <c r="AY2744" s="624"/>
      <c r="AZ2744" s="624"/>
      <c r="BA2744" s="624"/>
      <c r="BB2744" s="624"/>
      <c r="BC2744" s="441"/>
      <c r="BD2744" s="589"/>
      <c r="BE2744" s="590"/>
    </row>
    <row r="2745" spans="34:57" ht="15" customHeight="1" x14ac:dyDescent="0.15">
      <c r="AH2745" s="591" t="s">
        <v>1463</v>
      </c>
      <c r="AI2745" s="592" t="s">
        <v>2866</v>
      </c>
      <c r="AJ2745" s="591">
        <v>506002</v>
      </c>
      <c r="AK2745" s="653"/>
      <c r="AR2745" s="663"/>
      <c r="AS2745" s="664"/>
      <c r="AU2745" s="645" t="s">
        <v>1700</v>
      </c>
      <c r="AV2745" s="592" t="s">
        <v>1781</v>
      </c>
      <c r="AW2745" s="591">
        <v>603080</v>
      </c>
      <c r="AX2745" s="624"/>
      <c r="AY2745" s="624"/>
      <c r="AZ2745" s="624"/>
      <c r="BA2745" s="624"/>
      <c r="BB2745" s="624"/>
      <c r="BC2745" s="441"/>
      <c r="BD2745" s="589"/>
      <c r="BE2745" s="590"/>
    </row>
    <row r="2746" spans="34:57" ht="15" customHeight="1" x14ac:dyDescent="0.15">
      <c r="AH2746" s="591" t="s">
        <v>1463</v>
      </c>
      <c r="AI2746" s="592" t="s">
        <v>2867</v>
      </c>
      <c r="AJ2746" s="591">
        <v>506003</v>
      </c>
      <c r="AK2746" s="653"/>
      <c r="AR2746" s="663"/>
      <c r="AS2746" s="664"/>
      <c r="AU2746" s="645" t="s">
        <v>1700</v>
      </c>
      <c r="AV2746" s="592" t="s">
        <v>1783</v>
      </c>
      <c r="AW2746" s="591">
        <v>603081</v>
      </c>
      <c r="AX2746" s="624"/>
      <c r="AY2746" s="624"/>
      <c r="AZ2746" s="624"/>
      <c r="BA2746" s="624"/>
      <c r="BB2746" s="624"/>
      <c r="BC2746" s="441"/>
      <c r="BD2746" s="589"/>
      <c r="BE2746" s="590"/>
    </row>
    <row r="2747" spans="34:57" ht="15" customHeight="1" x14ac:dyDescent="0.15">
      <c r="AH2747" s="591" t="s">
        <v>1463</v>
      </c>
      <c r="AI2747" s="592" t="s">
        <v>2868</v>
      </c>
      <c r="AJ2747" s="591">
        <v>506004</v>
      </c>
      <c r="AK2747" s="653"/>
      <c r="AR2747" s="663"/>
      <c r="AS2747" s="664"/>
      <c r="AU2747" s="645" t="s">
        <v>1700</v>
      </c>
      <c r="AV2747" s="592" t="s">
        <v>1439</v>
      </c>
      <c r="AW2747" s="591">
        <v>603082</v>
      </c>
      <c r="AX2747" s="624"/>
      <c r="AY2747" s="624"/>
      <c r="AZ2747" s="624"/>
      <c r="BA2747" s="624"/>
      <c r="BB2747" s="624"/>
      <c r="BC2747" s="441"/>
      <c r="BD2747" s="589"/>
      <c r="BE2747" s="590"/>
    </row>
    <row r="2748" spans="34:57" ht="15" customHeight="1" x14ac:dyDescent="0.15">
      <c r="AH2748" s="591" t="s">
        <v>1463</v>
      </c>
      <c r="AI2748" s="592" t="s">
        <v>2869</v>
      </c>
      <c r="AJ2748" s="591">
        <v>506005</v>
      </c>
      <c r="AK2748" s="653"/>
      <c r="AR2748" s="663"/>
      <c r="AS2748" s="664"/>
      <c r="AU2748" s="645" t="s">
        <v>1700</v>
      </c>
      <c r="AV2748" s="592" t="s">
        <v>1440</v>
      </c>
      <c r="AW2748" s="591">
        <v>603083</v>
      </c>
      <c r="AX2748" s="624"/>
      <c r="AY2748" s="624"/>
      <c r="AZ2748" s="624"/>
      <c r="BA2748" s="624"/>
      <c r="BB2748" s="624"/>
      <c r="BC2748" s="441"/>
      <c r="BD2748" s="589"/>
      <c r="BE2748" s="590"/>
    </row>
    <row r="2749" spans="34:57" ht="15" customHeight="1" x14ac:dyDescent="0.15">
      <c r="AH2749" s="591" t="s">
        <v>1463</v>
      </c>
      <c r="AI2749" s="592" t="s">
        <v>2870</v>
      </c>
      <c r="AJ2749" s="591">
        <v>506006</v>
      </c>
      <c r="AK2749" s="653"/>
      <c r="AR2749" s="663"/>
      <c r="AS2749" s="664"/>
      <c r="AU2749" s="645" t="s">
        <v>1700</v>
      </c>
      <c r="AV2749" s="592" t="s">
        <v>1786</v>
      </c>
      <c r="AW2749" s="591">
        <v>603084</v>
      </c>
      <c r="AX2749" s="624"/>
      <c r="AY2749" s="624"/>
      <c r="AZ2749" s="624"/>
      <c r="BA2749" s="624"/>
      <c r="BB2749" s="624"/>
      <c r="BC2749" s="441"/>
      <c r="BD2749" s="589"/>
      <c r="BE2749" s="590"/>
    </row>
    <row r="2750" spans="34:57" ht="15" customHeight="1" x14ac:dyDescent="0.15">
      <c r="AH2750" s="591" t="s">
        <v>1463</v>
      </c>
      <c r="AI2750" s="592" t="s">
        <v>2871</v>
      </c>
      <c r="AJ2750" s="591">
        <v>506007</v>
      </c>
      <c r="AK2750" s="653"/>
      <c r="AR2750" s="663"/>
      <c r="AS2750" s="664"/>
      <c r="AU2750" s="645" t="s">
        <v>1700</v>
      </c>
      <c r="AV2750" s="592" t="s">
        <v>1787</v>
      </c>
      <c r="AW2750" s="591">
        <v>603085</v>
      </c>
      <c r="AX2750" s="624"/>
      <c r="AY2750" s="624"/>
      <c r="AZ2750" s="624"/>
      <c r="BA2750" s="624"/>
      <c r="BB2750" s="624"/>
      <c r="BC2750" s="441"/>
      <c r="BD2750" s="589"/>
      <c r="BE2750" s="590"/>
    </row>
    <row r="2751" spans="34:57" ht="15" customHeight="1" x14ac:dyDescent="0.15">
      <c r="AH2751" s="591" t="s">
        <v>1463</v>
      </c>
      <c r="AI2751" s="592" t="s">
        <v>2872</v>
      </c>
      <c r="AJ2751" s="591">
        <v>506008</v>
      </c>
      <c r="AK2751" s="653"/>
      <c r="AR2751" s="663"/>
      <c r="AS2751" s="664"/>
      <c r="AU2751" s="645" t="s">
        <v>1700</v>
      </c>
      <c r="AV2751" s="592" t="s">
        <v>1789</v>
      </c>
      <c r="AW2751" s="591">
        <v>603087</v>
      </c>
      <c r="AX2751" s="624"/>
      <c r="AY2751" s="624"/>
      <c r="AZ2751" s="624"/>
      <c r="BA2751" s="624"/>
      <c r="BB2751" s="624"/>
      <c r="BC2751" s="441"/>
      <c r="BD2751" s="589"/>
      <c r="BE2751" s="590"/>
    </row>
    <row r="2752" spans="34:57" ht="15" customHeight="1" x14ac:dyDescent="0.15">
      <c r="AH2752" s="591" t="s">
        <v>1463</v>
      </c>
      <c r="AI2752" s="592" t="s">
        <v>2873</v>
      </c>
      <c r="AJ2752" s="591">
        <v>506009</v>
      </c>
      <c r="AK2752" s="653"/>
      <c r="AR2752" s="663"/>
      <c r="AS2752" s="664"/>
      <c r="AU2752" s="645" t="s">
        <v>1700</v>
      </c>
      <c r="AV2752" s="592" t="s">
        <v>1791</v>
      </c>
      <c r="AW2752" s="591">
        <v>603088</v>
      </c>
      <c r="AX2752" s="624"/>
      <c r="AY2752" s="624"/>
      <c r="AZ2752" s="624"/>
      <c r="BA2752" s="624"/>
      <c r="BB2752" s="624"/>
      <c r="BC2752" s="441"/>
      <c r="BD2752" s="589"/>
      <c r="BE2752" s="590"/>
    </row>
    <row r="2753" spans="34:57" ht="15" customHeight="1" x14ac:dyDescent="0.15">
      <c r="AH2753" s="591" t="s">
        <v>1463</v>
      </c>
      <c r="AI2753" s="592" t="s">
        <v>2874</v>
      </c>
      <c r="AJ2753" s="591">
        <v>506010</v>
      </c>
      <c r="AK2753" s="653"/>
      <c r="AR2753" s="663"/>
      <c r="AS2753" s="664"/>
      <c r="AU2753" s="645" t="s">
        <v>1700</v>
      </c>
      <c r="AV2753" s="592" t="s">
        <v>1792</v>
      </c>
      <c r="AW2753" s="591">
        <v>603089</v>
      </c>
      <c r="AX2753" s="624"/>
      <c r="AY2753" s="624"/>
      <c r="AZ2753" s="624"/>
      <c r="BA2753" s="624"/>
      <c r="BB2753" s="624"/>
      <c r="BC2753" s="441"/>
      <c r="BD2753" s="589"/>
      <c r="BE2753" s="590"/>
    </row>
    <row r="2754" spans="34:57" ht="15" customHeight="1" x14ac:dyDescent="0.15">
      <c r="AH2754" s="591" t="s">
        <v>1463</v>
      </c>
      <c r="AI2754" s="592" t="s">
        <v>2875</v>
      </c>
      <c r="AJ2754" s="591">
        <v>506011</v>
      </c>
      <c r="AK2754" s="653"/>
      <c r="AR2754" s="663"/>
      <c r="AS2754" s="664"/>
      <c r="AU2754" s="645" t="s">
        <v>1700</v>
      </c>
      <c r="AV2754" s="592" t="s">
        <v>1794</v>
      </c>
      <c r="AW2754" s="591">
        <v>603090</v>
      </c>
      <c r="AX2754" s="624"/>
      <c r="AY2754" s="624"/>
      <c r="AZ2754" s="624"/>
      <c r="BA2754" s="624"/>
      <c r="BB2754" s="624"/>
      <c r="BC2754" s="441"/>
      <c r="BD2754" s="589"/>
      <c r="BE2754" s="590"/>
    </row>
    <row r="2755" spans="34:57" ht="15" customHeight="1" x14ac:dyDescent="0.15">
      <c r="AH2755" s="591" t="s">
        <v>1463</v>
      </c>
      <c r="AI2755" s="592" t="s">
        <v>2876</v>
      </c>
      <c r="AJ2755" s="591">
        <v>506012</v>
      </c>
      <c r="AK2755" s="653"/>
      <c r="AR2755" s="663"/>
      <c r="AS2755" s="664"/>
      <c r="AU2755" s="645" t="s">
        <v>1700</v>
      </c>
      <c r="AV2755" s="592" t="s">
        <v>1443</v>
      </c>
      <c r="AW2755" s="591">
        <v>603091</v>
      </c>
      <c r="AX2755" s="624"/>
      <c r="AY2755" s="624"/>
      <c r="AZ2755" s="624"/>
      <c r="BA2755" s="624"/>
      <c r="BB2755" s="624"/>
      <c r="BC2755" s="441"/>
      <c r="BD2755" s="589"/>
      <c r="BE2755" s="590"/>
    </row>
    <row r="2756" spans="34:57" ht="15" customHeight="1" x14ac:dyDescent="0.15">
      <c r="AH2756" s="591" t="s">
        <v>1463</v>
      </c>
      <c r="AI2756" s="592" t="s">
        <v>2877</v>
      </c>
      <c r="AJ2756" s="591">
        <v>506013</v>
      </c>
      <c r="AK2756" s="653"/>
      <c r="AR2756" s="663"/>
      <c r="AS2756" s="664"/>
      <c r="AU2756" s="645" t="s">
        <v>1700</v>
      </c>
      <c r="AV2756" s="592" t="s">
        <v>1444</v>
      </c>
      <c r="AW2756" s="591">
        <v>603092</v>
      </c>
      <c r="AX2756" s="624"/>
      <c r="AY2756" s="624"/>
      <c r="AZ2756" s="624"/>
      <c r="BA2756" s="624"/>
      <c r="BB2756" s="624"/>
      <c r="BC2756" s="441"/>
      <c r="BD2756" s="589"/>
      <c r="BE2756" s="590"/>
    </row>
    <row r="2757" spans="34:57" ht="15" customHeight="1" x14ac:dyDescent="0.15">
      <c r="AH2757" s="591" t="s">
        <v>1463</v>
      </c>
      <c r="AI2757" s="592" t="s">
        <v>2878</v>
      </c>
      <c r="AJ2757" s="591">
        <v>506014</v>
      </c>
      <c r="AK2757" s="653"/>
      <c r="AR2757" s="663"/>
      <c r="AS2757" s="664"/>
      <c r="AU2757" s="645" t="s">
        <v>1700</v>
      </c>
      <c r="AV2757" s="592" t="s">
        <v>1797</v>
      </c>
      <c r="AW2757" s="591">
        <v>603093</v>
      </c>
      <c r="AX2757" s="624"/>
      <c r="AY2757" s="624"/>
      <c r="AZ2757" s="624"/>
      <c r="BA2757" s="624"/>
      <c r="BB2757" s="624"/>
      <c r="BC2757" s="441"/>
      <c r="BD2757" s="589"/>
      <c r="BE2757" s="590"/>
    </row>
    <row r="2758" spans="34:57" ht="15" customHeight="1" x14ac:dyDescent="0.15">
      <c r="AH2758" s="591" t="s">
        <v>1463</v>
      </c>
      <c r="AI2758" s="592" t="s">
        <v>2879</v>
      </c>
      <c r="AJ2758" s="591">
        <v>506016</v>
      </c>
      <c r="AK2758" s="653"/>
      <c r="AR2758" s="663"/>
      <c r="AS2758" s="664"/>
      <c r="AU2758" s="645" t="s">
        <v>1700</v>
      </c>
      <c r="AV2758" s="592" t="s">
        <v>1799</v>
      </c>
      <c r="AW2758" s="591">
        <v>603094</v>
      </c>
      <c r="AX2758" s="624"/>
      <c r="AY2758" s="624"/>
      <c r="AZ2758" s="624"/>
      <c r="BA2758" s="624"/>
      <c r="BB2758" s="624"/>
      <c r="BC2758" s="441"/>
      <c r="BD2758" s="589"/>
      <c r="BE2758" s="590"/>
    </row>
    <row r="2759" spans="34:57" ht="15" customHeight="1" x14ac:dyDescent="0.15">
      <c r="AH2759" s="591" t="s">
        <v>1463</v>
      </c>
      <c r="AI2759" s="592" t="s">
        <v>2880</v>
      </c>
      <c r="AJ2759" s="591">
        <v>506017</v>
      </c>
      <c r="AK2759" s="653"/>
      <c r="AR2759" s="663"/>
      <c r="AS2759" s="664"/>
      <c r="AU2759" s="645" t="s">
        <v>1700</v>
      </c>
      <c r="AV2759" s="592" t="s">
        <v>1801</v>
      </c>
      <c r="AW2759" s="591">
        <v>603095</v>
      </c>
      <c r="AX2759" s="624"/>
      <c r="AY2759" s="624"/>
      <c r="AZ2759" s="624"/>
      <c r="BA2759" s="624"/>
      <c r="BB2759" s="624"/>
      <c r="BC2759" s="441"/>
      <c r="BD2759" s="589"/>
      <c r="BE2759" s="590"/>
    </row>
    <row r="2760" spans="34:57" ht="15" customHeight="1" x14ac:dyDescent="0.15">
      <c r="AH2760" s="591" t="s">
        <v>1463</v>
      </c>
      <c r="AI2760" s="592" t="s">
        <v>2881</v>
      </c>
      <c r="AJ2760" s="591">
        <v>506018</v>
      </c>
      <c r="AK2760" s="653"/>
      <c r="AR2760" s="663"/>
      <c r="AS2760" s="664"/>
      <c r="AU2760" s="645" t="s">
        <v>1700</v>
      </c>
      <c r="AV2760" s="592" t="s">
        <v>1803</v>
      </c>
      <c r="AW2760" s="591">
        <v>603096</v>
      </c>
      <c r="AX2760" s="624"/>
      <c r="AY2760" s="624"/>
      <c r="AZ2760" s="624"/>
      <c r="BA2760" s="624"/>
      <c r="BB2760" s="624"/>
      <c r="BC2760" s="441"/>
      <c r="BD2760" s="589"/>
      <c r="BE2760" s="590"/>
    </row>
    <row r="2761" spans="34:57" ht="15" customHeight="1" x14ac:dyDescent="0.15">
      <c r="AH2761" s="591" t="s">
        <v>1463</v>
      </c>
      <c r="AI2761" s="592" t="s">
        <v>2882</v>
      </c>
      <c r="AJ2761" s="591">
        <v>506019</v>
      </c>
      <c r="AK2761" s="653"/>
      <c r="AR2761" s="663"/>
      <c r="AS2761" s="664"/>
      <c r="AU2761" s="645" t="s">
        <v>1700</v>
      </c>
      <c r="AV2761" s="592" t="s">
        <v>1805</v>
      </c>
      <c r="AW2761" s="591">
        <v>603097</v>
      </c>
      <c r="AX2761" s="624"/>
      <c r="AY2761" s="624"/>
      <c r="AZ2761" s="624"/>
      <c r="BA2761" s="624"/>
      <c r="BB2761" s="624"/>
      <c r="BC2761" s="441"/>
      <c r="BD2761" s="589"/>
      <c r="BE2761" s="590"/>
    </row>
    <row r="2762" spans="34:57" ht="15" customHeight="1" x14ac:dyDescent="0.15">
      <c r="AH2762" s="591" t="s">
        <v>1488</v>
      </c>
      <c r="AI2762" s="592" t="s">
        <v>2883</v>
      </c>
      <c r="AJ2762" s="591">
        <v>506020</v>
      </c>
      <c r="AK2762" s="653"/>
      <c r="AR2762" s="663"/>
      <c r="AS2762" s="664"/>
      <c r="AU2762" s="645" t="s">
        <v>1700</v>
      </c>
      <c r="AV2762" s="592" t="s">
        <v>1807</v>
      </c>
      <c r="AW2762" s="591">
        <v>603098</v>
      </c>
      <c r="AX2762" s="624"/>
      <c r="AY2762" s="624"/>
      <c r="AZ2762" s="624"/>
      <c r="BA2762" s="624"/>
      <c r="BB2762" s="624"/>
      <c r="BC2762" s="441"/>
      <c r="BD2762" s="589"/>
      <c r="BE2762" s="590"/>
    </row>
    <row r="2763" spans="34:57" ht="15" customHeight="1" x14ac:dyDescent="0.15">
      <c r="AH2763" s="591" t="s">
        <v>1488</v>
      </c>
      <c r="AI2763" s="592" t="s">
        <v>2884</v>
      </c>
      <c r="AJ2763" s="591">
        <v>506021</v>
      </c>
      <c r="AK2763" s="653"/>
      <c r="AR2763" s="663"/>
      <c r="AS2763" s="664"/>
      <c r="AU2763" s="645" t="s">
        <v>1700</v>
      </c>
      <c r="AV2763" s="592" t="s">
        <v>1808</v>
      </c>
      <c r="AW2763" s="591">
        <v>603099</v>
      </c>
      <c r="AX2763" s="624"/>
      <c r="AY2763" s="624"/>
      <c r="AZ2763" s="624"/>
      <c r="BA2763" s="624"/>
      <c r="BB2763" s="624"/>
      <c r="BC2763" s="441"/>
      <c r="BD2763" s="589"/>
      <c r="BE2763" s="590"/>
    </row>
    <row r="2764" spans="34:57" ht="15" customHeight="1" x14ac:dyDescent="0.15">
      <c r="AH2764" s="591" t="s">
        <v>1488</v>
      </c>
      <c r="AI2764" s="592" t="s">
        <v>2885</v>
      </c>
      <c r="AJ2764" s="591">
        <v>506022</v>
      </c>
      <c r="AK2764" s="653"/>
      <c r="AR2764" s="663"/>
      <c r="AS2764" s="664"/>
      <c r="AU2764" s="645" t="s">
        <v>1700</v>
      </c>
      <c r="AV2764" s="592" t="s">
        <v>1810</v>
      </c>
      <c r="AW2764" s="591">
        <v>603100</v>
      </c>
      <c r="AX2764" s="624"/>
      <c r="AY2764" s="624"/>
      <c r="AZ2764" s="624"/>
      <c r="BA2764" s="624"/>
      <c r="BB2764" s="624"/>
      <c r="BC2764" s="441"/>
      <c r="BD2764" s="589"/>
      <c r="BE2764" s="590"/>
    </row>
    <row r="2765" spans="34:57" ht="15" customHeight="1" x14ac:dyDescent="0.15">
      <c r="AH2765" s="591" t="s">
        <v>1495</v>
      </c>
      <c r="AI2765" s="592" t="s">
        <v>2886</v>
      </c>
      <c r="AJ2765" s="591">
        <v>507001</v>
      </c>
      <c r="AK2765" s="653"/>
      <c r="AR2765" s="663"/>
      <c r="AS2765" s="664"/>
      <c r="AU2765" s="645" t="s">
        <v>1700</v>
      </c>
      <c r="AV2765" s="592" t="s">
        <v>1447</v>
      </c>
      <c r="AW2765" s="591">
        <v>603102</v>
      </c>
      <c r="AX2765" s="624"/>
      <c r="AY2765" s="624"/>
      <c r="AZ2765" s="624"/>
      <c r="BA2765" s="624"/>
      <c r="BB2765" s="624"/>
      <c r="BC2765" s="441"/>
      <c r="BD2765" s="589"/>
      <c r="BE2765" s="590"/>
    </row>
    <row r="2766" spans="34:57" ht="15" customHeight="1" x14ac:dyDescent="0.15">
      <c r="AH2766" s="591" t="s">
        <v>1495</v>
      </c>
      <c r="AI2766" s="592" t="s">
        <v>2887</v>
      </c>
      <c r="AJ2766" s="591">
        <v>507002</v>
      </c>
      <c r="AK2766" s="653"/>
      <c r="AR2766" s="663"/>
      <c r="AS2766" s="664"/>
      <c r="AU2766" s="645" t="s">
        <v>1700</v>
      </c>
      <c r="AV2766" s="592" t="s">
        <v>1812</v>
      </c>
      <c r="AW2766" s="591">
        <v>603103</v>
      </c>
      <c r="AX2766" s="624"/>
      <c r="AY2766" s="624"/>
      <c r="AZ2766" s="624"/>
      <c r="BA2766" s="624"/>
      <c r="BB2766" s="624"/>
      <c r="BC2766" s="441"/>
      <c r="BD2766" s="589"/>
      <c r="BE2766" s="590"/>
    </row>
    <row r="2767" spans="34:57" ht="15" customHeight="1" x14ac:dyDescent="0.15">
      <c r="AH2767" s="591" t="s">
        <v>1495</v>
      </c>
      <c r="AI2767" s="592" t="s">
        <v>2888</v>
      </c>
      <c r="AJ2767" s="591">
        <v>507003</v>
      </c>
      <c r="AK2767" s="653"/>
      <c r="AR2767" s="663"/>
      <c r="AS2767" s="664"/>
      <c r="AU2767" s="645" t="s">
        <v>1700</v>
      </c>
      <c r="AV2767" s="592" t="s">
        <v>1813</v>
      </c>
      <c r="AW2767" s="591">
        <v>603104</v>
      </c>
      <c r="AX2767" s="624"/>
      <c r="AY2767" s="624"/>
      <c r="AZ2767" s="624"/>
      <c r="BA2767" s="624"/>
      <c r="BB2767" s="624"/>
      <c r="BC2767" s="441"/>
      <c r="BD2767" s="589"/>
      <c r="BE2767" s="590"/>
    </row>
    <row r="2768" spans="34:57" ht="15" customHeight="1" x14ac:dyDescent="0.15">
      <c r="AH2768" s="591" t="s">
        <v>1495</v>
      </c>
      <c r="AI2768" s="592" t="s">
        <v>2889</v>
      </c>
      <c r="AJ2768" s="591">
        <v>507004</v>
      </c>
      <c r="AK2768" s="653"/>
      <c r="AR2768" s="663"/>
      <c r="AS2768" s="664"/>
      <c r="AU2768" s="645" t="s">
        <v>1740</v>
      </c>
      <c r="AV2768" s="592" t="s">
        <v>1814</v>
      </c>
      <c r="AW2768" s="591">
        <v>603105</v>
      </c>
      <c r="AX2768" s="624"/>
      <c r="AY2768" s="624"/>
      <c r="AZ2768" s="624"/>
      <c r="BA2768" s="624"/>
      <c r="BB2768" s="624"/>
      <c r="BC2768" s="441"/>
      <c r="BD2768" s="589"/>
      <c r="BE2768" s="590"/>
    </row>
    <row r="2769" spans="34:57" ht="15" customHeight="1" x14ac:dyDescent="0.15">
      <c r="AH2769" s="591" t="s">
        <v>1495</v>
      </c>
      <c r="AI2769" s="592" t="s">
        <v>2890</v>
      </c>
      <c r="AJ2769" s="591">
        <v>507005</v>
      </c>
      <c r="AK2769" s="653"/>
      <c r="AR2769" s="663"/>
      <c r="AS2769" s="664"/>
      <c r="AU2769" s="645" t="s">
        <v>1700</v>
      </c>
      <c r="AV2769" s="592" t="s">
        <v>1815</v>
      </c>
      <c r="AW2769" s="591">
        <v>603106</v>
      </c>
      <c r="AX2769" s="624"/>
      <c r="AY2769" s="624"/>
      <c r="AZ2769" s="624"/>
      <c r="BA2769" s="624"/>
      <c r="BB2769" s="624"/>
      <c r="BC2769" s="441"/>
      <c r="BD2769" s="589"/>
      <c r="BE2769" s="590"/>
    </row>
    <row r="2770" spans="34:57" ht="15" customHeight="1" x14ac:dyDescent="0.15">
      <c r="AH2770" s="591" t="s">
        <v>1495</v>
      </c>
      <c r="AI2770" s="592" t="s">
        <v>2891</v>
      </c>
      <c r="AJ2770" s="591">
        <v>507006</v>
      </c>
      <c r="AK2770" s="653"/>
      <c r="AR2770" s="663"/>
      <c r="AS2770" s="664"/>
      <c r="AU2770" s="645" t="s">
        <v>1700</v>
      </c>
      <c r="AV2770" s="592" t="s">
        <v>1817</v>
      </c>
      <c r="AW2770" s="591">
        <v>603107</v>
      </c>
      <c r="AX2770" s="624"/>
      <c r="AY2770" s="624"/>
      <c r="AZ2770" s="624"/>
      <c r="BA2770" s="624"/>
      <c r="BB2770" s="624"/>
      <c r="BC2770" s="441"/>
      <c r="BD2770" s="589"/>
      <c r="BE2770" s="590"/>
    </row>
    <row r="2771" spans="34:57" ht="15" customHeight="1" x14ac:dyDescent="0.15">
      <c r="AH2771" s="591" t="s">
        <v>1495</v>
      </c>
      <c r="AI2771" s="592" t="s">
        <v>2892</v>
      </c>
      <c r="AJ2771" s="591">
        <v>507007</v>
      </c>
      <c r="AK2771" s="653"/>
      <c r="AR2771" s="663"/>
      <c r="AS2771" s="664"/>
      <c r="AU2771" s="645" t="s">
        <v>1700</v>
      </c>
      <c r="AV2771" s="592" t="s">
        <v>1819</v>
      </c>
      <c r="AW2771" s="591">
        <v>603108</v>
      </c>
      <c r="AX2771" s="624"/>
      <c r="AY2771" s="624"/>
      <c r="AZ2771" s="624"/>
      <c r="BA2771" s="624"/>
      <c r="BB2771" s="624"/>
      <c r="BC2771" s="441"/>
      <c r="BD2771" s="589"/>
      <c r="BE2771" s="590"/>
    </row>
    <row r="2772" spans="34:57" ht="15" customHeight="1" x14ac:dyDescent="0.15">
      <c r="AH2772" s="591" t="s">
        <v>1495</v>
      </c>
      <c r="AI2772" s="592" t="s">
        <v>2893</v>
      </c>
      <c r="AJ2772" s="591">
        <v>507008</v>
      </c>
      <c r="AK2772" s="653"/>
      <c r="AR2772" s="663"/>
      <c r="AS2772" s="664"/>
      <c r="AU2772" s="645" t="s">
        <v>1700</v>
      </c>
      <c r="AV2772" s="592" t="s">
        <v>1821</v>
      </c>
      <c r="AW2772" s="591">
        <v>603109</v>
      </c>
      <c r="AX2772" s="624"/>
      <c r="AY2772" s="624"/>
      <c r="AZ2772" s="624"/>
      <c r="BA2772" s="624"/>
      <c r="BB2772" s="624"/>
      <c r="BC2772" s="441"/>
      <c r="BD2772" s="589"/>
      <c r="BE2772" s="590"/>
    </row>
    <row r="2773" spans="34:57" ht="15" customHeight="1" x14ac:dyDescent="0.15">
      <c r="AH2773" s="591" t="s">
        <v>1495</v>
      </c>
      <c r="AI2773" s="592" t="s">
        <v>2894</v>
      </c>
      <c r="AJ2773" s="591">
        <v>507009</v>
      </c>
      <c r="AK2773" s="653"/>
      <c r="AR2773" s="663"/>
      <c r="AS2773" s="664"/>
      <c r="AU2773" s="645" t="s">
        <v>1700</v>
      </c>
      <c r="AV2773" s="592" t="s">
        <v>1823</v>
      </c>
      <c r="AW2773" s="591">
        <v>603110</v>
      </c>
      <c r="AX2773" s="624"/>
      <c r="AY2773" s="624"/>
      <c r="AZ2773" s="624"/>
      <c r="BA2773" s="624"/>
      <c r="BB2773" s="624"/>
      <c r="BC2773" s="441"/>
      <c r="BD2773" s="589"/>
      <c r="BE2773" s="590"/>
    </row>
    <row r="2774" spans="34:57" ht="15" customHeight="1" x14ac:dyDescent="0.15">
      <c r="AH2774" s="591" t="s">
        <v>1495</v>
      </c>
      <c r="AI2774" s="592" t="s">
        <v>2895</v>
      </c>
      <c r="AJ2774" s="591">
        <v>507010</v>
      </c>
      <c r="AK2774" s="653"/>
      <c r="AR2774" s="663"/>
      <c r="AS2774" s="664"/>
      <c r="AU2774" s="645" t="s">
        <v>1825</v>
      </c>
      <c r="AV2774" s="592" t="s">
        <v>1449</v>
      </c>
      <c r="AW2774" s="591">
        <v>604001</v>
      </c>
      <c r="AX2774" s="624"/>
      <c r="AY2774" s="624"/>
      <c r="AZ2774" s="624"/>
      <c r="BA2774" s="624"/>
      <c r="BB2774" s="624"/>
      <c r="BC2774" s="441"/>
      <c r="BD2774" s="589"/>
      <c r="BE2774" s="590"/>
    </row>
    <row r="2775" spans="34:57" ht="15" customHeight="1" x14ac:dyDescent="0.15">
      <c r="AH2775" s="591" t="s">
        <v>1495</v>
      </c>
      <c r="AI2775" s="592" t="s">
        <v>2896</v>
      </c>
      <c r="AJ2775" s="591">
        <v>507011</v>
      </c>
      <c r="AK2775" s="653"/>
      <c r="AR2775" s="663"/>
      <c r="AS2775" s="664"/>
      <c r="AU2775" s="645" t="s">
        <v>1825</v>
      </c>
      <c r="AV2775" s="592" t="s">
        <v>1827</v>
      </c>
      <c r="AW2775" s="591">
        <v>604002</v>
      </c>
      <c r="AX2775" s="624"/>
      <c r="AY2775" s="624"/>
      <c r="AZ2775" s="624"/>
      <c r="BA2775" s="624"/>
      <c r="BB2775" s="624"/>
      <c r="BC2775" s="441"/>
      <c r="BD2775" s="589"/>
      <c r="BE2775" s="590"/>
    </row>
    <row r="2776" spans="34:57" ht="15" customHeight="1" x14ac:dyDescent="0.15">
      <c r="AH2776" s="591" t="s">
        <v>1495</v>
      </c>
      <c r="AI2776" s="592" t="s">
        <v>2897</v>
      </c>
      <c r="AJ2776" s="591">
        <v>507013</v>
      </c>
      <c r="AK2776" s="653"/>
      <c r="AR2776" s="663"/>
      <c r="AS2776" s="664"/>
      <c r="AU2776" s="645" t="s">
        <v>1825</v>
      </c>
      <c r="AV2776" s="592" t="s">
        <v>1451</v>
      </c>
      <c r="AW2776" s="591">
        <v>604003</v>
      </c>
      <c r="AX2776" s="624"/>
      <c r="AY2776" s="624"/>
      <c r="AZ2776" s="624"/>
      <c r="BA2776" s="624"/>
      <c r="BB2776" s="624"/>
      <c r="BC2776" s="441"/>
      <c r="BD2776" s="589"/>
      <c r="BE2776" s="590"/>
    </row>
    <row r="2777" spans="34:57" ht="15" customHeight="1" x14ac:dyDescent="0.15">
      <c r="AH2777" s="591" t="s">
        <v>1495</v>
      </c>
      <c r="AI2777" s="592" t="s">
        <v>2898</v>
      </c>
      <c r="AJ2777" s="591">
        <v>507016</v>
      </c>
      <c r="AK2777" s="653"/>
      <c r="AR2777" s="663"/>
      <c r="AS2777" s="664"/>
      <c r="AU2777" s="645" t="s">
        <v>1825</v>
      </c>
      <c r="AV2777" s="592" t="s">
        <v>1453</v>
      </c>
      <c r="AW2777" s="591">
        <v>604004</v>
      </c>
      <c r="AX2777" s="624"/>
      <c r="AY2777" s="624"/>
      <c r="AZ2777" s="624"/>
      <c r="BA2777" s="624"/>
      <c r="BB2777" s="624"/>
      <c r="BC2777" s="441"/>
      <c r="BD2777" s="589"/>
      <c r="BE2777" s="590"/>
    </row>
    <row r="2778" spans="34:57" ht="15" customHeight="1" x14ac:dyDescent="0.15">
      <c r="AH2778" s="591" t="s">
        <v>1495</v>
      </c>
      <c r="AI2778" s="592" t="s">
        <v>2899</v>
      </c>
      <c r="AJ2778" s="591">
        <v>507017</v>
      </c>
      <c r="AK2778" s="653"/>
      <c r="AR2778" s="663"/>
      <c r="AS2778" s="664"/>
      <c r="AU2778" s="645" t="s">
        <v>1825</v>
      </c>
      <c r="AV2778" s="592" t="s">
        <v>1455</v>
      </c>
      <c r="AW2778" s="591">
        <v>604005</v>
      </c>
      <c r="AX2778" s="624"/>
      <c r="AY2778" s="624"/>
      <c r="AZ2778" s="624"/>
      <c r="BA2778" s="624"/>
      <c r="BB2778" s="624"/>
      <c r="BC2778" s="441"/>
      <c r="BD2778" s="589"/>
      <c r="BE2778" s="590"/>
    </row>
    <row r="2779" spans="34:57" ht="15" customHeight="1" x14ac:dyDescent="0.15">
      <c r="AH2779" s="591" t="s">
        <v>1495</v>
      </c>
      <c r="AI2779" s="592" t="s">
        <v>2900</v>
      </c>
      <c r="AJ2779" s="591">
        <v>507018</v>
      </c>
      <c r="AK2779" s="653"/>
      <c r="AR2779" s="663"/>
      <c r="AS2779" s="664"/>
      <c r="AU2779" s="645" t="s">
        <v>1825</v>
      </c>
      <c r="AV2779" s="592" t="s">
        <v>1456</v>
      </c>
      <c r="AW2779" s="591">
        <v>604006</v>
      </c>
      <c r="AX2779" s="624"/>
      <c r="AY2779" s="624"/>
      <c r="AZ2779" s="624"/>
      <c r="BA2779" s="624"/>
      <c r="BB2779" s="624"/>
      <c r="BC2779" s="441"/>
      <c r="BD2779" s="589"/>
      <c r="BE2779" s="590"/>
    </row>
    <row r="2780" spans="34:57" ht="15" customHeight="1" x14ac:dyDescent="0.15">
      <c r="AH2780" s="591" t="s">
        <v>1495</v>
      </c>
      <c r="AI2780" s="592" t="s">
        <v>2901</v>
      </c>
      <c r="AJ2780" s="591">
        <v>507019</v>
      </c>
      <c r="AK2780" s="653"/>
      <c r="AR2780" s="663"/>
      <c r="AS2780" s="664"/>
      <c r="AU2780" s="645" t="s">
        <v>1825</v>
      </c>
      <c r="AV2780" s="592" t="s">
        <v>1458</v>
      </c>
      <c r="AW2780" s="591">
        <v>604007</v>
      </c>
      <c r="AX2780" s="624"/>
      <c r="AY2780" s="624"/>
      <c r="AZ2780" s="624"/>
      <c r="BA2780" s="624"/>
      <c r="BB2780" s="624"/>
      <c r="BC2780" s="441"/>
      <c r="BD2780" s="589"/>
      <c r="BE2780" s="590"/>
    </row>
    <row r="2781" spans="34:57" ht="15" customHeight="1" x14ac:dyDescent="0.15">
      <c r="AH2781" s="591" t="s">
        <v>1495</v>
      </c>
      <c r="AI2781" s="592" t="s">
        <v>2902</v>
      </c>
      <c r="AJ2781" s="591">
        <v>507020</v>
      </c>
      <c r="AK2781" s="653"/>
      <c r="AR2781" s="663"/>
      <c r="AS2781" s="664"/>
      <c r="AU2781" s="645" t="s">
        <v>1825</v>
      </c>
      <c r="AV2781" s="592" t="s">
        <v>1459</v>
      </c>
      <c r="AW2781" s="591">
        <v>604008</v>
      </c>
      <c r="AX2781" s="624"/>
      <c r="AY2781" s="624"/>
      <c r="AZ2781" s="624"/>
      <c r="BA2781" s="624"/>
      <c r="BB2781" s="624"/>
      <c r="BC2781" s="441"/>
      <c r="BD2781" s="589"/>
      <c r="BE2781" s="590"/>
    </row>
    <row r="2782" spans="34:57" ht="15" customHeight="1" x14ac:dyDescent="0.15">
      <c r="AH2782" s="591" t="s">
        <v>1495</v>
      </c>
      <c r="AI2782" s="592" t="s">
        <v>2903</v>
      </c>
      <c r="AJ2782" s="591">
        <v>507021</v>
      </c>
      <c r="AK2782" s="653"/>
      <c r="AR2782" s="663"/>
      <c r="AS2782" s="664"/>
      <c r="AU2782" s="645" t="s">
        <v>1825</v>
      </c>
      <c r="AV2782" s="592" t="s">
        <v>1461</v>
      </c>
      <c r="AW2782" s="591">
        <v>604009</v>
      </c>
      <c r="AX2782" s="624"/>
      <c r="AY2782" s="624"/>
      <c r="AZ2782" s="624"/>
      <c r="BA2782" s="624"/>
      <c r="BB2782" s="624"/>
      <c r="BC2782" s="441"/>
      <c r="BD2782" s="589"/>
      <c r="BE2782" s="590"/>
    </row>
    <row r="2783" spans="34:57" ht="15" customHeight="1" x14ac:dyDescent="0.15">
      <c r="AH2783" s="591" t="s">
        <v>1495</v>
      </c>
      <c r="AI2783" s="592" t="s">
        <v>2904</v>
      </c>
      <c r="AJ2783" s="591">
        <v>507022</v>
      </c>
      <c r="AK2783" s="653"/>
      <c r="AR2783" s="663"/>
      <c r="AS2783" s="664"/>
      <c r="AU2783" s="645" t="s">
        <v>1825</v>
      </c>
      <c r="AV2783" s="592" t="s">
        <v>1462</v>
      </c>
      <c r="AW2783" s="591">
        <v>604010</v>
      </c>
      <c r="AX2783" s="624"/>
      <c r="AY2783" s="624"/>
      <c r="AZ2783" s="624"/>
      <c r="BA2783" s="624"/>
      <c r="BB2783" s="624"/>
      <c r="BC2783" s="441"/>
      <c r="BD2783" s="589"/>
      <c r="BE2783" s="590"/>
    </row>
    <row r="2784" spans="34:57" ht="15" customHeight="1" x14ac:dyDescent="0.15">
      <c r="AH2784" s="591" t="s">
        <v>1495</v>
      </c>
      <c r="AI2784" s="592" t="s">
        <v>2905</v>
      </c>
      <c r="AJ2784" s="591">
        <v>507023</v>
      </c>
      <c r="AK2784" s="653"/>
      <c r="AR2784" s="663"/>
      <c r="AS2784" s="664"/>
      <c r="AU2784" s="645" t="s">
        <v>1825</v>
      </c>
      <c r="AV2784" s="592" t="s">
        <v>1830</v>
      </c>
      <c r="AW2784" s="591">
        <v>604011</v>
      </c>
      <c r="AX2784" s="624"/>
      <c r="AY2784" s="624"/>
      <c r="AZ2784" s="624"/>
      <c r="BA2784" s="624"/>
      <c r="BB2784" s="624"/>
      <c r="BC2784" s="441"/>
      <c r="BD2784" s="589"/>
      <c r="BE2784" s="590"/>
    </row>
    <row r="2785" spans="34:57" ht="15" customHeight="1" x14ac:dyDescent="0.15">
      <c r="AH2785" s="591" t="s">
        <v>1495</v>
      </c>
      <c r="AI2785" s="592" t="s">
        <v>2906</v>
      </c>
      <c r="AJ2785" s="591">
        <v>507024</v>
      </c>
      <c r="AK2785" s="653"/>
      <c r="AR2785" s="663"/>
      <c r="AS2785" s="664"/>
      <c r="AU2785" s="645" t="s">
        <v>1825</v>
      </c>
      <c r="AV2785" s="592" t="s">
        <v>1464</v>
      </c>
      <c r="AW2785" s="591">
        <v>604012</v>
      </c>
      <c r="AX2785" s="624"/>
      <c r="AY2785" s="624"/>
      <c r="AZ2785" s="624"/>
      <c r="BA2785" s="624"/>
      <c r="BB2785" s="624"/>
      <c r="BC2785" s="441"/>
      <c r="BD2785" s="589"/>
      <c r="BE2785" s="590"/>
    </row>
    <row r="2786" spans="34:57" ht="15" customHeight="1" x14ac:dyDescent="0.15">
      <c r="AH2786" s="591" t="s">
        <v>1495</v>
      </c>
      <c r="AI2786" s="592" t="s">
        <v>2907</v>
      </c>
      <c r="AJ2786" s="591">
        <v>507025</v>
      </c>
      <c r="AK2786" s="653"/>
      <c r="AR2786" s="663"/>
      <c r="AS2786" s="664"/>
      <c r="AU2786" s="645" t="s">
        <v>1825</v>
      </c>
      <c r="AV2786" s="592" t="s">
        <v>1465</v>
      </c>
      <c r="AW2786" s="591">
        <v>604013</v>
      </c>
      <c r="AX2786" s="624"/>
      <c r="AY2786" s="624"/>
      <c r="AZ2786" s="624"/>
      <c r="BA2786" s="624"/>
      <c r="BB2786" s="624"/>
      <c r="BC2786" s="441"/>
      <c r="BD2786" s="589"/>
      <c r="BE2786" s="590"/>
    </row>
    <row r="2787" spans="34:57" ht="15" customHeight="1" x14ac:dyDescent="0.15">
      <c r="AH2787" s="591" t="s">
        <v>1495</v>
      </c>
      <c r="AI2787" s="592" t="s">
        <v>2908</v>
      </c>
      <c r="AJ2787" s="591">
        <v>507026</v>
      </c>
      <c r="AK2787" s="653"/>
      <c r="AR2787" s="663"/>
      <c r="AS2787" s="664"/>
      <c r="AU2787" s="645" t="s">
        <v>1825</v>
      </c>
      <c r="AV2787" s="592" t="s">
        <v>1466</v>
      </c>
      <c r="AW2787" s="591">
        <v>604014</v>
      </c>
      <c r="AX2787" s="624"/>
      <c r="AY2787" s="624"/>
      <c r="AZ2787" s="624"/>
      <c r="BA2787" s="624"/>
      <c r="BB2787" s="624"/>
      <c r="BC2787" s="441"/>
      <c r="BD2787" s="589"/>
      <c r="BE2787" s="590"/>
    </row>
    <row r="2788" spans="34:57" ht="15" customHeight="1" x14ac:dyDescent="0.15">
      <c r="AH2788" s="591" t="s">
        <v>1495</v>
      </c>
      <c r="AI2788" s="592" t="s">
        <v>2909</v>
      </c>
      <c r="AJ2788" s="591">
        <v>507027</v>
      </c>
      <c r="AK2788" s="653"/>
      <c r="AR2788" s="663"/>
      <c r="AS2788" s="664"/>
      <c r="AU2788" s="645" t="s">
        <v>1825</v>
      </c>
      <c r="AV2788" s="592" t="s">
        <v>1468</v>
      </c>
      <c r="AW2788" s="591">
        <v>604015</v>
      </c>
      <c r="AX2788" s="624"/>
      <c r="AY2788" s="624"/>
      <c r="AZ2788" s="624"/>
      <c r="BA2788" s="624"/>
      <c r="BB2788" s="624"/>
      <c r="BC2788" s="441"/>
      <c r="BD2788" s="589"/>
      <c r="BE2788" s="590"/>
    </row>
    <row r="2789" spans="34:57" ht="15" customHeight="1" x14ac:dyDescent="0.15">
      <c r="AH2789" s="591" t="s">
        <v>1495</v>
      </c>
      <c r="AI2789" s="592" t="s">
        <v>2910</v>
      </c>
      <c r="AJ2789" s="591">
        <v>507028</v>
      </c>
      <c r="AK2789" s="653"/>
      <c r="AR2789" s="663"/>
      <c r="AS2789" s="664"/>
      <c r="AU2789" s="645" t="s">
        <v>1825</v>
      </c>
      <c r="AV2789" s="592" t="s">
        <v>1469</v>
      </c>
      <c r="AW2789" s="591">
        <v>604016</v>
      </c>
      <c r="AX2789" s="624"/>
      <c r="AY2789" s="624"/>
      <c r="AZ2789" s="624"/>
      <c r="BA2789" s="624"/>
      <c r="BB2789" s="624"/>
      <c r="BC2789" s="441"/>
      <c r="BD2789" s="589"/>
      <c r="BE2789" s="590"/>
    </row>
    <row r="2790" spans="34:57" ht="15" customHeight="1" x14ac:dyDescent="0.15">
      <c r="AH2790" s="591" t="s">
        <v>1495</v>
      </c>
      <c r="AI2790" s="592" t="s">
        <v>2911</v>
      </c>
      <c r="AJ2790" s="591">
        <v>507029</v>
      </c>
      <c r="AK2790" s="653"/>
      <c r="AR2790" s="663"/>
      <c r="AS2790" s="664"/>
      <c r="AU2790" s="645" t="s">
        <v>1825</v>
      </c>
      <c r="AV2790" s="592" t="s">
        <v>1831</v>
      </c>
      <c r="AW2790" s="591">
        <v>604017</v>
      </c>
      <c r="AX2790" s="624"/>
      <c r="AY2790" s="624"/>
      <c r="AZ2790" s="624"/>
      <c r="BA2790" s="624"/>
      <c r="BB2790" s="624"/>
      <c r="BC2790" s="441"/>
      <c r="BD2790" s="589"/>
      <c r="BE2790" s="590"/>
    </row>
    <row r="2791" spans="34:57" ht="15" customHeight="1" x14ac:dyDescent="0.15">
      <c r="AH2791" s="591" t="s">
        <v>1495</v>
      </c>
      <c r="AI2791" s="592" t="s">
        <v>2912</v>
      </c>
      <c r="AJ2791" s="591">
        <v>507030</v>
      </c>
      <c r="AK2791" s="653"/>
      <c r="AR2791" s="663"/>
      <c r="AS2791" s="664"/>
      <c r="AU2791" s="645" t="s">
        <v>1825</v>
      </c>
      <c r="AV2791" s="592" t="s">
        <v>1470</v>
      </c>
      <c r="AW2791" s="591">
        <v>604018</v>
      </c>
      <c r="AX2791" s="624"/>
      <c r="AY2791" s="624"/>
      <c r="AZ2791" s="624"/>
      <c r="BA2791" s="624"/>
      <c r="BB2791" s="624"/>
      <c r="BC2791" s="441"/>
      <c r="BD2791" s="589"/>
      <c r="BE2791" s="590"/>
    </row>
    <row r="2792" spans="34:57" ht="15" customHeight="1" x14ac:dyDescent="0.15">
      <c r="AH2792" s="591" t="s">
        <v>1495</v>
      </c>
      <c r="AI2792" s="592" t="s">
        <v>2913</v>
      </c>
      <c r="AJ2792" s="591">
        <v>507031</v>
      </c>
      <c r="AK2792" s="653"/>
      <c r="AR2792" s="663"/>
      <c r="AS2792" s="664"/>
      <c r="AU2792" s="645" t="s">
        <v>1825</v>
      </c>
      <c r="AV2792" s="592" t="s">
        <v>1471</v>
      </c>
      <c r="AW2792" s="591">
        <v>604019</v>
      </c>
      <c r="AX2792" s="624"/>
      <c r="AY2792" s="624"/>
      <c r="AZ2792" s="624"/>
      <c r="BA2792" s="624"/>
      <c r="BB2792" s="624"/>
      <c r="BC2792" s="441"/>
      <c r="BD2792" s="589"/>
      <c r="BE2792" s="590"/>
    </row>
    <row r="2793" spans="34:57" ht="15" customHeight="1" x14ac:dyDescent="0.15">
      <c r="AH2793" s="591" t="s">
        <v>1495</v>
      </c>
      <c r="AI2793" s="592" t="s">
        <v>2914</v>
      </c>
      <c r="AJ2793" s="591">
        <v>507032</v>
      </c>
      <c r="AK2793" s="653"/>
      <c r="AR2793" s="663"/>
      <c r="AS2793" s="664"/>
      <c r="AU2793" s="645" t="s">
        <v>1825</v>
      </c>
      <c r="AV2793" s="592" t="s">
        <v>1473</v>
      </c>
      <c r="AW2793" s="591">
        <v>604020</v>
      </c>
      <c r="AX2793" s="624"/>
      <c r="AY2793" s="624"/>
      <c r="AZ2793" s="624"/>
      <c r="BA2793" s="624"/>
      <c r="BB2793" s="624"/>
      <c r="BC2793" s="441"/>
      <c r="BD2793" s="589"/>
      <c r="BE2793" s="590"/>
    </row>
    <row r="2794" spans="34:57" ht="15" customHeight="1" x14ac:dyDescent="0.15">
      <c r="AH2794" s="591" t="s">
        <v>1495</v>
      </c>
      <c r="AI2794" s="592" t="s">
        <v>2915</v>
      </c>
      <c r="AJ2794" s="591">
        <v>507033</v>
      </c>
      <c r="AK2794" s="653"/>
      <c r="AR2794" s="663"/>
      <c r="AS2794" s="664"/>
      <c r="AU2794" s="645" t="s">
        <v>1825</v>
      </c>
      <c r="AV2794" s="592" t="s">
        <v>1474</v>
      </c>
      <c r="AW2794" s="591">
        <v>604021</v>
      </c>
      <c r="AX2794" s="624"/>
      <c r="AY2794" s="624"/>
      <c r="AZ2794" s="624"/>
      <c r="BA2794" s="624"/>
      <c r="BB2794" s="624"/>
      <c r="BC2794" s="441"/>
      <c r="BD2794" s="589"/>
      <c r="BE2794" s="590"/>
    </row>
    <row r="2795" spans="34:57" ht="15" customHeight="1" x14ac:dyDescent="0.15">
      <c r="AH2795" s="591" t="s">
        <v>1495</v>
      </c>
      <c r="AI2795" s="592" t="s">
        <v>2916</v>
      </c>
      <c r="AJ2795" s="591">
        <v>507034</v>
      </c>
      <c r="AK2795" s="653"/>
      <c r="AR2795" s="663"/>
      <c r="AS2795" s="664"/>
      <c r="AU2795" s="645" t="s">
        <v>1825</v>
      </c>
      <c r="AV2795" s="592" t="s">
        <v>1475</v>
      </c>
      <c r="AW2795" s="591">
        <v>604022</v>
      </c>
      <c r="AX2795" s="624"/>
      <c r="AY2795" s="624"/>
      <c r="AZ2795" s="624"/>
      <c r="BA2795" s="624"/>
      <c r="BB2795" s="624"/>
      <c r="BC2795" s="441"/>
      <c r="BD2795" s="589"/>
      <c r="BE2795" s="590"/>
    </row>
    <row r="2796" spans="34:57" ht="15" customHeight="1" x14ac:dyDescent="0.15">
      <c r="AH2796" s="591" t="s">
        <v>1495</v>
      </c>
      <c r="AI2796" s="592" t="s">
        <v>2917</v>
      </c>
      <c r="AJ2796" s="591">
        <v>507035</v>
      </c>
      <c r="AK2796" s="653"/>
      <c r="AR2796" s="663"/>
      <c r="AS2796" s="664"/>
      <c r="AU2796" s="645" t="s">
        <v>1825</v>
      </c>
      <c r="AV2796" s="592" t="s">
        <v>1833</v>
      </c>
      <c r="AW2796" s="591">
        <v>604023</v>
      </c>
      <c r="AX2796" s="624"/>
      <c r="AY2796" s="624"/>
      <c r="AZ2796" s="624"/>
      <c r="BA2796" s="624"/>
      <c r="BB2796" s="624"/>
      <c r="BC2796" s="441"/>
      <c r="BD2796" s="589"/>
      <c r="BE2796" s="590"/>
    </row>
    <row r="2797" spans="34:57" ht="15" customHeight="1" x14ac:dyDescent="0.15">
      <c r="AH2797" s="591" t="s">
        <v>1495</v>
      </c>
      <c r="AI2797" s="592" t="s">
        <v>2918</v>
      </c>
      <c r="AJ2797" s="591">
        <v>507036</v>
      </c>
      <c r="AK2797" s="653"/>
      <c r="AR2797" s="663"/>
      <c r="AS2797" s="664"/>
      <c r="AU2797" s="645" t="s">
        <v>1825</v>
      </c>
      <c r="AV2797" s="592" t="s">
        <v>1478</v>
      </c>
      <c r="AW2797" s="591">
        <v>604024</v>
      </c>
      <c r="AX2797" s="624"/>
      <c r="AY2797" s="624"/>
      <c r="AZ2797" s="624"/>
      <c r="BA2797" s="624"/>
      <c r="BB2797" s="624"/>
      <c r="BC2797" s="441"/>
      <c r="BD2797" s="589"/>
      <c r="BE2797" s="590"/>
    </row>
    <row r="2798" spans="34:57" ht="15" customHeight="1" x14ac:dyDescent="0.15">
      <c r="AH2798" s="591" t="s">
        <v>1495</v>
      </c>
      <c r="AI2798" s="592" t="s">
        <v>2919</v>
      </c>
      <c r="AJ2798" s="591">
        <v>507037</v>
      </c>
      <c r="AK2798" s="653"/>
      <c r="AR2798" s="663"/>
      <c r="AS2798" s="664"/>
      <c r="AU2798" s="645" t="s">
        <v>1825</v>
      </c>
      <c r="AV2798" s="592" t="s">
        <v>1479</v>
      </c>
      <c r="AW2798" s="591">
        <v>604025</v>
      </c>
      <c r="AX2798" s="624"/>
      <c r="AY2798" s="624"/>
      <c r="AZ2798" s="624"/>
      <c r="BA2798" s="624"/>
      <c r="BB2798" s="624"/>
      <c r="BC2798" s="441"/>
      <c r="BD2798" s="589"/>
      <c r="BE2798" s="590"/>
    </row>
    <row r="2799" spans="34:57" ht="15" customHeight="1" x14ac:dyDescent="0.15">
      <c r="AH2799" s="591" t="s">
        <v>1495</v>
      </c>
      <c r="AI2799" s="592" t="s">
        <v>2920</v>
      </c>
      <c r="AJ2799" s="591">
        <v>507038</v>
      </c>
      <c r="AK2799" s="653"/>
      <c r="AR2799" s="663"/>
      <c r="AS2799" s="664"/>
      <c r="AU2799" s="645" t="s">
        <v>1825</v>
      </c>
      <c r="AV2799" s="592" t="s">
        <v>1480</v>
      </c>
      <c r="AW2799" s="591">
        <v>604026</v>
      </c>
      <c r="AX2799" s="624"/>
      <c r="AY2799" s="624"/>
      <c r="AZ2799" s="624"/>
      <c r="BA2799" s="624"/>
      <c r="BB2799" s="624"/>
      <c r="BC2799" s="441"/>
      <c r="BD2799" s="589"/>
      <c r="BE2799" s="590"/>
    </row>
    <row r="2800" spans="34:57" ht="15" customHeight="1" x14ac:dyDescent="0.15">
      <c r="AH2800" s="591" t="s">
        <v>1495</v>
      </c>
      <c r="AI2800" s="592" t="s">
        <v>2921</v>
      </c>
      <c r="AJ2800" s="591">
        <v>507039</v>
      </c>
      <c r="AK2800" s="653"/>
      <c r="AR2800" s="663"/>
      <c r="AS2800" s="664"/>
      <c r="AU2800" s="645" t="s">
        <v>1825</v>
      </c>
      <c r="AV2800" s="592" t="s">
        <v>1834</v>
      </c>
      <c r="AW2800" s="591">
        <v>604027</v>
      </c>
      <c r="AX2800" s="624"/>
      <c r="AY2800" s="624"/>
      <c r="AZ2800" s="624"/>
      <c r="BA2800" s="624"/>
      <c r="BB2800" s="624"/>
      <c r="BC2800" s="441"/>
      <c r="BD2800" s="589"/>
      <c r="BE2800" s="590"/>
    </row>
    <row r="2801" spans="34:57" ht="15" customHeight="1" x14ac:dyDescent="0.15">
      <c r="AH2801" s="591" t="s">
        <v>1495</v>
      </c>
      <c r="AI2801" s="592" t="s">
        <v>2922</v>
      </c>
      <c r="AJ2801" s="591">
        <v>507040</v>
      </c>
      <c r="AK2801" s="653"/>
      <c r="AR2801" s="663"/>
      <c r="AS2801" s="664"/>
      <c r="AU2801" s="645" t="s">
        <v>1825</v>
      </c>
      <c r="AV2801" s="592" t="s">
        <v>1483</v>
      </c>
      <c r="AW2801" s="591">
        <v>604028</v>
      </c>
      <c r="AX2801" s="624"/>
      <c r="AY2801" s="624"/>
      <c r="AZ2801" s="624"/>
      <c r="BA2801" s="624"/>
      <c r="BB2801" s="624"/>
      <c r="BC2801" s="441"/>
      <c r="BD2801" s="589"/>
      <c r="BE2801" s="590"/>
    </row>
    <row r="2802" spans="34:57" ht="15" customHeight="1" x14ac:dyDescent="0.15">
      <c r="AH2802" s="591" t="s">
        <v>1495</v>
      </c>
      <c r="AI2802" s="592" t="s">
        <v>2923</v>
      </c>
      <c r="AJ2802" s="591">
        <v>507041</v>
      </c>
      <c r="AK2802" s="653"/>
      <c r="AR2802" s="663"/>
      <c r="AS2802" s="664"/>
      <c r="AU2802" s="645" t="s">
        <v>1825</v>
      </c>
      <c r="AV2802" s="592" t="s">
        <v>1485</v>
      </c>
      <c r="AW2802" s="591">
        <v>604029</v>
      </c>
      <c r="AX2802" s="624"/>
      <c r="AY2802" s="624"/>
      <c r="AZ2802" s="624"/>
      <c r="BA2802" s="624"/>
      <c r="BB2802" s="624"/>
      <c r="BC2802" s="441"/>
      <c r="BD2802" s="589"/>
      <c r="BE2802" s="590"/>
    </row>
    <row r="2803" spans="34:57" ht="15" customHeight="1" x14ac:dyDescent="0.15">
      <c r="AH2803" s="591" t="s">
        <v>1495</v>
      </c>
      <c r="AI2803" s="592" t="s">
        <v>2924</v>
      </c>
      <c r="AJ2803" s="591">
        <v>507042</v>
      </c>
      <c r="AK2803" s="653"/>
      <c r="AR2803" s="663"/>
      <c r="AS2803" s="664"/>
      <c r="AU2803" s="645" t="s">
        <v>1825</v>
      </c>
      <c r="AV2803" s="592" t="s">
        <v>1487</v>
      </c>
      <c r="AW2803" s="591">
        <v>604030</v>
      </c>
      <c r="AX2803" s="624"/>
      <c r="AY2803" s="624"/>
      <c r="AZ2803" s="624"/>
      <c r="BA2803" s="624"/>
      <c r="BB2803" s="624"/>
      <c r="BC2803" s="441"/>
      <c r="BD2803" s="589"/>
      <c r="BE2803" s="590"/>
    </row>
    <row r="2804" spans="34:57" ht="15" customHeight="1" x14ac:dyDescent="0.15">
      <c r="AH2804" s="591" t="s">
        <v>1495</v>
      </c>
      <c r="AI2804" s="592" t="s">
        <v>2925</v>
      </c>
      <c r="AJ2804" s="591">
        <v>507043</v>
      </c>
      <c r="AK2804" s="653"/>
      <c r="AR2804" s="663"/>
      <c r="AS2804" s="664"/>
      <c r="AU2804" s="645" t="s">
        <v>1825</v>
      </c>
      <c r="AV2804" s="592" t="s">
        <v>1490</v>
      </c>
      <c r="AW2804" s="591">
        <v>604031</v>
      </c>
      <c r="AX2804" s="624"/>
      <c r="AY2804" s="624"/>
      <c r="AZ2804" s="624"/>
      <c r="BA2804" s="624"/>
      <c r="BB2804" s="624"/>
      <c r="BC2804" s="441"/>
      <c r="BD2804" s="589"/>
      <c r="BE2804" s="590"/>
    </row>
    <row r="2805" spans="34:57" ht="15" customHeight="1" x14ac:dyDescent="0.15">
      <c r="AH2805" s="591" t="s">
        <v>1495</v>
      </c>
      <c r="AI2805" s="592" t="s">
        <v>2926</v>
      </c>
      <c r="AJ2805" s="591">
        <v>507044</v>
      </c>
      <c r="AK2805" s="653"/>
      <c r="AR2805" s="663"/>
      <c r="AS2805" s="664"/>
      <c r="AU2805" s="645" t="s">
        <v>1825</v>
      </c>
      <c r="AV2805" s="592" t="s">
        <v>1492</v>
      </c>
      <c r="AW2805" s="591">
        <v>604032</v>
      </c>
      <c r="AX2805" s="624"/>
      <c r="AY2805" s="624"/>
      <c r="AZ2805" s="624"/>
      <c r="BA2805" s="624"/>
      <c r="BB2805" s="624"/>
      <c r="BC2805" s="441"/>
      <c r="BD2805" s="589"/>
      <c r="BE2805" s="590"/>
    </row>
    <row r="2806" spans="34:57" ht="15" customHeight="1" x14ac:dyDescent="0.15">
      <c r="AH2806" s="591" t="s">
        <v>1495</v>
      </c>
      <c r="AI2806" s="592" t="s">
        <v>2927</v>
      </c>
      <c r="AJ2806" s="591">
        <v>507991</v>
      </c>
      <c r="AK2806" s="653"/>
      <c r="AR2806" s="663"/>
      <c r="AS2806" s="664"/>
      <c r="AU2806" s="645" t="s">
        <v>1825</v>
      </c>
      <c r="AV2806" s="592" t="s">
        <v>1494</v>
      </c>
      <c r="AW2806" s="591">
        <v>604033</v>
      </c>
      <c r="AX2806" s="624"/>
      <c r="AY2806" s="624"/>
      <c r="AZ2806" s="624"/>
      <c r="BA2806" s="624"/>
      <c r="BB2806" s="624"/>
      <c r="BC2806" s="441"/>
      <c r="BD2806" s="589"/>
      <c r="BE2806" s="590"/>
    </row>
    <row r="2807" spans="34:57" ht="15" customHeight="1" x14ac:dyDescent="0.15">
      <c r="AH2807" s="591" t="s">
        <v>1495</v>
      </c>
      <c r="AI2807" s="592" t="s">
        <v>2928</v>
      </c>
      <c r="AJ2807" s="591">
        <v>507046</v>
      </c>
      <c r="AK2807" s="653"/>
      <c r="AR2807" s="663"/>
      <c r="AS2807" s="664"/>
      <c r="AU2807" s="645" t="s">
        <v>1825</v>
      </c>
      <c r="AV2807" s="592" t="s">
        <v>1835</v>
      </c>
      <c r="AW2807" s="591">
        <v>604034</v>
      </c>
      <c r="AX2807" s="624"/>
      <c r="AY2807" s="624"/>
      <c r="AZ2807" s="624"/>
      <c r="BA2807" s="624"/>
      <c r="BB2807" s="624"/>
      <c r="BC2807" s="441"/>
      <c r="BD2807" s="589"/>
      <c r="BE2807" s="590"/>
    </row>
    <row r="2808" spans="34:57" ht="15" customHeight="1" x14ac:dyDescent="0.15">
      <c r="AH2808" s="591" t="s">
        <v>1495</v>
      </c>
      <c r="AI2808" s="592" t="s">
        <v>2929</v>
      </c>
      <c r="AJ2808" s="591">
        <v>507047</v>
      </c>
      <c r="AK2808" s="653"/>
      <c r="AR2808" s="663"/>
      <c r="AS2808" s="664"/>
      <c r="AU2808" s="645" t="s">
        <v>1825</v>
      </c>
      <c r="AV2808" s="592" t="s">
        <v>1497</v>
      </c>
      <c r="AW2808" s="591">
        <v>604035</v>
      </c>
      <c r="AX2808" s="624"/>
      <c r="AY2808" s="624"/>
      <c r="AZ2808" s="624"/>
      <c r="BA2808" s="624"/>
      <c r="BB2808" s="624"/>
      <c r="BC2808" s="441"/>
      <c r="BD2808" s="589"/>
      <c r="BE2808" s="590"/>
    </row>
    <row r="2809" spans="34:57" ht="15" customHeight="1" x14ac:dyDescent="0.15">
      <c r="AH2809" s="591" t="s">
        <v>1495</v>
      </c>
      <c r="AI2809" s="592" t="s">
        <v>1545</v>
      </c>
      <c r="AJ2809" s="591">
        <v>507990</v>
      </c>
      <c r="AK2809" s="653"/>
      <c r="AR2809" s="663"/>
      <c r="AS2809" s="664"/>
      <c r="AU2809" s="645" t="s">
        <v>1825</v>
      </c>
      <c r="AV2809" s="592" t="s">
        <v>1499</v>
      </c>
      <c r="AW2809" s="591">
        <v>604036</v>
      </c>
      <c r="AX2809" s="624"/>
      <c r="AY2809" s="624"/>
      <c r="AZ2809" s="624"/>
      <c r="BA2809" s="624"/>
      <c r="BB2809" s="624"/>
      <c r="BC2809" s="441"/>
      <c r="BD2809" s="589"/>
      <c r="BE2809" s="590"/>
    </row>
    <row r="2810" spans="34:57" ht="15" customHeight="1" x14ac:dyDescent="0.15">
      <c r="AH2810" s="591" t="s">
        <v>1547</v>
      </c>
      <c r="AI2810" s="592" t="s">
        <v>2930</v>
      </c>
      <c r="AJ2810" s="591">
        <v>508001</v>
      </c>
      <c r="AK2810" s="653"/>
      <c r="AR2810" s="663"/>
      <c r="AS2810" s="664"/>
      <c r="AU2810" s="645" t="s">
        <v>1825</v>
      </c>
      <c r="AV2810" s="592" t="s">
        <v>1501</v>
      </c>
      <c r="AW2810" s="591">
        <v>604037</v>
      </c>
      <c r="AX2810" s="624"/>
      <c r="AY2810" s="624"/>
      <c r="AZ2810" s="624"/>
      <c r="BA2810" s="624"/>
      <c r="BB2810" s="624"/>
      <c r="BC2810" s="441"/>
      <c r="BD2810" s="589"/>
      <c r="BE2810" s="590"/>
    </row>
    <row r="2811" spans="34:57" ht="15" customHeight="1" x14ac:dyDescent="0.15">
      <c r="AH2811" s="591" t="s">
        <v>1547</v>
      </c>
      <c r="AI2811" s="592" t="s">
        <v>2931</v>
      </c>
      <c r="AJ2811" s="591">
        <v>508002</v>
      </c>
      <c r="AK2811" s="653"/>
      <c r="AR2811" s="663"/>
      <c r="AS2811" s="664"/>
      <c r="AU2811" s="645" t="s">
        <v>1825</v>
      </c>
      <c r="AV2811" s="592" t="s">
        <v>1502</v>
      </c>
      <c r="AW2811" s="591">
        <v>604038</v>
      </c>
      <c r="AX2811" s="624"/>
      <c r="AY2811" s="624"/>
      <c r="AZ2811" s="624"/>
      <c r="BA2811" s="624"/>
      <c r="BB2811" s="624"/>
      <c r="BC2811" s="441"/>
      <c r="BD2811" s="589"/>
      <c r="BE2811" s="590"/>
    </row>
    <row r="2812" spans="34:57" ht="15" customHeight="1" x14ac:dyDescent="0.15">
      <c r="AH2812" s="591" t="s">
        <v>1547</v>
      </c>
      <c r="AI2812" s="592" t="s">
        <v>2932</v>
      </c>
      <c r="AJ2812" s="591">
        <v>508003</v>
      </c>
      <c r="AK2812" s="653"/>
      <c r="AR2812" s="663"/>
      <c r="AS2812" s="664"/>
      <c r="AU2812" s="645" t="s">
        <v>1825</v>
      </c>
      <c r="AV2812" s="592" t="s">
        <v>1836</v>
      </c>
      <c r="AW2812" s="591">
        <v>604039</v>
      </c>
      <c r="AX2812" s="624"/>
      <c r="AY2812" s="624"/>
      <c r="AZ2812" s="624"/>
      <c r="BA2812" s="624"/>
      <c r="BB2812" s="624"/>
      <c r="BC2812" s="441"/>
      <c r="BD2812" s="589"/>
      <c r="BE2812" s="590"/>
    </row>
    <row r="2813" spans="34:57" ht="15" customHeight="1" x14ac:dyDescent="0.15">
      <c r="AH2813" s="591" t="s">
        <v>1547</v>
      </c>
      <c r="AI2813" s="592" t="s">
        <v>2933</v>
      </c>
      <c r="AJ2813" s="591">
        <v>508004</v>
      </c>
      <c r="AK2813" s="653"/>
      <c r="AR2813" s="663"/>
      <c r="AS2813" s="664"/>
      <c r="AU2813" s="645" t="s">
        <v>1825</v>
      </c>
      <c r="AV2813" s="592" t="s">
        <v>1503</v>
      </c>
      <c r="AW2813" s="591">
        <v>604040</v>
      </c>
      <c r="AX2813" s="624"/>
      <c r="AY2813" s="624"/>
      <c r="AZ2813" s="624"/>
      <c r="BA2813" s="624"/>
      <c r="BB2813" s="624"/>
      <c r="BC2813" s="441"/>
      <c r="BD2813" s="589"/>
      <c r="BE2813" s="590"/>
    </row>
    <row r="2814" spans="34:57" ht="15" customHeight="1" x14ac:dyDescent="0.15">
      <c r="AH2814" s="591" t="s">
        <v>1547</v>
      </c>
      <c r="AI2814" s="592" t="s">
        <v>2934</v>
      </c>
      <c r="AJ2814" s="591">
        <v>508005</v>
      </c>
      <c r="AK2814" s="653"/>
      <c r="AR2814" s="663"/>
      <c r="AS2814" s="664"/>
      <c r="AU2814" s="645" t="s">
        <v>1825</v>
      </c>
      <c r="AV2814" s="592" t="s">
        <v>1837</v>
      </c>
      <c r="AW2814" s="591">
        <v>604041</v>
      </c>
      <c r="AX2814" s="624"/>
      <c r="AY2814" s="624"/>
      <c r="AZ2814" s="624"/>
      <c r="BA2814" s="624"/>
      <c r="BB2814" s="624"/>
      <c r="BC2814" s="441"/>
      <c r="BD2814" s="589"/>
      <c r="BE2814" s="590"/>
    </row>
    <row r="2815" spans="34:57" ht="15" customHeight="1" x14ac:dyDescent="0.15">
      <c r="AH2815" s="591" t="s">
        <v>1547</v>
      </c>
      <c r="AI2815" s="592" t="s">
        <v>2935</v>
      </c>
      <c r="AJ2815" s="591">
        <v>508006</v>
      </c>
      <c r="AK2815" s="653"/>
      <c r="AR2815" s="663"/>
      <c r="AS2815" s="664"/>
      <c r="AU2815" s="645" t="s">
        <v>1825</v>
      </c>
      <c r="AV2815" s="592" t="s">
        <v>1505</v>
      </c>
      <c r="AW2815" s="591">
        <v>604042</v>
      </c>
      <c r="AX2815" s="624"/>
      <c r="AY2815" s="624"/>
      <c r="AZ2815" s="624"/>
      <c r="BA2815" s="624"/>
      <c r="BB2815" s="624"/>
      <c r="BC2815" s="441"/>
      <c r="BD2815" s="589"/>
      <c r="BE2815" s="590"/>
    </row>
    <row r="2816" spans="34:57" ht="15" customHeight="1" x14ac:dyDescent="0.15">
      <c r="AH2816" s="591" t="s">
        <v>1547</v>
      </c>
      <c r="AI2816" s="592" t="s">
        <v>2936</v>
      </c>
      <c r="AJ2816" s="591">
        <v>508007</v>
      </c>
      <c r="AK2816" s="653"/>
      <c r="AR2816" s="663"/>
      <c r="AS2816" s="664"/>
      <c r="AU2816" s="645" t="s">
        <v>1825</v>
      </c>
      <c r="AV2816" s="592" t="s">
        <v>1506</v>
      </c>
      <c r="AW2816" s="591">
        <v>604043</v>
      </c>
      <c r="AX2816" s="624"/>
      <c r="AY2816" s="624"/>
      <c r="AZ2816" s="624"/>
      <c r="BA2816" s="624"/>
      <c r="BB2816" s="624"/>
      <c r="BC2816" s="441"/>
      <c r="BD2816" s="589"/>
      <c r="BE2816" s="590"/>
    </row>
    <row r="2817" spans="34:57" ht="15" customHeight="1" x14ac:dyDescent="0.15">
      <c r="AH2817" s="591" t="s">
        <v>1547</v>
      </c>
      <c r="AI2817" s="592" t="s">
        <v>2937</v>
      </c>
      <c r="AJ2817" s="591">
        <v>508008</v>
      </c>
      <c r="AK2817" s="653"/>
      <c r="AR2817" s="663"/>
      <c r="AS2817" s="664"/>
      <c r="AU2817" s="645" t="s">
        <v>1825</v>
      </c>
      <c r="AV2817" s="592" t="s">
        <v>1507</v>
      </c>
      <c r="AW2817" s="591">
        <v>604044</v>
      </c>
      <c r="AX2817" s="624"/>
      <c r="AY2817" s="624"/>
      <c r="AZ2817" s="624"/>
      <c r="BA2817" s="624"/>
      <c r="BB2817" s="624"/>
      <c r="BC2817" s="441"/>
      <c r="BD2817" s="589"/>
      <c r="BE2817" s="590"/>
    </row>
    <row r="2818" spans="34:57" ht="15" customHeight="1" x14ac:dyDescent="0.15">
      <c r="AH2818" s="591" t="s">
        <v>1547</v>
      </c>
      <c r="AI2818" s="592" t="s">
        <v>2938</v>
      </c>
      <c r="AJ2818" s="591">
        <v>508009</v>
      </c>
      <c r="AK2818" s="653"/>
      <c r="AR2818" s="663"/>
      <c r="AS2818" s="664"/>
      <c r="AU2818" s="645" t="s">
        <v>1825</v>
      </c>
      <c r="AV2818" s="592" t="s">
        <v>1838</v>
      </c>
      <c r="AW2818" s="591">
        <v>604045</v>
      </c>
      <c r="AX2818" s="624"/>
      <c r="AY2818" s="624"/>
      <c r="AZ2818" s="624"/>
      <c r="BA2818" s="624"/>
      <c r="BB2818" s="624"/>
      <c r="BC2818" s="441"/>
      <c r="BD2818" s="589"/>
      <c r="BE2818" s="590"/>
    </row>
    <row r="2819" spans="34:57" ht="15" customHeight="1" x14ac:dyDescent="0.15">
      <c r="AH2819" s="591" t="s">
        <v>1547</v>
      </c>
      <c r="AI2819" s="592" t="s">
        <v>2939</v>
      </c>
      <c r="AJ2819" s="591">
        <v>508010</v>
      </c>
      <c r="AK2819" s="653"/>
      <c r="AR2819" s="663"/>
      <c r="AS2819" s="664"/>
      <c r="AU2819" s="645" t="s">
        <v>1825</v>
      </c>
      <c r="AV2819" s="592" t="s">
        <v>769</v>
      </c>
      <c r="AW2819" s="591">
        <v>604046</v>
      </c>
      <c r="AX2819" s="624"/>
      <c r="AY2819" s="624"/>
      <c r="AZ2819" s="624"/>
      <c r="BA2819" s="624"/>
      <c r="BB2819" s="624"/>
      <c r="BC2819" s="441"/>
      <c r="BD2819" s="589"/>
      <c r="BE2819" s="590"/>
    </row>
    <row r="2820" spans="34:57" ht="15" customHeight="1" x14ac:dyDescent="0.15">
      <c r="AH2820" s="591" t="s">
        <v>1547</v>
      </c>
      <c r="AI2820" s="592" t="s">
        <v>2940</v>
      </c>
      <c r="AJ2820" s="591">
        <v>508011</v>
      </c>
      <c r="AK2820" s="653"/>
      <c r="AR2820" s="663"/>
      <c r="AS2820" s="664"/>
      <c r="AU2820" s="645" t="s">
        <v>1825</v>
      </c>
      <c r="AV2820" s="592" t="s">
        <v>1839</v>
      </c>
      <c r="AW2820" s="591">
        <v>604047</v>
      </c>
      <c r="AX2820" s="624"/>
      <c r="AY2820" s="624"/>
      <c r="AZ2820" s="624"/>
      <c r="BA2820" s="624"/>
      <c r="BB2820" s="624"/>
      <c r="BC2820" s="441"/>
      <c r="BD2820" s="589"/>
      <c r="BE2820" s="590"/>
    </row>
    <row r="2821" spans="34:57" ht="15" customHeight="1" x14ac:dyDescent="0.15">
      <c r="AH2821" s="591" t="s">
        <v>1547</v>
      </c>
      <c r="AI2821" s="592" t="s">
        <v>2941</v>
      </c>
      <c r="AJ2821" s="591">
        <v>508012</v>
      </c>
      <c r="AK2821" s="653"/>
      <c r="AR2821" s="663"/>
      <c r="AS2821" s="664"/>
      <c r="AU2821" s="645" t="s">
        <v>1825</v>
      </c>
      <c r="AV2821" s="592" t="s">
        <v>1509</v>
      </c>
      <c r="AW2821" s="591">
        <v>604048</v>
      </c>
      <c r="AX2821" s="624"/>
      <c r="AY2821" s="624"/>
      <c r="AZ2821" s="624"/>
      <c r="BA2821" s="624"/>
      <c r="BB2821" s="624"/>
      <c r="BC2821" s="441"/>
      <c r="BD2821" s="589"/>
      <c r="BE2821" s="590"/>
    </row>
    <row r="2822" spans="34:57" ht="15" customHeight="1" x14ac:dyDescent="0.15">
      <c r="AH2822" s="591" t="s">
        <v>1547</v>
      </c>
      <c r="AI2822" s="592" t="s">
        <v>2942</v>
      </c>
      <c r="AJ2822" s="591">
        <v>508013</v>
      </c>
      <c r="AK2822" s="653"/>
      <c r="AR2822" s="663"/>
      <c r="AS2822" s="664"/>
      <c r="AU2822" s="645" t="s">
        <v>1825</v>
      </c>
      <c r="AV2822" s="592" t="s">
        <v>1840</v>
      </c>
      <c r="AW2822" s="591">
        <v>604990</v>
      </c>
      <c r="AX2822" s="624"/>
      <c r="AY2822" s="624"/>
      <c r="AZ2822" s="624"/>
      <c r="BA2822" s="624"/>
      <c r="BB2822" s="624"/>
      <c r="BC2822" s="441"/>
      <c r="BD2822" s="589"/>
      <c r="BE2822" s="590"/>
    </row>
    <row r="2823" spans="34:57" ht="15" customHeight="1" x14ac:dyDescent="0.15">
      <c r="AH2823" s="591" t="s">
        <v>1547</v>
      </c>
      <c r="AI2823" s="592" t="s">
        <v>2943</v>
      </c>
      <c r="AJ2823" s="591">
        <v>508014</v>
      </c>
      <c r="AK2823" s="653"/>
      <c r="AR2823" s="663"/>
      <c r="AS2823" s="664"/>
      <c r="AU2823" s="645" t="s">
        <v>1825</v>
      </c>
      <c r="AV2823" s="592" t="s">
        <v>1841</v>
      </c>
      <c r="AW2823" s="591">
        <v>604050</v>
      </c>
      <c r="AX2823" s="624"/>
      <c r="AY2823" s="624"/>
      <c r="AZ2823" s="624"/>
      <c r="BA2823" s="624"/>
      <c r="BB2823" s="624"/>
      <c r="BC2823" s="441"/>
      <c r="BD2823" s="589"/>
      <c r="BE2823" s="590"/>
    </row>
    <row r="2824" spans="34:57" ht="15" customHeight="1" x14ac:dyDescent="0.15">
      <c r="AH2824" s="591" t="s">
        <v>1547</v>
      </c>
      <c r="AI2824" s="592" t="s">
        <v>2944</v>
      </c>
      <c r="AJ2824" s="591">
        <v>508015</v>
      </c>
      <c r="AK2824" s="653"/>
      <c r="AR2824" s="663"/>
      <c r="AS2824" s="664"/>
      <c r="AU2824" s="645" t="s">
        <v>1825</v>
      </c>
      <c r="AV2824" s="592" t="s">
        <v>1510</v>
      </c>
      <c r="AW2824" s="591">
        <v>604051</v>
      </c>
      <c r="AX2824" s="624"/>
      <c r="AY2824" s="624"/>
      <c r="AZ2824" s="624"/>
      <c r="BA2824" s="624"/>
      <c r="BB2824" s="624"/>
      <c r="BC2824" s="441"/>
      <c r="BD2824" s="589"/>
      <c r="BE2824" s="590"/>
    </row>
    <row r="2825" spans="34:57" ht="15" customHeight="1" x14ac:dyDescent="0.15">
      <c r="AH2825" s="591" t="s">
        <v>1547</v>
      </c>
      <c r="AI2825" s="592" t="s">
        <v>2945</v>
      </c>
      <c r="AJ2825" s="591">
        <v>508016</v>
      </c>
      <c r="AK2825" s="653"/>
      <c r="AR2825" s="663"/>
      <c r="AS2825" s="664"/>
      <c r="AU2825" s="645" t="s">
        <v>1825</v>
      </c>
      <c r="AV2825" s="592" t="s">
        <v>1842</v>
      </c>
      <c r="AW2825" s="591">
        <v>604052</v>
      </c>
      <c r="AX2825" s="624"/>
      <c r="AY2825" s="624"/>
      <c r="AZ2825" s="624"/>
      <c r="BA2825" s="624"/>
      <c r="BB2825" s="624"/>
      <c r="BC2825" s="441"/>
      <c r="BD2825" s="589"/>
      <c r="BE2825" s="590"/>
    </row>
    <row r="2826" spans="34:57" ht="15" customHeight="1" x14ac:dyDescent="0.15">
      <c r="AH2826" s="591" t="s">
        <v>1547</v>
      </c>
      <c r="AI2826" s="592" t="s">
        <v>2946</v>
      </c>
      <c r="AJ2826" s="591">
        <v>508017</v>
      </c>
      <c r="AK2826" s="653"/>
      <c r="AR2826" s="663"/>
      <c r="AS2826" s="664"/>
      <c r="AU2826" s="645" t="s">
        <v>1843</v>
      </c>
      <c r="AV2826" s="592" t="s">
        <v>1511</v>
      </c>
      <c r="AW2826" s="591">
        <v>605001</v>
      </c>
      <c r="AX2826" s="624"/>
      <c r="AY2826" s="624"/>
      <c r="AZ2826" s="624"/>
      <c r="BA2826" s="624"/>
      <c r="BB2826" s="624"/>
      <c r="BC2826" s="441"/>
      <c r="BD2826" s="589"/>
      <c r="BE2826" s="590"/>
    </row>
    <row r="2827" spans="34:57" ht="15" customHeight="1" x14ac:dyDescent="0.15">
      <c r="AH2827" s="591" t="s">
        <v>1547</v>
      </c>
      <c r="AI2827" s="592" t="s">
        <v>2947</v>
      </c>
      <c r="AJ2827" s="591">
        <v>508018</v>
      </c>
      <c r="AK2827" s="653"/>
      <c r="AR2827" s="663"/>
      <c r="AS2827" s="664"/>
      <c r="AU2827" s="645" t="s">
        <v>1843</v>
      </c>
      <c r="AV2827" s="592" t="s">
        <v>1512</v>
      </c>
      <c r="AW2827" s="591">
        <v>605002</v>
      </c>
      <c r="AX2827" s="624"/>
      <c r="AY2827" s="624"/>
      <c r="AZ2827" s="624"/>
      <c r="BA2827" s="624"/>
      <c r="BB2827" s="624"/>
      <c r="BC2827" s="441"/>
      <c r="BD2827" s="589"/>
      <c r="BE2827" s="590"/>
    </row>
    <row r="2828" spans="34:57" ht="15" customHeight="1" x14ac:dyDescent="0.15">
      <c r="AH2828" s="591" t="s">
        <v>1547</v>
      </c>
      <c r="AI2828" s="592" t="s">
        <v>2948</v>
      </c>
      <c r="AJ2828" s="591">
        <v>508019</v>
      </c>
      <c r="AK2828" s="653"/>
      <c r="AR2828" s="663"/>
      <c r="AS2828" s="664"/>
      <c r="AU2828" s="645" t="s">
        <v>1843</v>
      </c>
      <c r="AV2828" s="592" t="s">
        <v>1513</v>
      </c>
      <c r="AW2828" s="591">
        <v>605003</v>
      </c>
      <c r="AX2828" s="624"/>
      <c r="AY2828" s="624"/>
      <c r="AZ2828" s="624"/>
      <c r="BA2828" s="624"/>
      <c r="BB2828" s="624"/>
      <c r="BC2828" s="441"/>
      <c r="BD2828" s="589"/>
      <c r="BE2828" s="590"/>
    </row>
    <row r="2829" spans="34:57" ht="15" customHeight="1" x14ac:dyDescent="0.15">
      <c r="AH2829" s="591" t="s">
        <v>1547</v>
      </c>
      <c r="AI2829" s="592" t="s">
        <v>2949</v>
      </c>
      <c r="AJ2829" s="591">
        <v>508020</v>
      </c>
      <c r="AK2829" s="653"/>
      <c r="AR2829" s="663"/>
      <c r="AS2829" s="664"/>
      <c r="AU2829" s="645" t="s">
        <v>1843</v>
      </c>
      <c r="AV2829" s="592" t="s">
        <v>1515</v>
      </c>
      <c r="AW2829" s="591">
        <v>605004</v>
      </c>
      <c r="AX2829" s="624"/>
      <c r="AY2829" s="624"/>
      <c r="AZ2829" s="624"/>
      <c r="BA2829" s="624"/>
      <c r="BB2829" s="624"/>
      <c r="BC2829" s="441"/>
      <c r="BD2829" s="589"/>
      <c r="BE2829" s="590"/>
    </row>
    <row r="2830" spans="34:57" ht="15" customHeight="1" x14ac:dyDescent="0.15">
      <c r="AH2830" s="591" t="s">
        <v>1547</v>
      </c>
      <c r="AI2830" s="592" t="s">
        <v>2950</v>
      </c>
      <c r="AJ2830" s="591">
        <v>508021</v>
      </c>
      <c r="AK2830" s="653"/>
      <c r="AR2830" s="663"/>
      <c r="AS2830" s="664"/>
      <c r="AU2830" s="645" t="s">
        <v>1843</v>
      </c>
      <c r="AV2830" s="592" t="s">
        <v>1517</v>
      </c>
      <c r="AW2830" s="591">
        <v>605005</v>
      </c>
      <c r="AX2830" s="624"/>
      <c r="AY2830" s="624"/>
      <c r="AZ2830" s="624"/>
      <c r="BA2830" s="624"/>
      <c r="BB2830" s="624"/>
      <c r="BC2830" s="441"/>
      <c r="BD2830" s="589"/>
      <c r="BE2830" s="590"/>
    </row>
    <row r="2831" spans="34:57" ht="15" customHeight="1" x14ac:dyDescent="0.15">
      <c r="AH2831" s="591" t="s">
        <v>1547</v>
      </c>
      <c r="AI2831" s="592" t="s">
        <v>2951</v>
      </c>
      <c r="AJ2831" s="591">
        <v>508022</v>
      </c>
      <c r="AK2831" s="653"/>
      <c r="AR2831" s="663"/>
      <c r="AS2831" s="664"/>
      <c r="AU2831" s="645" t="s">
        <v>1843</v>
      </c>
      <c r="AV2831" s="592" t="s">
        <v>269</v>
      </c>
      <c r="AW2831" s="591">
        <v>605006</v>
      </c>
      <c r="AX2831" s="624"/>
      <c r="AY2831" s="624"/>
      <c r="AZ2831" s="624"/>
      <c r="BA2831" s="624"/>
      <c r="BB2831" s="624"/>
      <c r="BC2831" s="441"/>
      <c r="BD2831" s="589"/>
      <c r="BE2831" s="590"/>
    </row>
    <row r="2832" spans="34:57" ht="15" customHeight="1" x14ac:dyDescent="0.15">
      <c r="AH2832" s="591" t="s">
        <v>1547</v>
      </c>
      <c r="AI2832" s="592" t="s">
        <v>2952</v>
      </c>
      <c r="AJ2832" s="591">
        <v>508023</v>
      </c>
      <c r="AK2832" s="653"/>
      <c r="AR2832" s="663"/>
      <c r="AS2832" s="664"/>
      <c r="AU2832" s="645" t="s">
        <v>1843</v>
      </c>
      <c r="AV2832" s="592" t="s">
        <v>1518</v>
      </c>
      <c r="AW2832" s="591">
        <v>605007</v>
      </c>
      <c r="AX2832" s="624"/>
      <c r="AY2832" s="624"/>
      <c r="AZ2832" s="624"/>
      <c r="BA2832" s="624"/>
      <c r="BB2832" s="624"/>
      <c r="BC2832" s="441"/>
      <c r="BD2832" s="589"/>
      <c r="BE2832" s="590"/>
    </row>
    <row r="2833" spans="34:57" ht="15" customHeight="1" x14ac:dyDescent="0.15">
      <c r="AH2833" s="591" t="s">
        <v>1547</v>
      </c>
      <c r="AI2833" s="592" t="s">
        <v>2953</v>
      </c>
      <c r="AJ2833" s="592">
        <v>508024</v>
      </c>
      <c r="AK2833" s="653"/>
      <c r="AR2833" s="663"/>
      <c r="AS2833" s="664"/>
      <c r="AU2833" s="645" t="s">
        <v>1843</v>
      </c>
      <c r="AV2833" s="592" t="s">
        <v>1845</v>
      </c>
      <c r="AW2833" s="591">
        <v>605008</v>
      </c>
      <c r="AX2833" s="624"/>
      <c r="AY2833" s="624"/>
      <c r="AZ2833" s="624"/>
      <c r="BA2833" s="624"/>
      <c r="BB2833" s="624"/>
      <c r="BC2833" s="441"/>
      <c r="BD2833" s="589"/>
      <c r="BE2833" s="590"/>
    </row>
    <row r="2834" spans="34:57" ht="15" customHeight="1" x14ac:dyDescent="0.15">
      <c r="AH2834" s="591" t="s">
        <v>1547</v>
      </c>
      <c r="AI2834" s="592" t="s">
        <v>2954</v>
      </c>
      <c r="AJ2834" s="591">
        <v>508025</v>
      </c>
      <c r="AK2834" s="653"/>
      <c r="AR2834" s="663"/>
      <c r="AS2834" s="664"/>
      <c r="AU2834" s="645" t="s">
        <v>1843</v>
      </c>
      <c r="AV2834" s="592" t="s">
        <v>1519</v>
      </c>
      <c r="AW2834" s="591">
        <v>605009</v>
      </c>
      <c r="AX2834" s="624"/>
      <c r="AY2834" s="624"/>
      <c r="AZ2834" s="624"/>
      <c r="BA2834" s="624"/>
      <c r="BB2834" s="624"/>
      <c r="BC2834" s="441"/>
      <c r="BD2834" s="589"/>
      <c r="BE2834" s="590"/>
    </row>
    <row r="2835" spans="34:57" ht="15" customHeight="1" x14ac:dyDescent="0.15">
      <c r="AH2835" s="591" t="s">
        <v>1547</v>
      </c>
      <c r="AI2835" s="592" t="s">
        <v>2955</v>
      </c>
      <c r="AJ2835" s="591">
        <v>508026</v>
      </c>
      <c r="AK2835" s="653"/>
      <c r="AR2835" s="663"/>
      <c r="AS2835" s="664"/>
      <c r="AU2835" s="645" t="s">
        <v>1843</v>
      </c>
      <c r="AV2835" s="592" t="s">
        <v>282</v>
      </c>
      <c r="AW2835" s="591">
        <v>605010</v>
      </c>
      <c r="AX2835" s="624"/>
      <c r="AY2835" s="624"/>
      <c r="AZ2835" s="624"/>
      <c r="BA2835" s="624"/>
      <c r="BB2835" s="624"/>
      <c r="BC2835" s="441"/>
      <c r="BD2835" s="589"/>
      <c r="BE2835" s="590"/>
    </row>
    <row r="2836" spans="34:57" ht="15" customHeight="1" x14ac:dyDescent="0.15">
      <c r="AH2836" s="591" t="s">
        <v>1547</v>
      </c>
      <c r="AI2836" s="592" t="s">
        <v>2956</v>
      </c>
      <c r="AJ2836" s="591">
        <v>508027</v>
      </c>
      <c r="AK2836" s="653"/>
      <c r="AR2836" s="663"/>
      <c r="AS2836" s="664"/>
      <c r="AU2836" s="645" t="s">
        <v>1843</v>
      </c>
      <c r="AV2836" s="592" t="s">
        <v>1520</v>
      </c>
      <c r="AW2836" s="591">
        <v>605013</v>
      </c>
      <c r="AX2836" s="624"/>
      <c r="AY2836" s="624"/>
      <c r="AZ2836" s="624"/>
      <c r="BA2836" s="624"/>
      <c r="BB2836" s="624"/>
      <c r="BC2836" s="441"/>
      <c r="BD2836" s="589"/>
      <c r="BE2836" s="590"/>
    </row>
    <row r="2837" spans="34:57" ht="15" customHeight="1" x14ac:dyDescent="0.15">
      <c r="AH2837" s="591" t="s">
        <v>1547</v>
      </c>
      <c r="AI2837" s="592" t="s">
        <v>2957</v>
      </c>
      <c r="AJ2837" s="591">
        <v>508028</v>
      </c>
      <c r="AK2837" s="653"/>
      <c r="AR2837" s="663"/>
      <c r="AS2837" s="664"/>
      <c r="AU2837" s="645" t="s">
        <v>1843</v>
      </c>
      <c r="AV2837" s="592" t="s">
        <v>1847</v>
      </c>
      <c r="AW2837" s="591">
        <v>605014</v>
      </c>
      <c r="AX2837" s="624"/>
      <c r="AY2837" s="624"/>
      <c r="AZ2837" s="624"/>
      <c r="BA2837" s="624"/>
      <c r="BB2837" s="624"/>
      <c r="BC2837" s="441"/>
      <c r="BD2837" s="589"/>
      <c r="BE2837" s="590"/>
    </row>
    <row r="2838" spans="34:57" ht="15" customHeight="1" x14ac:dyDescent="0.15">
      <c r="AH2838" s="591" t="s">
        <v>1547</v>
      </c>
      <c r="AI2838" s="592" t="s">
        <v>2958</v>
      </c>
      <c r="AJ2838" s="591">
        <v>508029</v>
      </c>
      <c r="AK2838" s="653"/>
      <c r="AR2838" s="663"/>
      <c r="AS2838" s="664"/>
      <c r="AU2838" s="645" t="s">
        <v>1843</v>
      </c>
      <c r="AV2838" s="592" t="s">
        <v>1521</v>
      </c>
      <c r="AW2838" s="591">
        <v>605015</v>
      </c>
      <c r="AX2838" s="624"/>
      <c r="AY2838" s="624"/>
      <c r="AZ2838" s="624"/>
      <c r="BA2838" s="624"/>
      <c r="BB2838" s="624"/>
      <c r="BC2838" s="441"/>
      <c r="BD2838" s="589"/>
      <c r="BE2838" s="590"/>
    </row>
    <row r="2839" spans="34:57" ht="15" customHeight="1" x14ac:dyDescent="0.15">
      <c r="AH2839" s="591" t="s">
        <v>1547</v>
      </c>
      <c r="AI2839" s="592" t="s">
        <v>2959</v>
      </c>
      <c r="AJ2839" s="591">
        <v>508030</v>
      </c>
      <c r="AK2839" s="653"/>
      <c r="AR2839" s="663"/>
      <c r="AS2839" s="664"/>
      <c r="AU2839" s="645" t="s">
        <v>1843</v>
      </c>
      <c r="AV2839" s="592" t="s">
        <v>1849</v>
      </c>
      <c r="AW2839" s="591">
        <v>605017</v>
      </c>
      <c r="AX2839" s="624"/>
      <c r="AY2839" s="624"/>
      <c r="AZ2839" s="624"/>
      <c r="BA2839" s="624"/>
      <c r="BB2839" s="624"/>
      <c r="BC2839" s="441"/>
      <c r="BD2839" s="589"/>
      <c r="BE2839" s="590"/>
    </row>
    <row r="2840" spans="34:57" ht="15" customHeight="1" x14ac:dyDescent="0.15">
      <c r="AH2840" s="591" t="s">
        <v>1547</v>
      </c>
      <c r="AI2840" s="592" t="s">
        <v>2960</v>
      </c>
      <c r="AJ2840" s="591">
        <v>508031</v>
      </c>
      <c r="AK2840" s="653"/>
      <c r="AR2840" s="663"/>
      <c r="AS2840" s="664"/>
      <c r="AU2840" s="645" t="s">
        <v>1843</v>
      </c>
      <c r="AV2840" s="592" t="s">
        <v>1850</v>
      </c>
      <c r="AW2840" s="591">
        <v>605018</v>
      </c>
      <c r="AX2840" s="624"/>
      <c r="AY2840" s="624"/>
      <c r="AZ2840" s="624"/>
      <c r="BA2840" s="624"/>
      <c r="BB2840" s="624"/>
      <c r="BC2840" s="441"/>
      <c r="BD2840" s="589"/>
      <c r="BE2840" s="590"/>
    </row>
    <row r="2841" spans="34:57" ht="15" customHeight="1" x14ac:dyDescent="0.15">
      <c r="AH2841" s="591" t="s">
        <v>1547</v>
      </c>
      <c r="AI2841" s="592" t="s">
        <v>2961</v>
      </c>
      <c r="AJ2841" s="591">
        <v>508032</v>
      </c>
      <c r="AK2841" s="653"/>
      <c r="AR2841" s="663"/>
      <c r="AS2841" s="664"/>
      <c r="AU2841" s="645" t="s">
        <v>1843</v>
      </c>
      <c r="AV2841" s="592" t="s">
        <v>1851</v>
      </c>
      <c r="AW2841" s="591">
        <v>605020</v>
      </c>
      <c r="AX2841" s="624"/>
      <c r="AY2841" s="624"/>
      <c r="AZ2841" s="624"/>
      <c r="BA2841" s="624"/>
      <c r="BB2841" s="624"/>
      <c r="BC2841" s="441"/>
      <c r="BD2841" s="589"/>
      <c r="BE2841" s="590"/>
    </row>
    <row r="2842" spans="34:57" ht="15" customHeight="1" x14ac:dyDescent="0.15">
      <c r="AH2842" s="591" t="s">
        <v>1547</v>
      </c>
      <c r="AI2842" s="592" t="s">
        <v>2962</v>
      </c>
      <c r="AJ2842" s="591">
        <v>508033</v>
      </c>
      <c r="AK2842" s="653"/>
      <c r="AR2842" s="663"/>
      <c r="AS2842" s="664"/>
      <c r="AU2842" s="645" t="s">
        <v>1843</v>
      </c>
      <c r="AV2842" s="592" t="s">
        <v>1852</v>
      </c>
      <c r="AW2842" s="591">
        <v>605990</v>
      </c>
      <c r="AX2842" s="624"/>
      <c r="AY2842" s="624"/>
      <c r="AZ2842" s="624"/>
      <c r="BA2842" s="624"/>
      <c r="BB2842" s="624"/>
      <c r="BC2842" s="441"/>
      <c r="BD2842" s="589"/>
      <c r="BE2842" s="590"/>
    </row>
    <row r="2843" spans="34:57" ht="15" customHeight="1" x14ac:dyDescent="0.15">
      <c r="AH2843" s="591" t="s">
        <v>1547</v>
      </c>
      <c r="AI2843" s="592" t="s">
        <v>2963</v>
      </c>
      <c r="AJ2843" s="591">
        <v>508034</v>
      </c>
      <c r="AK2843" s="653"/>
      <c r="AR2843" s="663"/>
      <c r="AS2843" s="664"/>
      <c r="AU2843" s="645" t="s">
        <v>1853</v>
      </c>
      <c r="AV2843" s="592" t="s">
        <v>1854</v>
      </c>
      <c r="AW2843" s="591">
        <v>605991</v>
      </c>
      <c r="AX2843" s="624"/>
      <c r="AY2843" s="624"/>
      <c r="AZ2843" s="624"/>
      <c r="BA2843" s="624"/>
      <c r="BB2843" s="624"/>
      <c r="BC2843" s="441"/>
      <c r="BD2843" s="589"/>
      <c r="BE2843" s="590"/>
    </row>
    <row r="2844" spans="34:57" ht="15" customHeight="1" x14ac:dyDescent="0.15">
      <c r="AH2844" s="591" t="s">
        <v>1547</v>
      </c>
      <c r="AI2844" s="592" t="s">
        <v>2964</v>
      </c>
      <c r="AJ2844" s="591">
        <v>508035</v>
      </c>
      <c r="AK2844" s="653"/>
      <c r="AR2844" s="663"/>
      <c r="AS2844" s="664"/>
      <c r="AU2844" s="645" t="s">
        <v>1853</v>
      </c>
      <c r="AV2844" s="592" t="s">
        <v>1855</v>
      </c>
      <c r="AW2844" s="591">
        <v>605992</v>
      </c>
      <c r="AX2844" s="624"/>
      <c r="AY2844" s="624"/>
      <c r="AZ2844" s="624"/>
      <c r="BA2844" s="624"/>
      <c r="BB2844" s="624"/>
      <c r="BC2844" s="441"/>
      <c r="BD2844" s="589"/>
      <c r="BE2844" s="590"/>
    </row>
    <row r="2845" spans="34:57" ht="15" customHeight="1" x14ac:dyDescent="0.15">
      <c r="AH2845" s="591" t="s">
        <v>1547</v>
      </c>
      <c r="AI2845" s="592" t="s">
        <v>2965</v>
      </c>
      <c r="AJ2845" s="591">
        <v>508036</v>
      </c>
      <c r="AK2845" s="653"/>
      <c r="AR2845" s="663"/>
      <c r="AS2845" s="664"/>
      <c r="AU2845" s="645" t="s">
        <v>1856</v>
      </c>
      <c r="AV2845" s="592" t="s">
        <v>752</v>
      </c>
      <c r="AW2845" s="591">
        <v>606001</v>
      </c>
      <c r="AX2845" s="624"/>
      <c r="AY2845" s="624"/>
      <c r="AZ2845" s="624"/>
      <c r="BA2845" s="624"/>
      <c r="BB2845" s="624"/>
      <c r="BC2845" s="441"/>
      <c r="BD2845" s="589"/>
      <c r="BE2845" s="590"/>
    </row>
    <row r="2846" spans="34:57" ht="15" customHeight="1" x14ac:dyDescent="0.15">
      <c r="AH2846" s="591" t="s">
        <v>1547</v>
      </c>
      <c r="AI2846" s="592" t="s">
        <v>2966</v>
      </c>
      <c r="AJ2846" s="591">
        <v>508037</v>
      </c>
      <c r="AK2846" s="653"/>
      <c r="AR2846" s="663"/>
      <c r="AS2846" s="664"/>
      <c r="AU2846" s="645" t="s">
        <v>1856</v>
      </c>
      <c r="AV2846" s="592" t="s">
        <v>1523</v>
      </c>
      <c r="AW2846" s="591">
        <v>606002</v>
      </c>
      <c r="AX2846" s="624"/>
      <c r="AY2846" s="624"/>
      <c r="AZ2846" s="624"/>
      <c r="BA2846" s="624"/>
      <c r="BB2846" s="624"/>
      <c r="BC2846" s="441"/>
      <c r="BD2846" s="589"/>
      <c r="BE2846" s="590"/>
    </row>
    <row r="2847" spans="34:57" ht="15" customHeight="1" x14ac:dyDescent="0.15">
      <c r="AH2847" s="591" t="s">
        <v>1547</v>
      </c>
      <c r="AI2847" s="592" t="s">
        <v>2967</v>
      </c>
      <c r="AJ2847" s="591">
        <v>508038</v>
      </c>
      <c r="AK2847" s="653"/>
      <c r="AR2847" s="663"/>
      <c r="AS2847" s="664"/>
      <c r="AU2847" s="645" t="s">
        <v>1856</v>
      </c>
      <c r="AV2847" s="592" t="s">
        <v>1524</v>
      </c>
      <c r="AW2847" s="591">
        <v>606003</v>
      </c>
      <c r="AX2847" s="624"/>
      <c r="AY2847" s="624"/>
      <c r="AZ2847" s="624"/>
      <c r="BA2847" s="624"/>
      <c r="BB2847" s="624"/>
      <c r="BC2847" s="441"/>
      <c r="BD2847" s="589"/>
      <c r="BE2847" s="590"/>
    </row>
    <row r="2848" spans="34:57" ht="15" customHeight="1" x14ac:dyDescent="0.15">
      <c r="AH2848" s="591" t="s">
        <v>1547</v>
      </c>
      <c r="AI2848" s="592" t="s">
        <v>2968</v>
      </c>
      <c r="AJ2848" s="591">
        <v>508040</v>
      </c>
      <c r="AK2848" s="653"/>
      <c r="AR2848" s="663"/>
      <c r="AS2848" s="664"/>
      <c r="AU2848" s="645" t="s">
        <v>1856</v>
      </c>
      <c r="AV2848" s="592" t="s">
        <v>1857</v>
      </c>
      <c r="AW2848" s="591">
        <v>606004</v>
      </c>
      <c r="AX2848" s="624"/>
      <c r="AY2848" s="624"/>
      <c r="AZ2848" s="624"/>
      <c r="BA2848" s="624"/>
      <c r="BB2848" s="624"/>
      <c r="BC2848" s="441"/>
      <c r="BD2848" s="589"/>
      <c r="BE2848" s="590"/>
    </row>
    <row r="2849" spans="34:57" ht="15" customHeight="1" x14ac:dyDescent="0.15">
      <c r="AH2849" s="591" t="s">
        <v>1547</v>
      </c>
      <c r="AI2849" s="592" t="s">
        <v>2969</v>
      </c>
      <c r="AJ2849" s="591">
        <v>508041</v>
      </c>
      <c r="AK2849" s="653"/>
      <c r="AR2849" s="663"/>
      <c r="AS2849" s="664"/>
      <c r="AU2849" s="645" t="s">
        <v>1856</v>
      </c>
      <c r="AV2849" s="592" t="s">
        <v>1858</v>
      </c>
      <c r="AW2849" s="591">
        <v>606005</v>
      </c>
      <c r="AX2849" s="624"/>
      <c r="AY2849" s="624"/>
      <c r="AZ2849" s="624"/>
      <c r="BA2849" s="624"/>
      <c r="BB2849" s="624"/>
      <c r="BC2849" s="441"/>
      <c r="BD2849" s="589"/>
      <c r="BE2849" s="590"/>
    </row>
    <row r="2850" spans="34:57" ht="15" customHeight="1" x14ac:dyDescent="0.15">
      <c r="AH2850" s="591" t="s">
        <v>1547</v>
      </c>
      <c r="AI2850" s="592" t="s">
        <v>2970</v>
      </c>
      <c r="AJ2850" s="591">
        <v>508042</v>
      </c>
      <c r="AK2850" s="653"/>
      <c r="AU2850" s="645" t="s">
        <v>1856</v>
      </c>
      <c r="AV2850" s="592" t="s">
        <v>1859</v>
      </c>
      <c r="AW2850" s="591">
        <v>606006</v>
      </c>
      <c r="AX2850" s="624"/>
      <c r="AY2850" s="624"/>
      <c r="AZ2850" s="624"/>
      <c r="BA2850" s="624"/>
      <c r="BB2850" s="624"/>
      <c r="BC2850" s="441"/>
      <c r="BD2850" s="589"/>
      <c r="BE2850" s="590"/>
    </row>
    <row r="2851" spans="34:57" ht="15" customHeight="1" x14ac:dyDescent="0.15">
      <c r="AH2851" s="591" t="s">
        <v>1547</v>
      </c>
      <c r="AI2851" s="593" t="s">
        <v>2971</v>
      </c>
      <c r="AJ2851" s="591">
        <v>508043</v>
      </c>
      <c r="AK2851" s="653"/>
      <c r="AU2851" s="645" t="s">
        <v>1856</v>
      </c>
      <c r="AV2851" s="592" t="s">
        <v>1860</v>
      </c>
      <c r="AW2851" s="591">
        <v>606007</v>
      </c>
      <c r="AX2851" s="624"/>
      <c r="AY2851" s="624"/>
      <c r="AZ2851" s="624"/>
      <c r="BA2851" s="624"/>
      <c r="BB2851" s="624"/>
      <c r="BC2851" s="441"/>
      <c r="BD2851" s="589"/>
      <c r="BE2851" s="590"/>
    </row>
    <row r="2852" spans="34:57" ht="15" customHeight="1" x14ac:dyDescent="0.15">
      <c r="AH2852" s="591" t="s">
        <v>1547</v>
      </c>
      <c r="AI2852" s="592" t="s">
        <v>2644</v>
      </c>
      <c r="AJ2852" s="591">
        <v>508044</v>
      </c>
      <c r="AK2852" s="653"/>
      <c r="AU2852" s="645" t="s">
        <v>1856</v>
      </c>
      <c r="AV2852" s="592" t="s">
        <v>1861</v>
      </c>
      <c r="AW2852" s="591">
        <v>606008</v>
      </c>
      <c r="AX2852" s="624"/>
      <c r="AY2852" s="624"/>
      <c r="AZ2852" s="624"/>
      <c r="BA2852" s="624"/>
      <c r="BB2852" s="624"/>
      <c r="BC2852" s="441"/>
      <c r="BD2852" s="589"/>
      <c r="BE2852" s="590"/>
    </row>
    <row r="2853" spans="34:57" ht="15" customHeight="1" x14ac:dyDescent="0.15">
      <c r="AH2853" s="591" t="s">
        <v>1547</v>
      </c>
      <c r="AI2853" s="592" t="s">
        <v>2972</v>
      </c>
      <c r="AJ2853" s="591">
        <v>508045</v>
      </c>
      <c r="AK2853" s="653"/>
      <c r="AU2853" s="645" t="s">
        <v>1856</v>
      </c>
      <c r="AV2853" s="592"/>
      <c r="AW2853" s="591">
        <v>606009</v>
      </c>
      <c r="AX2853" s="624"/>
      <c r="AY2853" s="624"/>
      <c r="AZ2853" s="624"/>
      <c r="BA2853" s="624"/>
      <c r="BB2853" s="624"/>
      <c r="BC2853" s="441"/>
      <c r="BD2853" s="589"/>
      <c r="BE2853" s="590"/>
    </row>
    <row r="2854" spans="34:57" ht="15" customHeight="1" x14ac:dyDescent="0.15">
      <c r="AH2854" s="591" t="s">
        <v>1547</v>
      </c>
      <c r="AI2854" s="592" t="s">
        <v>2973</v>
      </c>
      <c r="AJ2854" s="591">
        <v>508046</v>
      </c>
      <c r="AK2854" s="653"/>
      <c r="AU2854" s="645" t="s">
        <v>1862</v>
      </c>
      <c r="AV2854" s="592" t="s">
        <v>1863</v>
      </c>
      <c r="AW2854" s="591">
        <v>606010</v>
      </c>
      <c r="AX2854" s="624"/>
      <c r="AY2854" s="624"/>
      <c r="AZ2854" s="624"/>
      <c r="BA2854" s="624"/>
      <c r="BB2854" s="624"/>
      <c r="BC2854" s="441"/>
      <c r="BD2854" s="589"/>
      <c r="BE2854" s="590"/>
    </row>
    <row r="2855" spans="34:57" ht="15" customHeight="1" x14ac:dyDescent="0.15">
      <c r="AH2855" s="591" t="s">
        <v>1547</v>
      </c>
      <c r="AI2855" s="592" t="s">
        <v>2974</v>
      </c>
      <c r="AJ2855" s="591">
        <v>508047</v>
      </c>
      <c r="AK2855" s="653"/>
      <c r="AU2855" s="645" t="s">
        <v>1856</v>
      </c>
      <c r="AV2855" s="592" t="s">
        <v>1864</v>
      </c>
      <c r="AW2855" s="591">
        <v>606990</v>
      </c>
      <c r="AX2855" s="624"/>
      <c r="AY2855" s="624"/>
      <c r="AZ2855" s="624"/>
      <c r="BA2855" s="624"/>
      <c r="BB2855" s="624"/>
      <c r="BC2855" s="441"/>
      <c r="BD2855" s="589"/>
      <c r="BE2855" s="590"/>
    </row>
    <row r="2856" spans="34:57" ht="15" customHeight="1" x14ac:dyDescent="0.15">
      <c r="AH2856" s="591" t="s">
        <v>1547</v>
      </c>
      <c r="AI2856" s="592" t="s">
        <v>2975</v>
      </c>
      <c r="AJ2856" s="591">
        <v>508048</v>
      </c>
      <c r="AK2856" s="653"/>
      <c r="AU2856" s="645" t="s">
        <v>1865</v>
      </c>
      <c r="AV2856" s="592" t="s">
        <v>1526</v>
      </c>
      <c r="AW2856" s="591">
        <v>701001</v>
      </c>
      <c r="AX2856" s="624"/>
      <c r="AY2856" s="624"/>
      <c r="AZ2856" s="624"/>
      <c r="BA2856" s="624"/>
      <c r="BB2856" s="624"/>
      <c r="BC2856" s="441"/>
      <c r="BD2856" s="589"/>
      <c r="BE2856" s="590"/>
    </row>
    <row r="2857" spans="34:57" ht="15" customHeight="1" x14ac:dyDescent="0.15">
      <c r="AH2857" s="591" t="s">
        <v>1547</v>
      </c>
      <c r="AI2857" s="592" t="s">
        <v>2976</v>
      </c>
      <c r="AJ2857" s="591">
        <v>508049</v>
      </c>
      <c r="AK2857" s="653"/>
      <c r="AU2857" s="645" t="s">
        <v>1865</v>
      </c>
      <c r="AV2857" s="592" t="s">
        <v>1527</v>
      </c>
      <c r="AW2857" s="591">
        <v>701002</v>
      </c>
      <c r="AX2857" s="624"/>
      <c r="AY2857" s="624"/>
      <c r="AZ2857" s="624"/>
      <c r="BA2857" s="624"/>
      <c r="BB2857" s="624"/>
      <c r="BC2857" s="441"/>
      <c r="BD2857" s="589"/>
      <c r="BE2857" s="590"/>
    </row>
    <row r="2858" spans="34:57" ht="15" customHeight="1" x14ac:dyDescent="0.15">
      <c r="AH2858" s="591" t="s">
        <v>1547</v>
      </c>
      <c r="AI2858" s="592" t="s">
        <v>2977</v>
      </c>
      <c r="AJ2858" s="591">
        <v>508050</v>
      </c>
      <c r="AK2858" s="653"/>
      <c r="AU2858" s="645" t="s">
        <v>1865</v>
      </c>
      <c r="AV2858" s="592" t="s">
        <v>283</v>
      </c>
      <c r="AW2858" s="591">
        <v>701003</v>
      </c>
      <c r="AX2858" s="624"/>
      <c r="AY2858" s="624"/>
      <c r="AZ2858" s="624"/>
      <c r="BA2858" s="624"/>
      <c r="BB2858" s="624"/>
      <c r="BC2858" s="441"/>
      <c r="BD2858" s="589"/>
      <c r="BE2858" s="590"/>
    </row>
    <row r="2859" spans="34:57" ht="15" customHeight="1" x14ac:dyDescent="0.15">
      <c r="AH2859" s="591" t="s">
        <v>1547</v>
      </c>
      <c r="AI2859" s="592" t="s">
        <v>2978</v>
      </c>
      <c r="AJ2859" s="591">
        <v>508051</v>
      </c>
      <c r="AK2859" s="653"/>
      <c r="AU2859" s="645" t="s">
        <v>1865</v>
      </c>
      <c r="AV2859" s="592" t="s">
        <v>1529</v>
      </c>
      <c r="AW2859" s="591">
        <v>701004</v>
      </c>
      <c r="AX2859" s="624"/>
      <c r="AY2859" s="624"/>
      <c r="AZ2859" s="624"/>
      <c r="BA2859" s="624"/>
      <c r="BB2859" s="624"/>
      <c r="BC2859" s="441"/>
      <c r="BD2859" s="589"/>
      <c r="BE2859" s="590"/>
    </row>
    <row r="2860" spans="34:57" ht="15" customHeight="1" x14ac:dyDescent="0.15">
      <c r="AH2860" s="591" t="s">
        <v>1547</v>
      </c>
      <c r="AI2860" s="592" t="s">
        <v>2979</v>
      </c>
      <c r="AJ2860" s="591">
        <v>508052</v>
      </c>
      <c r="AK2860" s="653"/>
      <c r="AU2860" s="645" t="s">
        <v>1865</v>
      </c>
      <c r="AV2860" s="592" t="s">
        <v>1531</v>
      </c>
      <c r="AW2860" s="591">
        <v>701005</v>
      </c>
      <c r="AX2860" s="624"/>
      <c r="AY2860" s="624"/>
      <c r="AZ2860" s="624"/>
      <c r="BA2860" s="624"/>
      <c r="BB2860" s="624"/>
      <c r="BC2860" s="441"/>
      <c r="BD2860" s="589"/>
      <c r="BE2860" s="590"/>
    </row>
    <row r="2861" spans="34:57" ht="15" customHeight="1" x14ac:dyDescent="0.15">
      <c r="AH2861" s="591" t="s">
        <v>1547</v>
      </c>
      <c r="AI2861" s="592" t="s">
        <v>2980</v>
      </c>
      <c r="AJ2861" s="591">
        <v>508053</v>
      </c>
      <c r="AK2861" s="653"/>
      <c r="AU2861" s="645" t="s">
        <v>1865</v>
      </c>
      <c r="AV2861" s="592" t="s">
        <v>1866</v>
      </c>
      <c r="AW2861" s="591">
        <v>701006</v>
      </c>
      <c r="AX2861" s="624"/>
      <c r="AY2861" s="624"/>
      <c r="AZ2861" s="624"/>
      <c r="BA2861" s="624"/>
      <c r="BB2861" s="624"/>
      <c r="BC2861" s="441"/>
      <c r="BD2861" s="589"/>
      <c r="BE2861" s="590"/>
    </row>
    <row r="2862" spans="34:57" ht="15" customHeight="1" x14ac:dyDescent="0.15">
      <c r="AH2862" s="591" t="s">
        <v>1547</v>
      </c>
      <c r="AI2862" s="592" t="s">
        <v>2793</v>
      </c>
      <c r="AJ2862" s="591">
        <v>508054</v>
      </c>
      <c r="AK2862" s="653"/>
      <c r="AU2862" s="645" t="s">
        <v>1865</v>
      </c>
      <c r="AV2862" s="592" t="s">
        <v>1867</v>
      </c>
      <c r="AW2862" s="591">
        <v>701007</v>
      </c>
      <c r="AX2862" s="624"/>
      <c r="AY2862" s="624"/>
      <c r="AZ2862" s="624"/>
      <c r="BA2862" s="624"/>
      <c r="BB2862" s="624"/>
      <c r="BC2862" s="441"/>
      <c r="BD2862" s="589"/>
      <c r="BE2862" s="590"/>
    </row>
    <row r="2863" spans="34:57" ht="15" customHeight="1" x14ac:dyDescent="0.15">
      <c r="AH2863" s="591" t="s">
        <v>1547</v>
      </c>
      <c r="AI2863" s="592" t="s">
        <v>2981</v>
      </c>
      <c r="AJ2863" s="591">
        <v>508057</v>
      </c>
      <c r="AK2863" s="653"/>
      <c r="AU2863" s="645" t="s">
        <v>1865</v>
      </c>
      <c r="AV2863" s="592" t="s">
        <v>1868</v>
      </c>
      <c r="AW2863" s="591">
        <v>701008</v>
      </c>
      <c r="AX2863" s="624"/>
      <c r="AY2863" s="624"/>
      <c r="AZ2863" s="624"/>
      <c r="BA2863" s="624"/>
      <c r="BB2863" s="624"/>
      <c r="BC2863" s="441"/>
      <c r="BD2863" s="589"/>
      <c r="BE2863" s="590"/>
    </row>
    <row r="2864" spans="34:57" ht="15" customHeight="1" x14ac:dyDescent="0.15">
      <c r="AH2864" s="591" t="s">
        <v>1547</v>
      </c>
      <c r="AI2864" s="592"/>
      <c r="AJ2864" s="591">
        <v>508058</v>
      </c>
      <c r="AK2864" s="653"/>
      <c r="AU2864" s="645" t="s">
        <v>1869</v>
      </c>
      <c r="AV2864" s="592" t="s">
        <v>1533</v>
      </c>
      <c r="AW2864" s="591">
        <v>702001</v>
      </c>
      <c r="AX2864" s="624"/>
      <c r="AY2864" s="624"/>
      <c r="AZ2864" s="624"/>
      <c r="BA2864" s="624"/>
      <c r="BB2864" s="624"/>
      <c r="BC2864" s="441"/>
      <c r="BD2864" s="589"/>
      <c r="BE2864" s="590"/>
    </row>
    <row r="2865" spans="34:57" ht="15" customHeight="1" x14ac:dyDescent="0.15">
      <c r="AH2865" s="591" t="s">
        <v>1547</v>
      </c>
      <c r="AI2865" s="592" t="s">
        <v>1296</v>
      </c>
      <c r="AJ2865" s="591">
        <v>508991</v>
      </c>
      <c r="AK2865" s="653"/>
      <c r="AU2865" s="645" t="s">
        <v>1869</v>
      </c>
      <c r="AV2865" s="592" t="s">
        <v>1535</v>
      </c>
      <c r="AW2865" s="591">
        <v>702002</v>
      </c>
      <c r="AX2865" s="624"/>
      <c r="AY2865" s="624"/>
      <c r="AZ2865" s="624"/>
      <c r="BA2865" s="624"/>
      <c r="BB2865" s="624"/>
      <c r="BC2865" s="441"/>
      <c r="BD2865" s="581"/>
      <c r="BE2865" s="581"/>
    </row>
    <row r="2866" spans="34:57" ht="15" customHeight="1" x14ac:dyDescent="0.15">
      <c r="AH2866" s="591" t="s">
        <v>1547</v>
      </c>
      <c r="AI2866" s="592"/>
      <c r="AJ2866" s="591"/>
      <c r="AK2866" s="653"/>
      <c r="AU2866" s="645" t="s">
        <v>1869</v>
      </c>
      <c r="AV2866" s="592" t="s">
        <v>1870</v>
      </c>
      <c r="AW2866" s="591">
        <v>702003</v>
      </c>
      <c r="AX2866" s="624"/>
      <c r="AY2866" s="624"/>
      <c r="AZ2866" s="624"/>
      <c r="BA2866" s="624"/>
      <c r="BB2866" s="624"/>
      <c r="BC2866" s="441"/>
      <c r="BD2866" s="581"/>
      <c r="BE2866" s="581"/>
    </row>
    <row r="2867" spans="34:57" ht="15" customHeight="1" x14ac:dyDescent="0.15">
      <c r="AH2867" s="591" t="s">
        <v>1613</v>
      </c>
      <c r="AI2867" s="592" t="s">
        <v>2982</v>
      </c>
      <c r="AJ2867" s="591">
        <v>509001</v>
      </c>
      <c r="AK2867" s="653"/>
      <c r="AU2867" s="645" t="s">
        <v>1869</v>
      </c>
      <c r="AV2867" s="592" t="s">
        <v>1537</v>
      </c>
      <c r="AW2867" s="591">
        <v>702004</v>
      </c>
      <c r="AX2867" s="624"/>
      <c r="AY2867" s="624"/>
      <c r="AZ2867" s="624"/>
      <c r="BA2867" s="624"/>
      <c r="BB2867" s="624"/>
      <c r="BC2867" s="441"/>
      <c r="BD2867" s="581"/>
      <c r="BE2867" s="581"/>
    </row>
    <row r="2868" spans="34:57" ht="15" customHeight="1" x14ac:dyDescent="0.15">
      <c r="AH2868" s="591" t="s">
        <v>1613</v>
      </c>
      <c r="AI2868" s="592" t="s">
        <v>2983</v>
      </c>
      <c r="AJ2868" s="591">
        <v>509002</v>
      </c>
      <c r="AK2868" s="653"/>
      <c r="AU2868" s="645" t="s">
        <v>1869</v>
      </c>
      <c r="AV2868" s="592" t="s">
        <v>1539</v>
      </c>
      <c r="AW2868" s="591">
        <v>702005</v>
      </c>
      <c r="AX2868" s="624"/>
      <c r="AY2868" s="624"/>
      <c r="AZ2868" s="624"/>
      <c r="BA2868" s="624"/>
      <c r="BB2868" s="624"/>
      <c r="BC2868" s="441"/>
      <c r="BD2868" s="581"/>
      <c r="BE2868" s="581"/>
    </row>
    <row r="2869" spans="34:57" ht="15" customHeight="1" x14ac:dyDescent="0.15">
      <c r="AH2869" s="591" t="s">
        <v>1613</v>
      </c>
      <c r="AI2869" s="592" t="s">
        <v>2984</v>
      </c>
      <c r="AJ2869" s="591">
        <v>509003</v>
      </c>
      <c r="AK2869" s="653"/>
      <c r="AU2869" s="645" t="s">
        <v>1869</v>
      </c>
      <c r="AV2869" s="592" t="s">
        <v>1541</v>
      </c>
      <c r="AW2869" s="591">
        <v>702007</v>
      </c>
      <c r="AX2869" s="624"/>
      <c r="AY2869" s="624"/>
      <c r="AZ2869" s="624"/>
      <c r="BA2869" s="624"/>
      <c r="BB2869" s="624"/>
      <c r="BC2869" s="441"/>
      <c r="BD2869" s="581"/>
      <c r="BE2869" s="581"/>
    </row>
    <row r="2870" spans="34:57" ht="15" customHeight="1" x14ac:dyDescent="0.15">
      <c r="AH2870" s="591" t="s">
        <v>1613</v>
      </c>
      <c r="AI2870" s="592" t="s">
        <v>2985</v>
      </c>
      <c r="AJ2870" s="591">
        <v>509004</v>
      </c>
      <c r="AK2870" s="653"/>
      <c r="AU2870" s="645" t="s">
        <v>1869</v>
      </c>
      <c r="AV2870" s="592" t="s">
        <v>1542</v>
      </c>
      <c r="AW2870" s="591">
        <v>702008</v>
      </c>
      <c r="AX2870" s="624"/>
      <c r="AY2870" s="624"/>
      <c r="AZ2870" s="624"/>
      <c r="BA2870" s="624"/>
      <c r="BB2870" s="624"/>
      <c r="BC2870" s="441"/>
      <c r="BD2870" s="581"/>
      <c r="BE2870" s="581"/>
    </row>
    <row r="2871" spans="34:57" ht="15" customHeight="1" x14ac:dyDescent="0.15">
      <c r="AH2871" s="591" t="s">
        <v>1613</v>
      </c>
      <c r="AI2871" s="592" t="s">
        <v>1619</v>
      </c>
      <c r="AJ2871" s="591">
        <v>509004</v>
      </c>
      <c r="AK2871" s="653"/>
      <c r="AU2871" s="645" t="s">
        <v>1869</v>
      </c>
      <c r="AV2871" s="592" t="s">
        <v>1544</v>
      </c>
      <c r="AW2871" s="591">
        <v>702009</v>
      </c>
      <c r="AX2871" s="624"/>
      <c r="AY2871" s="624"/>
      <c r="AZ2871" s="624"/>
      <c r="BA2871" s="624"/>
      <c r="BB2871" s="624"/>
      <c r="BC2871" s="441"/>
      <c r="BD2871" s="581"/>
      <c r="BE2871" s="581"/>
    </row>
    <row r="2872" spans="34:57" ht="15" customHeight="1" x14ac:dyDescent="0.15">
      <c r="AH2872" s="591" t="s">
        <v>1613</v>
      </c>
      <c r="AI2872" s="592" t="s">
        <v>2986</v>
      </c>
      <c r="AJ2872" s="591">
        <v>509005</v>
      </c>
      <c r="AK2872" s="653"/>
      <c r="AU2872" s="645" t="s">
        <v>1869</v>
      </c>
      <c r="AV2872" s="592" t="s">
        <v>1546</v>
      </c>
      <c r="AW2872" s="591">
        <v>702010</v>
      </c>
      <c r="AX2872" s="624"/>
      <c r="AY2872" s="624"/>
      <c r="AZ2872" s="624"/>
      <c r="BA2872" s="624"/>
      <c r="BB2872" s="624"/>
      <c r="BC2872" s="441"/>
      <c r="BD2872" s="581"/>
      <c r="BE2872" s="581"/>
    </row>
    <row r="2873" spans="34:57" ht="15" customHeight="1" x14ac:dyDescent="0.15">
      <c r="AH2873" s="591" t="s">
        <v>1613</v>
      </c>
      <c r="AI2873" s="592" t="s">
        <v>2987</v>
      </c>
      <c r="AJ2873" s="591">
        <v>509006</v>
      </c>
      <c r="AK2873" s="653"/>
      <c r="AU2873" s="645" t="s">
        <v>1869</v>
      </c>
      <c r="AV2873" s="592" t="s">
        <v>1548</v>
      </c>
      <c r="AW2873" s="591">
        <v>702011</v>
      </c>
      <c r="AX2873" s="624"/>
      <c r="AY2873" s="624"/>
      <c r="AZ2873" s="624"/>
      <c r="BA2873" s="624"/>
      <c r="BB2873" s="624"/>
      <c r="BC2873" s="441"/>
      <c r="BD2873" s="581"/>
      <c r="BE2873" s="581"/>
    </row>
    <row r="2874" spans="34:57" ht="15" customHeight="1" x14ac:dyDescent="0.15">
      <c r="AH2874" s="591" t="s">
        <v>1613</v>
      </c>
      <c r="AI2874" s="592" t="s">
        <v>2988</v>
      </c>
      <c r="AJ2874" s="591">
        <v>509007</v>
      </c>
      <c r="AK2874" s="653"/>
      <c r="AU2874" s="645" t="s">
        <v>1872</v>
      </c>
      <c r="AV2874" s="592" t="s">
        <v>1549</v>
      </c>
      <c r="AW2874" s="591">
        <v>703001</v>
      </c>
      <c r="AX2874" s="624"/>
      <c r="AY2874" s="624"/>
      <c r="AZ2874" s="624"/>
      <c r="BA2874" s="624"/>
      <c r="BB2874" s="624"/>
      <c r="BC2874" s="441"/>
      <c r="BD2874" s="581"/>
      <c r="BE2874" s="581"/>
    </row>
    <row r="2875" spans="34:57" ht="15" customHeight="1" x14ac:dyDescent="0.15">
      <c r="AH2875" s="591" t="s">
        <v>1613</v>
      </c>
      <c r="AI2875" s="592" t="s">
        <v>2989</v>
      </c>
      <c r="AJ2875" s="591">
        <v>509009</v>
      </c>
      <c r="AK2875" s="653"/>
      <c r="AU2875" s="645" t="s">
        <v>1872</v>
      </c>
      <c r="AV2875" s="592" t="s">
        <v>1550</v>
      </c>
      <c r="AW2875" s="591">
        <v>703002</v>
      </c>
      <c r="AX2875" s="624"/>
      <c r="AY2875" s="624"/>
      <c r="AZ2875" s="624"/>
      <c r="BA2875" s="624"/>
      <c r="BB2875" s="624"/>
      <c r="BC2875" s="441"/>
      <c r="BD2875" s="581"/>
      <c r="BE2875" s="581"/>
    </row>
    <row r="2876" spans="34:57" ht="15" customHeight="1" x14ac:dyDescent="0.15">
      <c r="AH2876" s="591" t="s">
        <v>1613</v>
      </c>
      <c r="AI2876" s="592" t="s">
        <v>2990</v>
      </c>
      <c r="AJ2876" s="591">
        <v>509010</v>
      </c>
      <c r="AK2876" s="653"/>
      <c r="AU2876" s="645" t="s">
        <v>1872</v>
      </c>
      <c r="AV2876" s="592" t="s">
        <v>1873</v>
      </c>
      <c r="AW2876" s="591">
        <v>703003</v>
      </c>
      <c r="AX2876" s="624"/>
      <c r="AY2876" s="624"/>
      <c r="AZ2876" s="624"/>
      <c r="BA2876" s="624"/>
      <c r="BB2876" s="624"/>
      <c r="BC2876" s="441"/>
      <c r="BD2876" s="581"/>
      <c r="BE2876" s="581"/>
    </row>
    <row r="2877" spans="34:57" ht="15" customHeight="1" x14ac:dyDescent="0.15">
      <c r="AH2877" s="591" t="s">
        <v>1613</v>
      </c>
      <c r="AI2877" s="592" t="s">
        <v>2991</v>
      </c>
      <c r="AJ2877" s="591">
        <v>509011</v>
      </c>
      <c r="AK2877" s="653"/>
      <c r="AU2877" s="645" t="s">
        <v>1872</v>
      </c>
      <c r="AV2877" s="592" t="s">
        <v>1017</v>
      </c>
      <c r="AW2877" s="591">
        <v>703004</v>
      </c>
      <c r="AX2877" s="624"/>
      <c r="AY2877" s="624"/>
      <c r="AZ2877" s="624"/>
      <c r="BA2877" s="624"/>
      <c r="BB2877" s="624"/>
      <c r="BC2877" s="441"/>
      <c r="BD2877" s="581"/>
      <c r="BE2877" s="581"/>
    </row>
    <row r="2878" spans="34:57" ht="15" customHeight="1" x14ac:dyDescent="0.15">
      <c r="AH2878" s="591" t="s">
        <v>1613</v>
      </c>
      <c r="AI2878" s="592" t="s">
        <v>2992</v>
      </c>
      <c r="AJ2878" s="591">
        <v>509012</v>
      </c>
      <c r="AK2878" s="653"/>
      <c r="AU2878" s="645" t="s">
        <v>1872</v>
      </c>
      <c r="AV2878" s="592" t="s">
        <v>1552</v>
      </c>
      <c r="AW2878" s="591">
        <v>703005</v>
      </c>
      <c r="AX2878" s="624"/>
      <c r="AY2878" s="624"/>
      <c r="AZ2878" s="624"/>
      <c r="BA2878" s="624"/>
      <c r="BB2878" s="624"/>
      <c r="BC2878" s="441"/>
      <c r="BD2878" s="581"/>
      <c r="BE2878" s="581"/>
    </row>
    <row r="2879" spans="34:57" ht="15" customHeight="1" x14ac:dyDescent="0.15">
      <c r="AH2879" s="591" t="s">
        <v>1613</v>
      </c>
      <c r="AI2879" s="592" t="s">
        <v>2993</v>
      </c>
      <c r="AJ2879" s="591">
        <v>509014</v>
      </c>
      <c r="AK2879" s="653"/>
      <c r="AU2879" s="645" t="s">
        <v>1872</v>
      </c>
      <c r="AV2879" s="592" t="s">
        <v>1553</v>
      </c>
      <c r="AW2879" s="591">
        <v>703006</v>
      </c>
      <c r="AX2879" s="624"/>
      <c r="AY2879" s="624"/>
      <c r="AZ2879" s="624"/>
      <c r="BA2879" s="624"/>
      <c r="BB2879" s="624"/>
      <c r="BC2879" s="441"/>
      <c r="BD2879" s="581"/>
      <c r="BE2879" s="581"/>
    </row>
    <row r="2880" spans="34:57" ht="15" customHeight="1" x14ac:dyDescent="0.15">
      <c r="AH2880" s="591" t="s">
        <v>1613</v>
      </c>
      <c r="AI2880" s="592" t="s">
        <v>2994</v>
      </c>
      <c r="AJ2880" s="591">
        <v>509015</v>
      </c>
      <c r="AK2880" s="653"/>
      <c r="AU2880" s="645" t="s">
        <v>1872</v>
      </c>
      <c r="AV2880" s="592" t="s">
        <v>284</v>
      </c>
      <c r="AW2880" s="591">
        <v>703007</v>
      </c>
      <c r="AX2880" s="624"/>
      <c r="AY2880" s="624"/>
      <c r="AZ2880" s="624"/>
      <c r="BA2880" s="624"/>
      <c r="BB2880" s="624"/>
      <c r="BC2880" s="441"/>
      <c r="BD2880" s="581"/>
      <c r="BE2880" s="581"/>
    </row>
    <row r="2881" spans="34:57" ht="15" customHeight="1" x14ac:dyDescent="0.15">
      <c r="AH2881" s="591" t="s">
        <v>1613</v>
      </c>
      <c r="AI2881" s="592" t="s">
        <v>2995</v>
      </c>
      <c r="AJ2881" s="591">
        <v>509016</v>
      </c>
      <c r="AK2881" s="653"/>
      <c r="AU2881" s="645" t="s">
        <v>1872</v>
      </c>
      <c r="AV2881" s="592" t="s">
        <v>1554</v>
      </c>
      <c r="AW2881" s="591">
        <v>703008</v>
      </c>
      <c r="AX2881" s="624"/>
      <c r="AY2881" s="624"/>
      <c r="AZ2881" s="624"/>
      <c r="BA2881" s="624"/>
      <c r="BB2881" s="624"/>
      <c r="BC2881" s="441"/>
      <c r="BD2881" s="581"/>
      <c r="BE2881" s="581"/>
    </row>
    <row r="2882" spans="34:57" ht="15" customHeight="1" x14ac:dyDescent="0.15">
      <c r="AH2882" s="591" t="s">
        <v>1613</v>
      </c>
      <c r="AI2882" s="592" t="s">
        <v>2996</v>
      </c>
      <c r="AJ2882" s="591">
        <v>509017</v>
      </c>
      <c r="AK2882" s="653"/>
      <c r="AU2882" s="645" t="s">
        <v>1872</v>
      </c>
      <c r="AV2882" s="592" t="s">
        <v>1555</v>
      </c>
      <c r="AW2882" s="591">
        <v>703009</v>
      </c>
      <c r="AX2882" s="624"/>
      <c r="AY2882" s="624"/>
      <c r="AZ2882" s="624"/>
      <c r="BA2882" s="624"/>
      <c r="BB2882" s="624"/>
      <c r="BC2882" s="441"/>
      <c r="BD2882" s="581"/>
      <c r="BE2882" s="581"/>
    </row>
    <row r="2883" spans="34:57" ht="15" customHeight="1" x14ac:dyDescent="0.15">
      <c r="AH2883" s="591" t="s">
        <v>1613</v>
      </c>
      <c r="AI2883" s="592" t="s">
        <v>2997</v>
      </c>
      <c r="AJ2883" s="591">
        <v>509018</v>
      </c>
      <c r="AK2883" s="653"/>
      <c r="AU2883" s="645" t="s">
        <v>1872</v>
      </c>
      <c r="AV2883" s="592" t="s">
        <v>285</v>
      </c>
      <c r="AW2883" s="591">
        <v>703010</v>
      </c>
      <c r="AX2883" s="624"/>
      <c r="AY2883" s="624"/>
      <c r="AZ2883" s="624"/>
      <c r="BA2883" s="624"/>
      <c r="BB2883" s="624"/>
      <c r="BC2883" s="441"/>
      <c r="BD2883" s="581"/>
      <c r="BE2883" s="581"/>
    </row>
    <row r="2884" spans="34:57" ht="15" customHeight="1" x14ac:dyDescent="0.15">
      <c r="AH2884" s="591" t="s">
        <v>1613</v>
      </c>
      <c r="AI2884" s="592" t="s">
        <v>2998</v>
      </c>
      <c r="AJ2884" s="591">
        <v>509018</v>
      </c>
      <c r="AK2884" s="653"/>
      <c r="AU2884" s="645" t="s">
        <v>1872</v>
      </c>
      <c r="AV2884" s="592" t="s">
        <v>1556</v>
      </c>
      <c r="AW2884" s="591">
        <v>703011</v>
      </c>
      <c r="AX2884" s="624"/>
      <c r="AY2884" s="624"/>
      <c r="AZ2884" s="624"/>
      <c r="BA2884" s="624"/>
      <c r="BB2884" s="624"/>
      <c r="BC2884" s="441"/>
      <c r="BD2884" s="581"/>
      <c r="BE2884" s="581"/>
    </row>
    <row r="2885" spans="34:57" ht="15" customHeight="1" x14ac:dyDescent="0.15">
      <c r="AH2885" s="591" t="s">
        <v>1613</v>
      </c>
      <c r="AI2885" s="592" t="s">
        <v>2999</v>
      </c>
      <c r="AJ2885" s="591">
        <v>509019</v>
      </c>
      <c r="AK2885" s="653"/>
      <c r="AU2885" s="645" t="s">
        <v>1872</v>
      </c>
      <c r="AV2885" s="592" t="s">
        <v>1557</v>
      </c>
      <c r="AW2885" s="591">
        <v>703012</v>
      </c>
      <c r="AX2885" s="624"/>
      <c r="AY2885" s="624"/>
      <c r="AZ2885" s="624"/>
      <c r="BA2885" s="624"/>
      <c r="BB2885" s="624"/>
      <c r="BC2885" s="441"/>
      <c r="BD2885" s="581"/>
      <c r="BE2885" s="581"/>
    </row>
    <row r="2886" spans="34:57" ht="15" customHeight="1" x14ac:dyDescent="0.15">
      <c r="AH2886" s="591" t="s">
        <v>1613</v>
      </c>
      <c r="AI2886" s="592" t="s">
        <v>1640</v>
      </c>
      <c r="AJ2886" s="591">
        <v>509990</v>
      </c>
      <c r="AK2886" s="653"/>
      <c r="AU2886" s="645" t="s">
        <v>1872</v>
      </c>
      <c r="AV2886" s="592" t="s">
        <v>1558</v>
      </c>
      <c r="AW2886" s="591">
        <v>703013</v>
      </c>
      <c r="AX2886" s="624"/>
      <c r="AY2886" s="624"/>
      <c r="AZ2886" s="624"/>
      <c r="BA2886" s="624"/>
      <c r="BB2886" s="624"/>
      <c r="BC2886" s="441"/>
      <c r="BD2886" s="581"/>
      <c r="BE2886" s="581"/>
    </row>
    <row r="2887" spans="34:57" ht="15" customHeight="1" x14ac:dyDescent="0.15">
      <c r="AH2887" s="591" t="s">
        <v>1613</v>
      </c>
      <c r="AI2887" s="592" t="s">
        <v>3000</v>
      </c>
      <c r="AJ2887" s="591">
        <v>509991</v>
      </c>
      <c r="AK2887" s="653"/>
      <c r="AU2887" s="645" t="s">
        <v>1872</v>
      </c>
      <c r="AV2887" s="592" t="s">
        <v>1559</v>
      </c>
      <c r="AW2887" s="591">
        <v>703014</v>
      </c>
      <c r="AX2887" s="624"/>
      <c r="AY2887" s="624"/>
      <c r="AZ2887" s="624"/>
      <c r="BA2887" s="624"/>
      <c r="BB2887" s="624"/>
      <c r="BC2887" s="441"/>
      <c r="BD2887" s="581"/>
      <c r="BE2887" s="581"/>
    </row>
    <row r="2888" spans="34:57" ht="15" customHeight="1" x14ac:dyDescent="0.15">
      <c r="AH2888" s="591" t="s">
        <v>509</v>
      </c>
      <c r="AI2888" s="592" t="s">
        <v>3001</v>
      </c>
      <c r="AJ2888" s="591">
        <v>601001</v>
      </c>
      <c r="AK2888" s="653"/>
      <c r="AU2888" s="645" t="s">
        <v>1872</v>
      </c>
      <c r="AV2888" s="592" t="s">
        <v>1561</v>
      </c>
      <c r="AW2888" s="591">
        <v>703015</v>
      </c>
      <c r="AX2888" s="624"/>
      <c r="AY2888" s="624"/>
      <c r="AZ2888" s="624"/>
      <c r="BA2888" s="624"/>
      <c r="BB2888" s="624"/>
      <c r="BC2888" s="441"/>
      <c r="BD2888" s="581"/>
      <c r="BE2888" s="581"/>
    </row>
    <row r="2889" spans="34:57" ht="15" customHeight="1" x14ac:dyDescent="0.15">
      <c r="AH2889" s="591" t="s">
        <v>509</v>
      </c>
      <c r="AI2889" s="592" t="s">
        <v>3002</v>
      </c>
      <c r="AJ2889" s="591">
        <v>601002</v>
      </c>
      <c r="AK2889" s="653"/>
      <c r="AU2889" s="645" t="s">
        <v>1872</v>
      </c>
      <c r="AV2889" s="592" t="s">
        <v>1562</v>
      </c>
      <c r="AW2889" s="591">
        <v>703016</v>
      </c>
      <c r="AX2889" s="624"/>
      <c r="AY2889" s="624"/>
      <c r="AZ2889" s="624"/>
      <c r="BA2889" s="624"/>
      <c r="BB2889" s="624"/>
      <c r="BC2889" s="441"/>
      <c r="BD2889" s="581"/>
      <c r="BE2889" s="581"/>
    </row>
    <row r="2890" spans="34:57" ht="15" customHeight="1" x14ac:dyDescent="0.15">
      <c r="AH2890" s="591" t="s">
        <v>509</v>
      </c>
      <c r="AI2890" s="592" t="s">
        <v>3003</v>
      </c>
      <c r="AJ2890" s="591">
        <v>601003</v>
      </c>
      <c r="AK2890" s="653"/>
      <c r="AU2890" s="645" t="s">
        <v>1872</v>
      </c>
      <c r="AV2890" s="592" t="s">
        <v>1563</v>
      </c>
      <c r="AW2890" s="591">
        <v>703017</v>
      </c>
      <c r="AX2890" s="624"/>
      <c r="AY2890" s="624"/>
      <c r="AZ2890" s="624"/>
      <c r="BA2890" s="624"/>
      <c r="BB2890" s="624"/>
      <c r="BC2890" s="441"/>
      <c r="BD2890" s="581"/>
      <c r="BE2890" s="581"/>
    </row>
    <row r="2891" spans="34:57" ht="15" customHeight="1" x14ac:dyDescent="0.15">
      <c r="AH2891" s="591" t="s">
        <v>509</v>
      </c>
      <c r="AI2891" s="592" t="s">
        <v>3004</v>
      </c>
      <c r="AJ2891" s="591">
        <v>601004</v>
      </c>
      <c r="AK2891" s="653"/>
      <c r="AU2891" s="645" t="s">
        <v>1872</v>
      </c>
      <c r="AV2891" s="592" t="s">
        <v>1875</v>
      </c>
      <c r="AW2891" s="591">
        <v>703018</v>
      </c>
      <c r="AX2891" s="624"/>
      <c r="AY2891" s="624"/>
      <c r="AZ2891" s="624"/>
      <c r="BA2891" s="624"/>
      <c r="BB2891" s="624"/>
      <c r="BC2891" s="441"/>
      <c r="BD2891" s="581"/>
      <c r="BE2891" s="581"/>
    </row>
    <row r="2892" spans="34:57" ht="15" customHeight="1" x14ac:dyDescent="0.15">
      <c r="AH2892" s="591" t="s">
        <v>509</v>
      </c>
      <c r="AI2892" s="592" t="s">
        <v>3005</v>
      </c>
      <c r="AJ2892" s="591">
        <v>601006</v>
      </c>
      <c r="AK2892" s="653"/>
      <c r="AU2892" s="645" t="s">
        <v>1872</v>
      </c>
      <c r="AV2892" s="592" t="s">
        <v>1564</v>
      </c>
      <c r="AW2892" s="591">
        <v>703020</v>
      </c>
      <c r="AX2892" s="624"/>
      <c r="AY2892" s="624"/>
      <c r="AZ2892" s="624"/>
      <c r="BA2892" s="624"/>
      <c r="BB2892" s="624"/>
      <c r="BC2892" s="441"/>
      <c r="BD2892" s="581"/>
      <c r="BE2892" s="581"/>
    </row>
    <row r="2893" spans="34:57" ht="15" customHeight="1" x14ac:dyDescent="0.15">
      <c r="AH2893" s="591" t="s">
        <v>509</v>
      </c>
      <c r="AI2893" s="592" t="s">
        <v>3006</v>
      </c>
      <c r="AJ2893" s="591">
        <v>601007</v>
      </c>
      <c r="AK2893" s="653"/>
      <c r="AU2893" s="645" t="s">
        <v>1872</v>
      </c>
      <c r="AV2893" s="592" t="s">
        <v>1565</v>
      </c>
      <c r="AW2893" s="591">
        <v>703021</v>
      </c>
      <c r="AX2893" s="624"/>
      <c r="AY2893" s="624"/>
      <c r="AZ2893" s="624"/>
      <c r="BA2893" s="624"/>
      <c r="BB2893" s="624"/>
      <c r="BC2893" s="441"/>
      <c r="BD2893" s="581"/>
      <c r="BE2893" s="581"/>
    </row>
    <row r="2894" spans="34:57" ht="15" customHeight="1" x14ac:dyDescent="0.15">
      <c r="AH2894" s="591" t="s">
        <v>509</v>
      </c>
      <c r="AI2894" s="592" t="s">
        <v>3007</v>
      </c>
      <c r="AJ2894" s="591">
        <v>601008</v>
      </c>
      <c r="AK2894" s="653"/>
      <c r="AU2894" s="645" t="s">
        <v>1872</v>
      </c>
      <c r="AV2894" s="592" t="s">
        <v>1876</v>
      </c>
      <c r="AW2894" s="591">
        <v>703022</v>
      </c>
      <c r="AX2894" s="624"/>
      <c r="AY2894" s="624"/>
      <c r="AZ2894" s="624"/>
      <c r="BA2894" s="624"/>
      <c r="BB2894" s="624"/>
      <c r="BC2894" s="441"/>
      <c r="BD2894" s="581"/>
      <c r="BE2894" s="581"/>
    </row>
    <row r="2895" spans="34:57" ht="15" customHeight="1" x14ac:dyDescent="0.15">
      <c r="AH2895" s="591" t="s">
        <v>509</v>
      </c>
      <c r="AI2895" s="592" t="s">
        <v>3008</v>
      </c>
      <c r="AJ2895" s="591">
        <v>601009</v>
      </c>
      <c r="AK2895" s="653"/>
      <c r="AU2895" s="645" t="s">
        <v>1872</v>
      </c>
      <c r="AV2895" s="592" t="s">
        <v>1877</v>
      </c>
      <c r="AW2895" s="591">
        <v>703023</v>
      </c>
      <c r="AX2895" s="624"/>
      <c r="AY2895" s="624"/>
      <c r="AZ2895" s="624"/>
      <c r="BA2895" s="624"/>
      <c r="BB2895" s="624"/>
      <c r="BC2895" s="441"/>
      <c r="BD2895" s="581"/>
      <c r="BE2895" s="581"/>
    </row>
    <row r="2896" spans="34:57" ht="15" customHeight="1" x14ac:dyDescent="0.15">
      <c r="AH2896" s="591" t="s">
        <v>509</v>
      </c>
      <c r="AI2896" s="592" t="s">
        <v>3009</v>
      </c>
      <c r="AJ2896" s="591">
        <v>601010</v>
      </c>
      <c r="AK2896" s="653"/>
      <c r="AU2896" s="645" t="s">
        <v>1872</v>
      </c>
      <c r="AV2896" s="592" t="s">
        <v>1566</v>
      </c>
      <c r="AW2896" s="591">
        <v>703024</v>
      </c>
      <c r="AX2896" s="624"/>
      <c r="AY2896" s="624"/>
      <c r="AZ2896" s="624"/>
      <c r="BA2896" s="624"/>
      <c r="BB2896" s="624"/>
      <c r="BC2896" s="441"/>
      <c r="BD2896" s="581"/>
      <c r="BE2896" s="581"/>
    </row>
    <row r="2897" spans="34:57" ht="15" customHeight="1" x14ac:dyDescent="0.15">
      <c r="AH2897" s="591" t="s">
        <v>509</v>
      </c>
      <c r="AI2897" s="592" t="s">
        <v>1649</v>
      </c>
      <c r="AJ2897" s="591">
        <v>601011</v>
      </c>
      <c r="AK2897" s="653"/>
      <c r="AU2897" s="645" t="s">
        <v>1872</v>
      </c>
      <c r="AV2897" s="593" t="s">
        <v>1567</v>
      </c>
      <c r="AW2897" s="591">
        <v>703025</v>
      </c>
      <c r="AX2897" s="624"/>
      <c r="AY2897" s="624"/>
      <c r="AZ2897" s="624"/>
      <c r="BA2897" s="624"/>
      <c r="BB2897" s="624"/>
      <c r="BC2897" s="441"/>
      <c r="BD2897" s="581"/>
      <c r="BE2897" s="581"/>
    </row>
    <row r="2898" spans="34:57" ht="15" customHeight="1" x14ac:dyDescent="0.15">
      <c r="AH2898" s="591" t="s">
        <v>509</v>
      </c>
      <c r="AI2898" s="592" t="s">
        <v>3010</v>
      </c>
      <c r="AJ2898" s="591">
        <v>601012</v>
      </c>
      <c r="AK2898" s="653"/>
      <c r="AU2898" s="645" t="s">
        <v>1872</v>
      </c>
      <c r="AV2898" s="592" t="s">
        <v>1878</v>
      </c>
      <c r="AW2898" s="591">
        <v>703026</v>
      </c>
      <c r="AX2898" s="624"/>
      <c r="AY2898" s="624"/>
      <c r="AZ2898" s="624"/>
      <c r="BA2898" s="624"/>
      <c r="BB2898" s="624"/>
      <c r="BC2898" s="441"/>
      <c r="BD2898" s="581"/>
      <c r="BE2898" s="581"/>
    </row>
    <row r="2899" spans="34:57" ht="15" customHeight="1" x14ac:dyDescent="0.15">
      <c r="AH2899" s="591" t="s">
        <v>509</v>
      </c>
      <c r="AI2899" s="592" t="s">
        <v>3011</v>
      </c>
      <c r="AJ2899" s="591">
        <v>601991</v>
      </c>
      <c r="AK2899" s="653"/>
      <c r="AU2899" s="645" t="s">
        <v>1879</v>
      </c>
      <c r="AV2899" s="592" t="s">
        <v>1880</v>
      </c>
      <c r="AW2899" s="591">
        <v>703027</v>
      </c>
      <c r="AX2899" s="624"/>
      <c r="AY2899" s="624"/>
      <c r="AZ2899" s="624"/>
      <c r="BA2899" s="624"/>
      <c r="BB2899" s="624"/>
      <c r="BC2899" s="441"/>
      <c r="BD2899" s="581"/>
      <c r="BE2899" s="581"/>
    </row>
    <row r="2900" spans="34:57" ht="15" customHeight="1" x14ac:dyDescent="0.15">
      <c r="AH2900" s="591" t="s">
        <v>1655</v>
      </c>
      <c r="AI2900" s="592" t="s">
        <v>3012</v>
      </c>
      <c r="AJ2900" s="591">
        <v>602001</v>
      </c>
      <c r="AK2900" s="653"/>
      <c r="AU2900" s="645" t="s">
        <v>1872</v>
      </c>
      <c r="AV2900" s="592"/>
      <c r="AW2900" s="591">
        <v>703990</v>
      </c>
      <c r="AX2900" s="624"/>
      <c r="AY2900" s="624"/>
      <c r="AZ2900" s="624"/>
      <c r="BA2900" s="624"/>
      <c r="BB2900" s="624"/>
      <c r="BC2900" s="441"/>
      <c r="BD2900" s="581"/>
      <c r="BE2900" s="581"/>
    </row>
    <row r="2901" spans="34:57" ht="15" customHeight="1" x14ac:dyDescent="0.15">
      <c r="AH2901" s="591" t="s">
        <v>1655</v>
      </c>
      <c r="AI2901" s="592" t="s">
        <v>3013</v>
      </c>
      <c r="AJ2901" s="591">
        <v>602002</v>
      </c>
      <c r="AK2901" s="653"/>
      <c r="AU2901" s="645" t="s">
        <v>1872</v>
      </c>
      <c r="AV2901" s="592" t="s">
        <v>375</v>
      </c>
      <c r="AW2901" s="591">
        <v>703991</v>
      </c>
      <c r="AX2901" s="624"/>
      <c r="AY2901" s="624"/>
      <c r="AZ2901" s="624"/>
      <c r="BA2901" s="624"/>
      <c r="BB2901" s="624"/>
      <c r="BC2901" s="441"/>
      <c r="BD2901" s="581"/>
      <c r="BE2901" s="581"/>
    </row>
    <row r="2902" spans="34:57" ht="15" customHeight="1" x14ac:dyDescent="0.15">
      <c r="AH2902" s="591" t="s">
        <v>1655</v>
      </c>
      <c r="AI2902" s="592" t="s">
        <v>3014</v>
      </c>
      <c r="AJ2902" s="591">
        <v>602003</v>
      </c>
      <c r="AK2902" s="653"/>
      <c r="AU2902" s="645" t="s">
        <v>1881</v>
      </c>
      <c r="AV2902" s="592" t="s">
        <v>1882</v>
      </c>
      <c r="AW2902" s="591">
        <v>704002</v>
      </c>
      <c r="AX2902" s="624"/>
      <c r="AY2902" s="624"/>
      <c r="AZ2902" s="624"/>
      <c r="BA2902" s="624"/>
      <c r="BB2902" s="624"/>
      <c r="BC2902" s="441"/>
      <c r="BD2902" s="581"/>
      <c r="BE2902" s="581"/>
    </row>
    <row r="2903" spans="34:57" ht="15" customHeight="1" x14ac:dyDescent="0.15">
      <c r="AH2903" s="591" t="s">
        <v>1655</v>
      </c>
      <c r="AI2903" s="592" t="s">
        <v>3015</v>
      </c>
      <c r="AJ2903" s="591">
        <v>602004</v>
      </c>
      <c r="AK2903" s="653"/>
      <c r="AU2903" s="645" t="s">
        <v>1881</v>
      </c>
      <c r="AV2903" s="592" t="s">
        <v>1569</v>
      </c>
      <c r="AW2903" s="591">
        <v>704003</v>
      </c>
      <c r="AX2903" s="624"/>
      <c r="AY2903" s="624"/>
      <c r="AZ2903" s="624"/>
      <c r="BA2903" s="624"/>
      <c r="BB2903" s="624"/>
      <c r="BC2903" s="441"/>
      <c r="BD2903" s="581"/>
      <c r="BE2903" s="581"/>
    </row>
    <row r="2904" spans="34:57" ht="15" customHeight="1" x14ac:dyDescent="0.15">
      <c r="AH2904" s="591" t="s">
        <v>1655</v>
      </c>
      <c r="AI2904" s="592" t="s">
        <v>3016</v>
      </c>
      <c r="AJ2904" s="591">
        <v>602006</v>
      </c>
      <c r="AK2904" s="653"/>
      <c r="AU2904" s="645" t="s">
        <v>1881</v>
      </c>
      <c r="AV2904" s="592" t="s">
        <v>1570</v>
      </c>
      <c r="AW2904" s="591">
        <v>704004</v>
      </c>
      <c r="AX2904" s="624"/>
      <c r="AY2904" s="624"/>
      <c r="AZ2904" s="624"/>
      <c r="BA2904" s="624"/>
      <c r="BB2904" s="624"/>
      <c r="BC2904" s="441"/>
      <c r="BD2904" s="581"/>
      <c r="BE2904" s="581"/>
    </row>
    <row r="2905" spans="34:57" ht="15" customHeight="1" x14ac:dyDescent="0.15">
      <c r="AH2905" s="591" t="s">
        <v>1655</v>
      </c>
      <c r="AI2905" s="592" t="s">
        <v>3017</v>
      </c>
      <c r="AJ2905" s="591">
        <v>602007</v>
      </c>
      <c r="AK2905" s="653"/>
      <c r="AU2905" s="645" t="s">
        <v>1881</v>
      </c>
      <c r="AV2905" s="592" t="s">
        <v>1883</v>
      </c>
      <c r="AW2905" s="591">
        <v>704005</v>
      </c>
      <c r="AX2905" s="624"/>
      <c r="AY2905" s="624"/>
      <c r="AZ2905" s="624"/>
      <c r="BA2905" s="624"/>
      <c r="BB2905" s="624"/>
      <c r="BC2905" s="441"/>
      <c r="BD2905" s="581"/>
      <c r="BE2905" s="581"/>
    </row>
    <row r="2906" spans="34:57" ht="15" customHeight="1" x14ac:dyDescent="0.15">
      <c r="AH2906" s="591" t="s">
        <v>1655</v>
      </c>
      <c r="AI2906" s="592" t="s">
        <v>3018</v>
      </c>
      <c r="AJ2906" s="591">
        <v>602008</v>
      </c>
      <c r="AK2906" s="653"/>
      <c r="AU2906" s="645" t="s">
        <v>1881</v>
      </c>
      <c r="AV2906" s="592" t="s">
        <v>1571</v>
      </c>
      <c r="AW2906" s="591">
        <v>704006</v>
      </c>
      <c r="AX2906" s="624"/>
      <c r="AY2906" s="624"/>
      <c r="AZ2906" s="624"/>
      <c r="BA2906" s="624"/>
      <c r="BB2906" s="624"/>
      <c r="BC2906" s="441"/>
      <c r="BD2906" s="581"/>
      <c r="BE2906" s="581"/>
    </row>
    <row r="2907" spans="34:57" ht="15" customHeight="1" x14ac:dyDescent="0.15">
      <c r="AH2907" s="591" t="s">
        <v>1655</v>
      </c>
      <c r="AI2907" s="592" t="s">
        <v>3019</v>
      </c>
      <c r="AJ2907" s="591">
        <v>602009</v>
      </c>
      <c r="AK2907" s="653"/>
      <c r="AU2907" s="645" t="s">
        <v>1881</v>
      </c>
      <c r="AV2907" s="592" t="s">
        <v>1572</v>
      </c>
      <c r="AW2907" s="591">
        <v>704007</v>
      </c>
      <c r="AX2907" s="624"/>
      <c r="AY2907" s="624"/>
      <c r="AZ2907" s="624"/>
      <c r="BA2907" s="624"/>
      <c r="BB2907" s="624"/>
      <c r="BC2907" s="441"/>
      <c r="BD2907" s="581"/>
      <c r="BE2907" s="581"/>
    </row>
    <row r="2908" spans="34:57" ht="15" customHeight="1" x14ac:dyDescent="0.15">
      <c r="AH2908" s="591" t="s">
        <v>1655</v>
      </c>
      <c r="AI2908" s="592" t="s">
        <v>3020</v>
      </c>
      <c r="AJ2908" s="591">
        <v>602010</v>
      </c>
      <c r="AK2908" s="653"/>
      <c r="AU2908" s="645" t="s">
        <v>1881</v>
      </c>
      <c r="AV2908" s="592" t="s">
        <v>1573</v>
      </c>
      <c r="AW2908" s="591">
        <v>704008</v>
      </c>
      <c r="AX2908" s="624"/>
      <c r="AY2908" s="624"/>
      <c r="AZ2908" s="624"/>
      <c r="BA2908" s="624"/>
      <c r="BB2908" s="624"/>
      <c r="BC2908" s="441"/>
      <c r="BD2908" s="581"/>
      <c r="BE2908" s="581"/>
    </row>
    <row r="2909" spans="34:57" ht="15" customHeight="1" x14ac:dyDescent="0.15">
      <c r="AH2909" s="591" t="s">
        <v>1655</v>
      </c>
      <c r="AI2909" s="592" t="s">
        <v>3021</v>
      </c>
      <c r="AJ2909" s="591">
        <v>602011</v>
      </c>
      <c r="AK2909" s="653"/>
      <c r="AU2909" s="645" t="s">
        <v>1881</v>
      </c>
      <c r="AV2909" s="592" t="s">
        <v>1574</v>
      </c>
      <c r="AW2909" s="591">
        <v>704009</v>
      </c>
      <c r="AX2909" s="624"/>
      <c r="AY2909" s="624"/>
      <c r="AZ2909" s="624"/>
      <c r="BA2909" s="624"/>
      <c r="BB2909" s="624"/>
      <c r="BC2909" s="441"/>
      <c r="BD2909" s="581"/>
      <c r="BE2909" s="581"/>
    </row>
    <row r="2910" spans="34:57" ht="15" customHeight="1" x14ac:dyDescent="0.15">
      <c r="AH2910" s="591" t="s">
        <v>1655</v>
      </c>
      <c r="AI2910" s="592" t="s">
        <v>3022</v>
      </c>
      <c r="AJ2910" s="591">
        <v>602012</v>
      </c>
      <c r="AK2910" s="653"/>
      <c r="AU2910" s="645" t="s">
        <v>1881</v>
      </c>
      <c r="AV2910" s="592" t="s">
        <v>1575</v>
      </c>
      <c r="AW2910" s="591">
        <v>704010</v>
      </c>
      <c r="AX2910" s="624"/>
      <c r="AY2910" s="624"/>
      <c r="AZ2910" s="624"/>
      <c r="BA2910" s="624"/>
      <c r="BB2910" s="624"/>
      <c r="BC2910" s="441"/>
      <c r="BD2910" s="581"/>
      <c r="BE2910" s="581"/>
    </row>
    <row r="2911" spans="34:57" ht="15" customHeight="1" x14ac:dyDescent="0.15">
      <c r="AH2911" s="591" t="s">
        <v>1655</v>
      </c>
      <c r="AI2911" s="592" t="s">
        <v>3023</v>
      </c>
      <c r="AJ2911" s="591">
        <v>602013</v>
      </c>
      <c r="AK2911" s="653"/>
      <c r="AU2911" s="645" t="s">
        <v>1881</v>
      </c>
      <c r="AV2911" s="592" t="s">
        <v>1577</v>
      </c>
      <c r="AW2911" s="591">
        <v>704011</v>
      </c>
      <c r="AX2911" s="624"/>
      <c r="AY2911" s="624"/>
      <c r="AZ2911" s="624"/>
      <c r="BA2911" s="624"/>
      <c r="BB2911" s="624"/>
      <c r="BC2911" s="441"/>
      <c r="BD2911" s="581"/>
      <c r="BE2911" s="581"/>
    </row>
    <row r="2912" spans="34:57" ht="15" customHeight="1" x14ac:dyDescent="0.15">
      <c r="AH2912" s="591" t="s">
        <v>1655</v>
      </c>
      <c r="AI2912" s="592" t="s">
        <v>3024</v>
      </c>
      <c r="AJ2912" s="591">
        <v>602014</v>
      </c>
      <c r="AK2912" s="653"/>
      <c r="AU2912" s="645" t="s">
        <v>1881</v>
      </c>
      <c r="AV2912" s="592" t="s">
        <v>1884</v>
      </c>
      <c r="AW2912" s="591">
        <v>704012</v>
      </c>
      <c r="AX2912" s="624"/>
      <c r="AY2912" s="624"/>
      <c r="AZ2912" s="624"/>
      <c r="BA2912" s="624"/>
      <c r="BB2912" s="624"/>
      <c r="BC2912" s="441"/>
      <c r="BD2912" s="581"/>
      <c r="BE2912" s="581"/>
    </row>
    <row r="2913" spans="34:57" ht="15" customHeight="1" x14ac:dyDescent="0.15">
      <c r="AH2913" s="591" t="s">
        <v>1655</v>
      </c>
      <c r="AI2913" s="592" t="s">
        <v>3025</v>
      </c>
      <c r="AJ2913" s="591">
        <v>602015</v>
      </c>
      <c r="AK2913" s="653"/>
      <c r="AU2913" s="645" t="s">
        <v>1881</v>
      </c>
      <c r="AV2913" s="592" t="s">
        <v>1885</v>
      </c>
      <c r="AW2913" s="591">
        <v>704013</v>
      </c>
      <c r="AX2913" s="624"/>
      <c r="AY2913" s="624"/>
      <c r="AZ2913" s="624"/>
      <c r="BA2913" s="624"/>
      <c r="BB2913" s="624"/>
      <c r="BC2913" s="441"/>
      <c r="BD2913" s="581"/>
      <c r="BE2913" s="581"/>
    </row>
    <row r="2914" spans="34:57" ht="15" customHeight="1" x14ac:dyDescent="0.15">
      <c r="AH2914" s="591" t="s">
        <v>1655</v>
      </c>
      <c r="AI2914" s="592" t="s">
        <v>3026</v>
      </c>
      <c r="AJ2914" s="591">
        <v>602016</v>
      </c>
      <c r="AK2914" s="653"/>
      <c r="AU2914" s="645" t="s">
        <v>1881</v>
      </c>
      <c r="AV2914" s="592" t="s">
        <v>1578</v>
      </c>
      <c r="AW2914" s="591">
        <v>704014</v>
      </c>
      <c r="AX2914" s="624"/>
      <c r="AY2914" s="624"/>
      <c r="AZ2914" s="624"/>
      <c r="BA2914" s="624"/>
      <c r="BB2914" s="624"/>
      <c r="BC2914" s="441"/>
      <c r="BD2914" s="581"/>
      <c r="BE2914" s="581"/>
    </row>
    <row r="2915" spans="34:57" ht="15" customHeight="1" x14ac:dyDescent="0.15">
      <c r="AH2915" s="591" t="s">
        <v>1655</v>
      </c>
      <c r="AI2915" s="592" t="s">
        <v>3027</v>
      </c>
      <c r="AJ2915" s="591">
        <v>602017</v>
      </c>
      <c r="AK2915" s="653"/>
      <c r="AU2915" s="645" t="s">
        <v>1881</v>
      </c>
      <c r="AV2915" s="592" t="s">
        <v>1579</v>
      </c>
      <c r="AW2915" s="591">
        <v>704015</v>
      </c>
      <c r="AX2915" s="624"/>
      <c r="AY2915" s="624"/>
      <c r="AZ2915" s="624"/>
      <c r="BA2915" s="624"/>
      <c r="BB2915" s="624"/>
      <c r="BC2915" s="441"/>
      <c r="BD2915" s="581"/>
      <c r="BE2915" s="581"/>
    </row>
    <row r="2916" spans="34:57" ht="15" customHeight="1" x14ac:dyDescent="0.15">
      <c r="AH2916" s="591" t="s">
        <v>1655</v>
      </c>
      <c r="AI2916" s="592" t="s">
        <v>3028</v>
      </c>
      <c r="AJ2916" s="591">
        <v>602018</v>
      </c>
      <c r="AK2916" s="653"/>
      <c r="AU2916" s="645" t="s">
        <v>1881</v>
      </c>
      <c r="AV2916" s="592" t="s">
        <v>1580</v>
      </c>
      <c r="AW2916" s="591">
        <v>704016</v>
      </c>
      <c r="AX2916" s="624"/>
      <c r="AY2916" s="624"/>
      <c r="AZ2916" s="624"/>
      <c r="BA2916" s="624"/>
      <c r="BB2916" s="624"/>
      <c r="BC2916" s="441"/>
      <c r="BD2916" s="581"/>
      <c r="BE2916" s="581"/>
    </row>
    <row r="2917" spans="34:57" ht="15" customHeight="1" x14ac:dyDescent="0.15">
      <c r="AH2917" s="591" t="s">
        <v>1655</v>
      </c>
      <c r="AI2917" s="593" t="s">
        <v>3029</v>
      </c>
      <c r="AJ2917" s="591">
        <v>602019</v>
      </c>
      <c r="AK2917" s="653"/>
      <c r="AU2917" s="645" t="s">
        <v>1881</v>
      </c>
      <c r="AV2917" s="592" t="s">
        <v>1582</v>
      </c>
      <c r="AW2917" s="591">
        <v>704017</v>
      </c>
      <c r="AX2917" s="624"/>
      <c r="AY2917" s="624"/>
      <c r="AZ2917" s="624"/>
      <c r="BA2917" s="624"/>
      <c r="BB2917" s="624"/>
      <c r="BC2917" s="441"/>
      <c r="BD2917" s="581"/>
      <c r="BE2917" s="581"/>
    </row>
    <row r="2918" spans="34:57" ht="15" customHeight="1" x14ac:dyDescent="0.15">
      <c r="AH2918" s="591" t="s">
        <v>1655</v>
      </c>
      <c r="AI2918" s="592" t="s">
        <v>3030</v>
      </c>
      <c r="AJ2918" s="591">
        <v>602020</v>
      </c>
      <c r="AK2918" s="653"/>
      <c r="AU2918" s="645" t="s">
        <v>1881</v>
      </c>
      <c r="AV2918" s="592" t="s">
        <v>1583</v>
      </c>
      <c r="AW2918" s="591">
        <v>704018</v>
      </c>
      <c r="AX2918" s="624"/>
      <c r="AY2918" s="624"/>
      <c r="AZ2918" s="624"/>
      <c r="BA2918" s="624"/>
      <c r="BB2918" s="624"/>
      <c r="BC2918" s="441"/>
      <c r="BD2918" s="581"/>
      <c r="BE2918" s="581"/>
    </row>
    <row r="2919" spans="34:57" ht="15" customHeight="1" x14ac:dyDescent="0.15">
      <c r="AH2919" s="591" t="s">
        <v>1655</v>
      </c>
      <c r="AI2919" s="592" t="s">
        <v>3031</v>
      </c>
      <c r="AJ2919" s="591">
        <v>602021</v>
      </c>
      <c r="AK2919" s="653"/>
      <c r="AU2919" s="645" t="s">
        <v>1881</v>
      </c>
      <c r="AV2919" s="592" t="s">
        <v>1585</v>
      </c>
      <c r="AW2919" s="591">
        <v>704019</v>
      </c>
      <c r="AX2919" s="624"/>
      <c r="AY2919" s="624"/>
      <c r="AZ2919" s="624"/>
      <c r="BA2919" s="624"/>
      <c r="BB2919" s="624"/>
      <c r="BC2919" s="441"/>
      <c r="BD2919" s="581"/>
      <c r="BE2919" s="581"/>
    </row>
    <row r="2920" spans="34:57" ht="15" customHeight="1" x14ac:dyDescent="0.15">
      <c r="AH2920" s="591" t="s">
        <v>1655</v>
      </c>
      <c r="AI2920" s="592" t="s">
        <v>3032</v>
      </c>
      <c r="AJ2920" s="591">
        <v>602022</v>
      </c>
      <c r="AK2920" s="653"/>
      <c r="AU2920" s="645" t="s">
        <v>1881</v>
      </c>
      <c r="AV2920" s="592" t="s">
        <v>1586</v>
      </c>
      <c r="AW2920" s="591">
        <v>704020</v>
      </c>
      <c r="AX2920" s="624"/>
      <c r="AY2920" s="624"/>
      <c r="AZ2920" s="624"/>
      <c r="BA2920" s="624"/>
      <c r="BB2920" s="624"/>
      <c r="BC2920" s="441"/>
      <c r="BD2920" s="581"/>
      <c r="BE2920" s="581"/>
    </row>
    <row r="2921" spans="34:57" ht="15" customHeight="1" x14ac:dyDescent="0.15">
      <c r="AH2921" s="591" t="s">
        <v>1655</v>
      </c>
      <c r="AI2921" s="592" t="s">
        <v>3033</v>
      </c>
      <c r="AJ2921" s="591">
        <v>602023</v>
      </c>
      <c r="AK2921" s="653"/>
      <c r="AU2921" s="645" t="s">
        <v>1881</v>
      </c>
      <c r="AV2921" s="592" t="s">
        <v>1886</v>
      </c>
      <c r="AW2921" s="591">
        <v>704021</v>
      </c>
      <c r="AX2921" s="624"/>
      <c r="AY2921" s="624"/>
      <c r="AZ2921" s="624"/>
      <c r="BA2921" s="624"/>
      <c r="BB2921" s="624"/>
      <c r="BC2921" s="441"/>
      <c r="BD2921" s="581"/>
      <c r="BE2921" s="581"/>
    </row>
    <row r="2922" spans="34:57" ht="15" customHeight="1" x14ac:dyDescent="0.15">
      <c r="AH2922" s="591" t="s">
        <v>1655</v>
      </c>
      <c r="AI2922" s="592" t="s">
        <v>3034</v>
      </c>
      <c r="AJ2922" s="591">
        <v>602024</v>
      </c>
      <c r="AK2922" s="653"/>
      <c r="AU2922" s="645" t="s">
        <v>1881</v>
      </c>
      <c r="AV2922" s="592" t="s">
        <v>1588</v>
      </c>
      <c r="AW2922" s="591">
        <v>704022</v>
      </c>
      <c r="AX2922" s="624"/>
      <c r="AY2922" s="624"/>
      <c r="AZ2922" s="624"/>
      <c r="BA2922" s="624"/>
      <c r="BB2922" s="624"/>
      <c r="BC2922" s="441"/>
      <c r="BD2922" s="581"/>
      <c r="BE2922" s="581"/>
    </row>
    <row r="2923" spans="34:57" ht="15" customHeight="1" x14ac:dyDescent="0.15">
      <c r="AH2923" s="591" t="s">
        <v>1655</v>
      </c>
      <c r="AI2923" s="592" t="s">
        <v>3035</v>
      </c>
      <c r="AJ2923" s="591">
        <v>602025</v>
      </c>
      <c r="AK2923" s="653"/>
      <c r="AU2923" s="645" t="s">
        <v>1881</v>
      </c>
      <c r="AV2923" s="592" t="s">
        <v>1589</v>
      </c>
      <c r="AW2923" s="591">
        <v>704023</v>
      </c>
      <c r="AX2923" s="624"/>
      <c r="AY2923" s="624"/>
      <c r="AZ2923" s="624"/>
      <c r="BA2923" s="624"/>
      <c r="BB2923" s="624"/>
      <c r="BC2923" s="441"/>
      <c r="BD2923" s="581"/>
      <c r="BE2923" s="581"/>
    </row>
    <row r="2924" spans="34:57" ht="15" customHeight="1" x14ac:dyDescent="0.15">
      <c r="AH2924" s="591" t="s">
        <v>1655</v>
      </c>
      <c r="AI2924" s="592" t="s">
        <v>3036</v>
      </c>
      <c r="AJ2924" s="591">
        <v>602026</v>
      </c>
      <c r="AK2924" s="653"/>
      <c r="AU2924" s="645" t="s">
        <v>1881</v>
      </c>
      <c r="AV2924" s="592" t="s">
        <v>1590</v>
      </c>
      <c r="AW2924" s="591">
        <v>704024</v>
      </c>
      <c r="AX2924" s="624"/>
      <c r="AY2924" s="624"/>
      <c r="AZ2924" s="624"/>
      <c r="BA2924" s="624"/>
      <c r="BB2924" s="624"/>
      <c r="BC2924" s="441"/>
      <c r="BD2924" s="581"/>
      <c r="BE2924" s="581"/>
    </row>
    <row r="2925" spans="34:57" ht="15" customHeight="1" x14ac:dyDescent="0.15">
      <c r="AH2925" s="591" t="s">
        <v>1655</v>
      </c>
      <c r="AI2925" s="592" t="s">
        <v>3037</v>
      </c>
      <c r="AJ2925" s="591">
        <v>602027</v>
      </c>
      <c r="AK2925" s="653"/>
      <c r="AU2925" s="645" t="s">
        <v>1881</v>
      </c>
      <c r="AV2925" s="592" t="s">
        <v>1592</v>
      </c>
      <c r="AW2925" s="591">
        <v>704025</v>
      </c>
      <c r="AX2925" s="624"/>
      <c r="AY2925" s="624"/>
      <c r="AZ2925" s="624"/>
      <c r="BA2925" s="624"/>
      <c r="BB2925" s="624"/>
      <c r="BC2925" s="441"/>
      <c r="BD2925" s="581"/>
      <c r="BE2925" s="581"/>
    </row>
    <row r="2926" spans="34:57" ht="15" customHeight="1" x14ac:dyDescent="0.15">
      <c r="AH2926" s="591" t="s">
        <v>1655</v>
      </c>
      <c r="AI2926" s="592" t="s">
        <v>3038</v>
      </c>
      <c r="AJ2926" s="591">
        <v>602028</v>
      </c>
      <c r="AK2926" s="653"/>
      <c r="AU2926" s="645" t="s">
        <v>1881</v>
      </c>
      <c r="AV2926" s="592" t="s">
        <v>1594</v>
      </c>
      <c r="AW2926" s="591">
        <v>704026</v>
      </c>
      <c r="AX2926" s="624"/>
      <c r="AY2926" s="624"/>
      <c r="AZ2926" s="624"/>
      <c r="BA2926" s="624"/>
      <c r="BB2926" s="624"/>
      <c r="BC2926" s="441"/>
      <c r="BD2926" s="581"/>
      <c r="BE2926" s="581"/>
    </row>
    <row r="2927" spans="34:57" ht="15" customHeight="1" x14ac:dyDescent="0.15">
      <c r="AH2927" s="591" t="s">
        <v>1655</v>
      </c>
      <c r="AI2927" s="592" t="s">
        <v>3039</v>
      </c>
      <c r="AJ2927" s="591">
        <v>602029</v>
      </c>
      <c r="AK2927" s="653"/>
      <c r="AU2927" s="645" t="s">
        <v>1881</v>
      </c>
      <c r="AV2927" s="592" t="s">
        <v>1595</v>
      </c>
      <c r="AW2927" s="591">
        <v>704027</v>
      </c>
      <c r="AX2927" s="624"/>
      <c r="AY2927" s="624"/>
      <c r="AZ2927" s="624"/>
      <c r="BA2927" s="624"/>
      <c r="BB2927" s="624"/>
      <c r="BC2927" s="441"/>
      <c r="BD2927" s="581"/>
      <c r="BE2927" s="581"/>
    </row>
    <row r="2928" spans="34:57" ht="15" customHeight="1" x14ac:dyDescent="0.15">
      <c r="AH2928" s="591" t="s">
        <v>1655</v>
      </c>
      <c r="AI2928" s="592" t="s">
        <v>3040</v>
      </c>
      <c r="AJ2928" s="591">
        <v>602030</v>
      </c>
      <c r="AK2928" s="653"/>
      <c r="AU2928" s="645" t="s">
        <v>1881</v>
      </c>
      <c r="AV2928" s="592" t="s">
        <v>1596</v>
      </c>
      <c r="AW2928" s="591">
        <v>704028</v>
      </c>
      <c r="AX2928" s="624"/>
      <c r="AY2928" s="624"/>
      <c r="AZ2928" s="624"/>
      <c r="BA2928" s="624"/>
      <c r="BB2928" s="624"/>
      <c r="BC2928" s="441"/>
      <c r="BD2928" s="581"/>
      <c r="BE2928" s="581"/>
    </row>
    <row r="2929" spans="34:57" ht="15" customHeight="1" x14ac:dyDescent="0.15">
      <c r="AH2929" s="591" t="s">
        <v>1655</v>
      </c>
      <c r="AI2929" s="592" t="s">
        <v>3041</v>
      </c>
      <c r="AJ2929" s="591">
        <v>602031</v>
      </c>
      <c r="AK2929" s="653"/>
      <c r="AU2929" s="645" t="s">
        <v>1881</v>
      </c>
      <c r="AV2929" s="592" t="s">
        <v>1597</v>
      </c>
      <c r="AW2929" s="591">
        <v>704029</v>
      </c>
      <c r="AX2929" s="624"/>
      <c r="AY2929" s="624"/>
      <c r="AZ2929" s="624"/>
      <c r="BA2929" s="624"/>
      <c r="BB2929" s="624"/>
      <c r="BC2929" s="441"/>
      <c r="BD2929" s="581"/>
      <c r="BE2929" s="581"/>
    </row>
    <row r="2930" spans="34:57" ht="15" customHeight="1" x14ac:dyDescent="0.15">
      <c r="AH2930" s="591" t="s">
        <v>1655</v>
      </c>
      <c r="AI2930" s="592" t="s">
        <v>3042</v>
      </c>
      <c r="AJ2930" s="591">
        <v>602032</v>
      </c>
      <c r="AK2930" s="653"/>
      <c r="AU2930" s="645" t="s">
        <v>1881</v>
      </c>
      <c r="AV2930" s="592" t="s">
        <v>1887</v>
      </c>
      <c r="AW2930" s="591">
        <v>704031</v>
      </c>
      <c r="AX2930" s="624"/>
      <c r="AY2930" s="624"/>
      <c r="AZ2930" s="624"/>
      <c r="BA2930" s="624"/>
      <c r="BB2930" s="624"/>
      <c r="BC2930" s="441"/>
      <c r="BD2930" s="581"/>
      <c r="BE2930" s="581"/>
    </row>
    <row r="2931" spans="34:57" ht="15" customHeight="1" x14ac:dyDescent="0.15">
      <c r="AH2931" s="591" t="s">
        <v>1655</v>
      </c>
      <c r="AI2931" s="592" t="s">
        <v>3043</v>
      </c>
      <c r="AJ2931" s="591">
        <v>602035</v>
      </c>
      <c r="AK2931" s="653"/>
      <c r="AU2931" s="645" t="s">
        <v>1881</v>
      </c>
      <c r="AV2931" s="592" t="s">
        <v>1888</v>
      </c>
      <c r="AW2931" s="591">
        <v>704032</v>
      </c>
      <c r="AX2931" s="624"/>
      <c r="AY2931" s="624"/>
      <c r="AZ2931" s="624"/>
      <c r="BA2931" s="624"/>
      <c r="BB2931" s="624"/>
      <c r="BC2931" s="441"/>
      <c r="BD2931" s="581"/>
      <c r="BE2931" s="581"/>
    </row>
    <row r="2932" spans="34:57" ht="15" customHeight="1" x14ac:dyDescent="0.15">
      <c r="AH2932" s="591" t="s">
        <v>1655</v>
      </c>
      <c r="AI2932" s="592" t="s">
        <v>3044</v>
      </c>
      <c r="AJ2932" s="591">
        <v>602036</v>
      </c>
      <c r="AK2932" s="653"/>
      <c r="AU2932" s="645" t="s">
        <v>1881</v>
      </c>
      <c r="AV2932" s="592" t="s">
        <v>1889</v>
      </c>
      <c r="AW2932" s="591">
        <v>704033</v>
      </c>
      <c r="AX2932" s="624"/>
      <c r="AY2932" s="624"/>
      <c r="AZ2932" s="624"/>
      <c r="BA2932" s="624"/>
      <c r="BB2932" s="624"/>
      <c r="BC2932" s="441"/>
      <c r="BD2932" s="581"/>
      <c r="BE2932" s="581"/>
    </row>
    <row r="2933" spans="34:57" ht="15" customHeight="1" x14ac:dyDescent="0.15">
      <c r="AH2933" s="591" t="s">
        <v>1655</v>
      </c>
      <c r="AI2933" s="592" t="s">
        <v>3045</v>
      </c>
      <c r="AJ2933" s="591">
        <v>602037</v>
      </c>
      <c r="AK2933" s="653"/>
      <c r="AU2933" s="645" t="s">
        <v>1881</v>
      </c>
      <c r="AV2933" s="592" t="s">
        <v>1598</v>
      </c>
      <c r="AW2933" s="591">
        <v>704034</v>
      </c>
      <c r="AX2933" s="624"/>
      <c r="AY2933" s="624"/>
      <c r="AZ2933" s="624"/>
      <c r="BA2933" s="624"/>
      <c r="BB2933" s="624"/>
      <c r="BC2933" s="441"/>
      <c r="BD2933" s="581"/>
      <c r="BE2933" s="581"/>
    </row>
    <row r="2934" spans="34:57" ht="15" customHeight="1" x14ac:dyDescent="0.15">
      <c r="AH2934" s="591" t="s">
        <v>1655</v>
      </c>
      <c r="AI2934" s="592" t="s">
        <v>3046</v>
      </c>
      <c r="AJ2934" s="591">
        <v>602038</v>
      </c>
      <c r="AK2934" s="653"/>
      <c r="AU2934" s="645" t="s">
        <v>1881</v>
      </c>
      <c r="AV2934" s="592" t="s">
        <v>1600</v>
      </c>
      <c r="AW2934" s="591">
        <v>704035</v>
      </c>
      <c r="AX2934" s="624"/>
      <c r="AY2934" s="624"/>
      <c r="AZ2934" s="624"/>
      <c r="BA2934" s="624"/>
      <c r="BB2934" s="624"/>
      <c r="BC2934" s="441"/>
      <c r="BD2934" s="581"/>
      <c r="BE2934" s="581"/>
    </row>
    <row r="2935" spans="34:57" ht="15" customHeight="1" x14ac:dyDescent="0.15">
      <c r="AH2935" s="591" t="s">
        <v>1655</v>
      </c>
      <c r="AI2935" s="592" t="s">
        <v>3047</v>
      </c>
      <c r="AJ2935" s="591">
        <v>602039</v>
      </c>
      <c r="AK2935" s="653"/>
      <c r="AU2935" s="645" t="s">
        <v>1881</v>
      </c>
      <c r="AV2935" s="592" t="s">
        <v>1890</v>
      </c>
      <c r="AW2935" s="591">
        <v>704036</v>
      </c>
      <c r="AX2935" s="624"/>
      <c r="AY2935" s="624"/>
      <c r="AZ2935" s="624"/>
      <c r="BA2935" s="624"/>
      <c r="BB2935" s="624"/>
      <c r="BC2935" s="441"/>
      <c r="BD2935" s="581"/>
      <c r="BE2935" s="581"/>
    </row>
    <row r="2936" spans="34:57" ht="15" customHeight="1" x14ac:dyDescent="0.15">
      <c r="AH2936" s="591" t="s">
        <v>1655</v>
      </c>
      <c r="AI2936" s="592" t="s">
        <v>3048</v>
      </c>
      <c r="AJ2936" s="591">
        <v>602040</v>
      </c>
      <c r="AK2936" s="653"/>
      <c r="AU2936" s="645" t="s">
        <v>1881</v>
      </c>
      <c r="AV2936" s="592" t="s">
        <v>1891</v>
      </c>
      <c r="AW2936" s="591">
        <v>704038</v>
      </c>
      <c r="AX2936" s="624"/>
      <c r="AY2936" s="624"/>
      <c r="AZ2936" s="624"/>
      <c r="BA2936" s="624"/>
      <c r="BB2936" s="624"/>
      <c r="BC2936" s="441"/>
      <c r="BD2936" s="581"/>
      <c r="BE2936" s="581"/>
    </row>
    <row r="2937" spans="34:57" ht="15" customHeight="1" x14ac:dyDescent="0.15">
      <c r="AH2937" s="591" t="s">
        <v>1655</v>
      </c>
      <c r="AI2937" s="592" t="s">
        <v>3049</v>
      </c>
      <c r="AJ2937" s="591">
        <v>602041</v>
      </c>
      <c r="AK2937" s="653"/>
      <c r="AU2937" s="645" t="s">
        <v>1881</v>
      </c>
      <c r="AV2937" s="592" t="s">
        <v>1892</v>
      </c>
      <c r="AW2937" s="591">
        <v>704038</v>
      </c>
      <c r="AX2937" s="624"/>
      <c r="AY2937" s="624"/>
      <c r="AZ2937" s="624"/>
      <c r="BA2937" s="624"/>
      <c r="BB2937" s="624"/>
      <c r="BC2937" s="441"/>
      <c r="BD2937" s="581"/>
      <c r="BE2937" s="581"/>
    </row>
    <row r="2938" spans="34:57" ht="15" customHeight="1" x14ac:dyDescent="0.15">
      <c r="AH2938" s="591" t="s">
        <v>1655</v>
      </c>
      <c r="AI2938" s="592" t="s">
        <v>3050</v>
      </c>
      <c r="AJ2938" s="591">
        <v>602042</v>
      </c>
      <c r="AK2938" s="653"/>
      <c r="AU2938" s="645" t="s">
        <v>1881</v>
      </c>
      <c r="AV2938" s="592" t="s">
        <v>1893</v>
      </c>
      <c r="AW2938" s="591">
        <v>704039</v>
      </c>
      <c r="AX2938" s="624"/>
      <c r="AY2938" s="624"/>
      <c r="AZ2938" s="624"/>
      <c r="BA2938" s="624"/>
      <c r="BB2938" s="624"/>
      <c r="BC2938" s="441"/>
      <c r="BD2938" s="581"/>
      <c r="BE2938" s="581"/>
    </row>
    <row r="2939" spans="34:57" ht="15" customHeight="1" x14ac:dyDescent="0.15">
      <c r="AH2939" s="591" t="s">
        <v>1655</v>
      </c>
      <c r="AI2939" s="592" t="s">
        <v>3051</v>
      </c>
      <c r="AJ2939" s="591">
        <v>602043</v>
      </c>
      <c r="AK2939" s="653"/>
      <c r="AU2939" s="645" t="s">
        <v>1881</v>
      </c>
      <c r="AV2939" s="592" t="s">
        <v>1894</v>
      </c>
      <c r="AW2939" s="591">
        <v>704040</v>
      </c>
      <c r="AX2939" s="624"/>
      <c r="AY2939" s="624"/>
      <c r="AZ2939" s="624"/>
      <c r="BA2939" s="624"/>
      <c r="BB2939" s="624"/>
      <c r="BC2939" s="441"/>
      <c r="BD2939" s="581"/>
      <c r="BE2939" s="581"/>
    </row>
    <row r="2940" spans="34:57" ht="15" customHeight="1" x14ac:dyDescent="0.15">
      <c r="AH2940" s="591" t="s">
        <v>1695</v>
      </c>
      <c r="AI2940" s="592" t="s">
        <v>3052</v>
      </c>
      <c r="AJ2940" s="591">
        <v>602990</v>
      </c>
      <c r="AK2940" s="653"/>
      <c r="AU2940" s="645" t="s">
        <v>1881</v>
      </c>
      <c r="AV2940" s="592" t="s">
        <v>1895</v>
      </c>
      <c r="AW2940" s="591">
        <v>704041</v>
      </c>
      <c r="AX2940" s="624"/>
      <c r="AY2940" s="624"/>
      <c r="AZ2940" s="624"/>
      <c r="BA2940" s="624"/>
      <c r="BB2940" s="624"/>
      <c r="BC2940" s="441"/>
      <c r="BD2940" s="581"/>
      <c r="BE2940" s="581"/>
    </row>
    <row r="2941" spans="34:57" ht="15" customHeight="1" x14ac:dyDescent="0.15">
      <c r="AH2941" s="591" t="s">
        <v>1695</v>
      </c>
      <c r="AI2941" s="592" t="s">
        <v>3053</v>
      </c>
      <c r="AJ2941" s="591">
        <v>602991</v>
      </c>
      <c r="AK2941" s="653"/>
      <c r="AU2941" s="645" t="s">
        <v>1896</v>
      </c>
      <c r="AV2941" s="592" t="s">
        <v>1601</v>
      </c>
      <c r="AW2941" s="591">
        <v>705001</v>
      </c>
      <c r="AX2941" s="624"/>
      <c r="AY2941" s="624"/>
      <c r="AZ2941" s="624"/>
      <c r="BA2941" s="624"/>
      <c r="BB2941" s="624"/>
      <c r="BC2941" s="441"/>
      <c r="BD2941" s="581"/>
      <c r="BE2941" s="581"/>
    </row>
    <row r="2942" spans="34:57" ht="15" customHeight="1" x14ac:dyDescent="0.15">
      <c r="AH2942" s="591" t="s">
        <v>1700</v>
      </c>
      <c r="AI2942" s="592" t="s">
        <v>3054</v>
      </c>
      <c r="AJ2942" s="591">
        <v>603001</v>
      </c>
      <c r="AK2942" s="653"/>
      <c r="AU2942" s="645" t="s">
        <v>1896</v>
      </c>
      <c r="AV2942" s="592" t="s">
        <v>1603</v>
      </c>
      <c r="AW2942" s="591">
        <v>705002</v>
      </c>
      <c r="AX2942" s="624"/>
      <c r="AY2942" s="624"/>
      <c r="AZ2942" s="624"/>
      <c r="BA2942" s="624"/>
      <c r="BB2942" s="624"/>
      <c r="BC2942" s="441"/>
      <c r="BD2942" s="581"/>
      <c r="BE2942" s="581"/>
    </row>
    <row r="2943" spans="34:57" ht="15" customHeight="1" x14ac:dyDescent="0.15">
      <c r="AH2943" s="591" t="s">
        <v>1700</v>
      </c>
      <c r="AI2943" s="592" t="s">
        <v>3055</v>
      </c>
      <c r="AJ2943" s="591">
        <v>603002</v>
      </c>
      <c r="AK2943" s="653"/>
      <c r="AU2943" s="645" t="s">
        <v>1896</v>
      </c>
      <c r="AV2943" s="592" t="s">
        <v>1604</v>
      </c>
      <c r="AW2943" s="591">
        <v>705003</v>
      </c>
      <c r="AX2943" s="624"/>
      <c r="AY2943" s="624"/>
      <c r="AZ2943" s="624"/>
      <c r="BA2943" s="624"/>
      <c r="BB2943" s="624"/>
      <c r="BC2943" s="441"/>
      <c r="BD2943" s="581"/>
      <c r="BE2943" s="581"/>
    </row>
    <row r="2944" spans="34:57" ht="15" customHeight="1" x14ac:dyDescent="0.15">
      <c r="AH2944" s="591" t="s">
        <v>1700</v>
      </c>
      <c r="AI2944" s="592" t="s">
        <v>3056</v>
      </c>
      <c r="AJ2944" s="591">
        <v>603003</v>
      </c>
      <c r="AK2944" s="653"/>
      <c r="AU2944" s="645" t="s">
        <v>1896</v>
      </c>
      <c r="AV2944" s="592" t="s">
        <v>1606</v>
      </c>
      <c r="AW2944" s="591">
        <v>705004</v>
      </c>
      <c r="AX2944" s="624"/>
      <c r="AY2944" s="624"/>
      <c r="AZ2944" s="624"/>
      <c r="BA2944" s="624"/>
      <c r="BB2944" s="624"/>
      <c r="BC2944" s="441"/>
      <c r="BD2944" s="581"/>
      <c r="BE2944" s="581"/>
    </row>
    <row r="2945" spans="34:57" ht="15" customHeight="1" x14ac:dyDescent="0.15">
      <c r="AH2945" s="591" t="s">
        <v>1700</v>
      </c>
      <c r="AI2945" s="592" t="s">
        <v>3057</v>
      </c>
      <c r="AJ2945" s="591">
        <v>603004</v>
      </c>
      <c r="AK2945" s="653"/>
      <c r="AU2945" s="645" t="s">
        <v>1896</v>
      </c>
      <c r="AV2945" s="592" t="s">
        <v>1608</v>
      </c>
      <c r="AW2945" s="591">
        <v>705005</v>
      </c>
      <c r="AX2945" s="624"/>
      <c r="AY2945" s="624"/>
      <c r="AZ2945" s="624"/>
      <c r="BA2945" s="624"/>
      <c r="BB2945" s="624"/>
      <c r="BC2945" s="441"/>
      <c r="BD2945" s="581"/>
      <c r="BE2945" s="581"/>
    </row>
    <row r="2946" spans="34:57" ht="15" customHeight="1" x14ac:dyDescent="0.15">
      <c r="AH2946" s="591" t="s">
        <v>1700</v>
      </c>
      <c r="AI2946" s="592" t="s">
        <v>3058</v>
      </c>
      <c r="AJ2946" s="591">
        <v>603005</v>
      </c>
      <c r="AK2946" s="653"/>
      <c r="AU2946" s="645" t="s">
        <v>1896</v>
      </c>
      <c r="AV2946" s="592" t="s">
        <v>1609</v>
      </c>
      <c r="AW2946" s="591">
        <v>705006</v>
      </c>
      <c r="AX2946" s="624"/>
      <c r="AY2946" s="624"/>
      <c r="AZ2946" s="624"/>
      <c r="BA2946" s="624"/>
      <c r="BB2946" s="624"/>
      <c r="BC2946" s="441"/>
      <c r="BD2946" s="581"/>
      <c r="BE2946" s="581"/>
    </row>
    <row r="2947" spans="34:57" ht="15" customHeight="1" x14ac:dyDescent="0.15">
      <c r="AH2947" s="591" t="s">
        <v>1700</v>
      </c>
      <c r="AI2947" s="592" t="s">
        <v>3059</v>
      </c>
      <c r="AJ2947" s="591">
        <v>603006</v>
      </c>
      <c r="AK2947" s="653"/>
      <c r="AU2947" s="645" t="s">
        <v>1896</v>
      </c>
      <c r="AV2947" s="592" t="s">
        <v>286</v>
      </c>
      <c r="AW2947" s="591">
        <v>705007</v>
      </c>
      <c r="AX2947" s="624"/>
      <c r="AY2947" s="624"/>
      <c r="AZ2947" s="624"/>
      <c r="BA2947" s="624"/>
      <c r="BB2947" s="624"/>
      <c r="BC2947" s="441"/>
      <c r="BD2947" s="581"/>
      <c r="BE2947" s="581"/>
    </row>
    <row r="2948" spans="34:57" ht="15" customHeight="1" x14ac:dyDescent="0.15">
      <c r="AH2948" s="591" t="s">
        <v>1700</v>
      </c>
      <c r="AI2948" s="592" t="s">
        <v>3060</v>
      </c>
      <c r="AJ2948" s="591">
        <v>603007</v>
      </c>
      <c r="AK2948" s="653"/>
      <c r="AU2948" s="645" t="s">
        <v>1896</v>
      </c>
      <c r="AV2948" s="592" t="s">
        <v>1610</v>
      </c>
      <c r="AW2948" s="591">
        <v>705008</v>
      </c>
      <c r="AX2948" s="624"/>
      <c r="AY2948" s="624"/>
      <c r="AZ2948" s="624"/>
      <c r="BA2948" s="624"/>
      <c r="BB2948" s="624"/>
      <c r="BC2948" s="441"/>
      <c r="BD2948" s="581"/>
      <c r="BE2948" s="581"/>
    </row>
    <row r="2949" spans="34:57" ht="15" customHeight="1" x14ac:dyDescent="0.15">
      <c r="AH2949" s="591" t="s">
        <v>1700</v>
      </c>
      <c r="AI2949" s="592" t="s">
        <v>3061</v>
      </c>
      <c r="AJ2949" s="591">
        <v>603008</v>
      </c>
      <c r="AK2949" s="653"/>
      <c r="AU2949" s="645" t="s">
        <v>1896</v>
      </c>
      <c r="AV2949" s="592" t="s">
        <v>1611</v>
      </c>
      <c r="AW2949" s="591">
        <v>705009</v>
      </c>
      <c r="AX2949" s="624"/>
      <c r="AY2949" s="624"/>
      <c r="AZ2949" s="624"/>
      <c r="BA2949" s="624"/>
      <c r="BB2949" s="624"/>
      <c r="BC2949" s="441"/>
      <c r="BD2949" s="581"/>
      <c r="BE2949" s="581"/>
    </row>
    <row r="2950" spans="34:57" ht="15" customHeight="1" x14ac:dyDescent="0.15">
      <c r="AH2950" s="591" t="s">
        <v>1700</v>
      </c>
      <c r="AI2950" s="592" t="s">
        <v>3062</v>
      </c>
      <c r="AJ2950" s="591">
        <v>603009</v>
      </c>
      <c r="AK2950" s="653"/>
      <c r="AU2950" s="645" t="s">
        <v>1896</v>
      </c>
      <c r="AV2950" s="592" t="s">
        <v>1612</v>
      </c>
      <c r="AW2950" s="591">
        <v>705010</v>
      </c>
      <c r="AX2950" s="624"/>
      <c r="AY2950" s="624"/>
      <c r="AZ2950" s="624"/>
      <c r="BA2950" s="624"/>
      <c r="BB2950" s="624"/>
      <c r="BC2950" s="441"/>
      <c r="BD2950" s="581"/>
      <c r="BE2950" s="581"/>
    </row>
    <row r="2951" spans="34:57" ht="15" customHeight="1" x14ac:dyDescent="0.15">
      <c r="AH2951" s="591" t="s">
        <v>1700</v>
      </c>
      <c r="AI2951" s="592" t="s">
        <v>3063</v>
      </c>
      <c r="AJ2951" s="594">
        <v>603010</v>
      </c>
      <c r="AK2951" s="653"/>
      <c r="AU2951" s="645" t="s">
        <v>1896</v>
      </c>
      <c r="AV2951" s="592" t="s">
        <v>1614</v>
      </c>
      <c r="AW2951" s="591">
        <v>705011</v>
      </c>
      <c r="AX2951" s="624"/>
      <c r="AY2951" s="624"/>
      <c r="AZ2951" s="624"/>
      <c r="BA2951" s="624"/>
      <c r="BB2951" s="624"/>
      <c r="BC2951" s="441"/>
      <c r="BD2951" s="581"/>
      <c r="BE2951" s="581"/>
    </row>
    <row r="2952" spans="34:57" ht="15" customHeight="1" x14ac:dyDescent="0.15">
      <c r="AH2952" s="591" t="s">
        <v>1700</v>
      </c>
      <c r="AI2952" s="592" t="s">
        <v>2768</v>
      </c>
      <c r="AJ2952" s="591">
        <v>603011</v>
      </c>
      <c r="AK2952" s="653"/>
      <c r="AU2952" s="645" t="s">
        <v>1896</v>
      </c>
      <c r="AV2952" s="592" t="s">
        <v>1897</v>
      </c>
      <c r="AW2952" s="591">
        <v>705012</v>
      </c>
      <c r="AX2952" s="624"/>
      <c r="AY2952" s="624"/>
      <c r="AZ2952" s="624"/>
      <c r="BA2952" s="624"/>
      <c r="BB2952" s="624"/>
      <c r="BC2952" s="441"/>
      <c r="BD2952" s="581"/>
      <c r="BE2952" s="581"/>
    </row>
    <row r="2953" spans="34:57" ht="15" customHeight="1" x14ac:dyDescent="0.15">
      <c r="AH2953" s="591" t="s">
        <v>1700</v>
      </c>
      <c r="AI2953" s="592" t="s">
        <v>3064</v>
      </c>
      <c r="AJ2953" s="591">
        <v>603012</v>
      </c>
      <c r="AK2953" s="653"/>
      <c r="AU2953" s="645" t="s">
        <v>1896</v>
      </c>
      <c r="AV2953" s="592" t="s">
        <v>1615</v>
      </c>
      <c r="AW2953" s="591">
        <v>705013</v>
      </c>
      <c r="AX2953" s="624"/>
      <c r="AY2953" s="624"/>
      <c r="AZ2953" s="624"/>
      <c r="BA2953" s="624"/>
      <c r="BB2953" s="624"/>
      <c r="BC2953" s="441"/>
      <c r="BD2953" s="581"/>
      <c r="BE2953" s="581"/>
    </row>
    <row r="2954" spans="34:57" ht="15" customHeight="1" x14ac:dyDescent="0.15">
      <c r="AH2954" s="591" t="s">
        <v>1700</v>
      </c>
      <c r="AI2954" s="592" t="s">
        <v>3065</v>
      </c>
      <c r="AJ2954" s="591">
        <v>603013</v>
      </c>
      <c r="AK2954" s="653"/>
      <c r="AU2954" s="645" t="s">
        <v>1896</v>
      </c>
      <c r="AV2954" s="592" t="s">
        <v>1617</v>
      </c>
      <c r="AW2954" s="591">
        <v>705014</v>
      </c>
      <c r="AX2954" s="624"/>
      <c r="AY2954" s="624"/>
      <c r="AZ2954" s="624"/>
      <c r="BA2954" s="624"/>
      <c r="BB2954" s="624"/>
      <c r="BC2954" s="441"/>
      <c r="BD2954" s="581"/>
      <c r="BE2954" s="581"/>
    </row>
    <row r="2955" spans="34:57" ht="15" customHeight="1" x14ac:dyDescent="0.15">
      <c r="AH2955" s="591" t="s">
        <v>1700</v>
      </c>
      <c r="AI2955" s="592" t="s">
        <v>3066</v>
      </c>
      <c r="AJ2955" s="591">
        <v>603014</v>
      </c>
      <c r="AK2955" s="653"/>
      <c r="AU2955" s="645" t="s">
        <v>1896</v>
      </c>
      <c r="AV2955" s="592" t="s">
        <v>1618</v>
      </c>
      <c r="AW2955" s="591">
        <v>705015</v>
      </c>
      <c r="AX2955" s="624"/>
      <c r="AY2955" s="624"/>
      <c r="AZ2955" s="624"/>
      <c r="BA2955" s="624"/>
      <c r="BB2955" s="624"/>
      <c r="BC2955" s="441"/>
      <c r="BD2955" s="581"/>
      <c r="BE2955" s="581"/>
    </row>
    <row r="2956" spans="34:57" ht="15" customHeight="1" x14ac:dyDescent="0.15">
      <c r="AH2956" s="591" t="s">
        <v>1700</v>
      </c>
      <c r="AI2956" s="592" t="s">
        <v>3067</v>
      </c>
      <c r="AJ2956" s="591">
        <v>603015</v>
      </c>
      <c r="AK2956" s="653"/>
      <c r="AU2956" s="645" t="s">
        <v>1896</v>
      </c>
      <c r="AV2956" s="592" t="s">
        <v>1620</v>
      </c>
      <c r="AW2956" s="591">
        <v>705016</v>
      </c>
      <c r="AX2956" s="624"/>
      <c r="AY2956" s="624"/>
      <c r="AZ2956" s="624"/>
      <c r="BA2956" s="624"/>
      <c r="BB2956" s="624"/>
      <c r="BC2956" s="441"/>
      <c r="BD2956" s="581"/>
      <c r="BE2956" s="581"/>
    </row>
    <row r="2957" spans="34:57" ht="15" customHeight="1" x14ac:dyDescent="0.15">
      <c r="AH2957" s="591" t="s">
        <v>1700</v>
      </c>
      <c r="AI2957" s="592" t="s">
        <v>3068</v>
      </c>
      <c r="AJ2957" s="591">
        <v>603016</v>
      </c>
      <c r="AK2957" s="653"/>
      <c r="AU2957" s="645" t="s">
        <v>1896</v>
      </c>
      <c r="AV2957" s="592" t="s">
        <v>1621</v>
      </c>
      <c r="AW2957" s="591">
        <v>705017</v>
      </c>
      <c r="AX2957" s="624"/>
      <c r="AY2957" s="624"/>
      <c r="AZ2957" s="624"/>
      <c r="BA2957" s="624"/>
      <c r="BB2957" s="624"/>
      <c r="BC2957" s="441"/>
      <c r="BD2957" s="581"/>
      <c r="BE2957" s="581"/>
    </row>
    <row r="2958" spans="34:57" ht="15" customHeight="1" x14ac:dyDescent="0.15">
      <c r="AH2958" s="591" t="s">
        <v>1700</v>
      </c>
      <c r="AI2958" s="592" t="s">
        <v>3069</v>
      </c>
      <c r="AJ2958" s="591">
        <v>603017</v>
      </c>
      <c r="AK2958" s="653"/>
      <c r="AU2958" s="645" t="s">
        <v>1896</v>
      </c>
      <c r="AV2958" s="592" t="s">
        <v>1622</v>
      </c>
      <c r="AW2958" s="591">
        <v>705018</v>
      </c>
      <c r="AX2958" s="624"/>
      <c r="AY2958" s="624"/>
      <c r="AZ2958" s="624"/>
      <c r="BA2958" s="624"/>
      <c r="BB2958" s="624"/>
      <c r="BC2958" s="441"/>
      <c r="BD2958" s="581"/>
      <c r="BE2958" s="581"/>
    </row>
    <row r="2959" spans="34:57" ht="15" customHeight="1" x14ac:dyDescent="0.15">
      <c r="AH2959" s="591" t="s">
        <v>1700</v>
      </c>
      <c r="AI2959" s="592" t="s">
        <v>3070</v>
      </c>
      <c r="AJ2959" s="591">
        <v>603018</v>
      </c>
      <c r="AK2959" s="653"/>
      <c r="AU2959" s="645" t="s">
        <v>1896</v>
      </c>
      <c r="AV2959" s="592" t="s">
        <v>1623</v>
      </c>
      <c r="AW2959" s="591">
        <v>705019</v>
      </c>
      <c r="AX2959" s="624"/>
      <c r="AY2959" s="624"/>
      <c r="AZ2959" s="624"/>
      <c r="BA2959" s="624"/>
      <c r="BB2959" s="624"/>
      <c r="BC2959" s="441"/>
      <c r="BD2959" s="581"/>
      <c r="BE2959" s="581"/>
    </row>
    <row r="2960" spans="34:57" ht="15" customHeight="1" x14ac:dyDescent="0.15">
      <c r="AH2960" s="591" t="s">
        <v>1700</v>
      </c>
      <c r="AI2960" s="592" t="s">
        <v>3071</v>
      </c>
      <c r="AJ2960" s="591">
        <v>603019</v>
      </c>
      <c r="AK2960" s="653"/>
      <c r="AU2960" s="645" t="s">
        <v>1896</v>
      </c>
      <c r="AV2960" s="592" t="s">
        <v>1898</v>
      </c>
      <c r="AW2960" s="591">
        <v>705020</v>
      </c>
      <c r="AX2960" s="624"/>
      <c r="AY2960" s="624"/>
      <c r="AZ2960" s="624"/>
      <c r="BA2960" s="624"/>
      <c r="BB2960" s="624"/>
      <c r="BC2960" s="441"/>
      <c r="BD2960" s="581"/>
      <c r="BE2960" s="581"/>
    </row>
    <row r="2961" spans="34:57" ht="15" customHeight="1" x14ac:dyDescent="0.15">
      <c r="AH2961" s="591" t="s">
        <v>1700</v>
      </c>
      <c r="AI2961" s="592" t="s">
        <v>3072</v>
      </c>
      <c r="AJ2961" s="591">
        <v>603020</v>
      </c>
      <c r="AK2961" s="653"/>
      <c r="AU2961" s="645" t="s">
        <v>1896</v>
      </c>
      <c r="AV2961" s="592" t="s">
        <v>1899</v>
      </c>
      <c r="AW2961" s="591">
        <v>705991</v>
      </c>
      <c r="AX2961" s="624"/>
      <c r="AY2961" s="624"/>
      <c r="AZ2961" s="624"/>
      <c r="BA2961" s="624"/>
      <c r="BB2961" s="624"/>
      <c r="BC2961" s="441"/>
      <c r="BD2961" s="581"/>
      <c r="BE2961" s="581"/>
    </row>
    <row r="2962" spans="34:57" ht="15" customHeight="1" x14ac:dyDescent="0.15">
      <c r="AH2962" s="591" t="s">
        <v>1700</v>
      </c>
      <c r="AI2962" s="592" t="s">
        <v>3073</v>
      </c>
      <c r="AJ2962" s="591">
        <v>603021</v>
      </c>
      <c r="AK2962" s="653"/>
      <c r="AU2962" s="645" t="s">
        <v>1896</v>
      </c>
      <c r="AV2962" s="592" t="s">
        <v>1900</v>
      </c>
      <c r="AW2962" s="591">
        <v>705992</v>
      </c>
      <c r="AX2962" s="624"/>
      <c r="AY2962" s="624"/>
      <c r="AZ2962" s="624"/>
      <c r="BA2962" s="624"/>
      <c r="BB2962" s="624"/>
      <c r="BC2962" s="441"/>
      <c r="BD2962" s="581"/>
      <c r="BE2962" s="581"/>
    </row>
    <row r="2963" spans="34:57" ht="15" customHeight="1" x14ac:dyDescent="0.15">
      <c r="AH2963" s="591" t="s">
        <v>1700</v>
      </c>
      <c r="AI2963" s="592" t="s">
        <v>3074</v>
      </c>
      <c r="AJ2963" s="591">
        <v>603022</v>
      </c>
      <c r="AK2963" s="653"/>
      <c r="AU2963" s="645" t="s">
        <v>1901</v>
      </c>
      <c r="AV2963" s="592" t="s">
        <v>1624</v>
      </c>
      <c r="AW2963" s="591">
        <v>801001</v>
      </c>
      <c r="AX2963" s="624"/>
      <c r="AY2963" s="624"/>
      <c r="AZ2963" s="624"/>
      <c r="BA2963" s="624"/>
      <c r="BB2963" s="624"/>
      <c r="BC2963" s="441"/>
      <c r="BD2963" s="581"/>
      <c r="BE2963" s="581"/>
    </row>
    <row r="2964" spans="34:57" ht="15" customHeight="1" x14ac:dyDescent="0.15">
      <c r="AH2964" s="591" t="s">
        <v>1700</v>
      </c>
      <c r="AI2964" s="592" t="s">
        <v>3075</v>
      </c>
      <c r="AJ2964" s="591">
        <v>603023</v>
      </c>
      <c r="AK2964" s="653"/>
      <c r="AU2964" s="645" t="s">
        <v>1901</v>
      </c>
      <c r="AV2964" s="592" t="s">
        <v>1625</v>
      </c>
      <c r="AW2964" s="591">
        <v>801003</v>
      </c>
      <c r="AX2964" s="624"/>
      <c r="AY2964" s="624"/>
      <c r="AZ2964" s="624"/>
      <c r="BA2964" s="624"/>
      <c r="BB2964" s="624"/>
      <c r="BC2964" s="441"/>
      <c r="BD2964" s="581"/>
      <c r="BE2964" s="581"/>
    </row>
    <row r="2965" spans="34:57" ht="15" customHeight="1" x14ac:dyDescent="0.15">
      <c r="AH2965" s="591" t="s">
        <v>1700</v>
      </c>
      <c r="AI2965" s="592" t="s">
        <v>3076</v>
      </c>
      <c r="AJ2965" s="591">
        <v>603024</v>
      </c>
      <c r="AK2965" s="653"/>
      <c r="AU2965" s="645" t="s">
        <v>1901</v>
      </c>
      <c r="AV2965" s="592" t="s">
        <v>1626</v>
      </c>
      <c r="AW2965" s="591">
        <v>801006</v>
      </c>
      <c r="AX2965" s="624"/>
      <c r="AY2965" s="624"/>
      <c r="AZ2965" s="624"/>
      <c r="BA2965" s="624"/>
      <c r="BB2965" s="624"/>
      <c r="BC2965" s="441"/>
      <c r="BD2965" s="581"/>
      <c r="BE2965" s="581"/>
    </row>
    <row r="2966" spans="34:57" ht="15" customHeight="1" x14ac:dyDescent="0.15">
      <c r="AH2966" s="591" t="s">
        <v>1700</v>
      </c>
      <c r="AI2966" s="592" t="s">
        <v>3077</v>
      </c>
      <c r="AJ2966" s="591">
        <v>603025</v>
      </c>
      <c r="AK2966" s="653"/>
      <c r="AU2966" s="645" t="s">
        <v>1902</v>
      </c>
      <c r="AV2966" s="592" t="s">
        <v>1903</v>
      </c>
      <c r="AW2966" s="591">
        <v>802001</v>
      </c>
      <c r="AX2966" s="624"/>
      <c r="AY2966" s="624"/>
      <c r="AZ2966" s="624"/>
      <c r="BA2966" s="624"/>
      <c r="BB2966" s="624"/>
      <c r="BC2966" s="441"/>
      <c r="BD2966" s="581"/>
      <c r="BE2966" s="581"/>
    </row>
    <row r="2967" spans="34:57" ht="15" customHeight="1" x14ac:dyDescent="0.15">
      <c r="AH2967" s="591" t="s">
        <v>1700</v>
      </c>
      <c r="AI2967" s="592" t="s">
        <v>3078</v>
      </c>
      <c r="AJ2967" s="591">
        <v>603026</v>
      </c>
      <c r="AK2967" s="653"/>
      <c r="AU2967" s="645" t="s">
        <v>1902</v>
      </c>
      <c r="AV2967" s="592" t="s">
        <v>1628</v>
      </c>
      <c r="AW2967" s="591">
        <v>802002</v>
      </c>
      <c r="AX2967" s="624"/>
      <c r="AY2967" s="624"/>
      <c r="AZ2967" s="624"/>
      <c r="BA2967" s="624"/>
      <c r="BB2967" s="624"/>
      <c r="BC2967" s="441"/>
      <c r="BD2967" s="581"/>
      <c r="BE2967" s="581"/>
    </row>
    <row r="2968" spans="34:57" ht="15" customHeight="1" x14ac:dyDescent="0.15">
      <c r="AH2968" s="591" t="s">
        <v>1700</v>
      </c>
      <c r="AI2968" s="592" t="s">
        <v>3012</v>
      </c>
      <c r="AJ2968" s="591">
        <v>603027</v>
      </c>
      <c r="AK2968" s="653"/>
      <c r="AU2968" s="645" t="s">
        <v>1902</v>
      </c>
      <c r="AV2968" s="592" t="s">
        <v>1630</v>
      </c>
      <c r="AW2968" s="591">
        <v>802003</v>
      </c>
      <c r="AX2968" s="624"/>
      <c r="AY2968" s="624"/>
      <c r="AZ2968" s="624"/>
      <c r="BA2968" s="624"/>
      <c r="BB2968" s="624"/>
      <c r="BC2968" s="441"/>
      <c r="BD2968" s="581"/>
      <c r="BE2968" s="581"/>
    </row>
    <row r="2969" spans="34:57" ht="15" customHeight="1" x14ac:dyDescent="0.15">
      <c r="AH2969" s="591" t="s">
        <v>1700</v>
      </c>
      <c r="AI2969" s="592" t="s">
        <v>3079</v>
      </c>
      <c r="AJ2969" s="591">
        <v>603028</v>
      </c>
      <c r="AK2969" s="653"/>
      <c r="AU2969" s="645" t="s">
        <v>1902</v>
      </c>
      <c r="AV2969" s="592" t="s">
        <v>1904</v>
      </c>
      <c r="AW2969" s="591">
        <v>802004</v>
      </c>
      <c r="AX2969" s="624"/>
      <c r="AY2969" s="624"/>
      <c r="AZ2969" s="624"/>
      <c r="BA2969" s="624"/>
      <c r="BB2969" s="624"/>
      <c r="BC2969" s="441"/>
      <c r="BD2969" s="581"/>
      <c r="BE2969" s="581"/>
    </row>
    <row r="2970" spans="34:57" ht="15" customHeight="1" x14ac:dyDescent="0.15">
      <c r="AH2970" s="591" t="s">
        <v>1700</v>
      </c>
      <c r="AI2970" s="592" t="s">
        <v>3080</v>
      </c>
      <c r="AJ2970" s="591">
        <v>603029</v>
      </c>
      <c r="AK2970" s="653"/>
      <c r="AU2970" s="645" t="s">
        <v>1902</v>
      </c>
      <c r="AV2970" s="592" t="s">
        <v>1632</v>
      </c>
      <c r="AW2970" s="591">
        <v>802005</v>
      </c>
      <c r="AX2970" s="624"/>
      <c r="AY2970" s="624"/>
      <c r="AZ2970" s="624"/>
      <c r="BA2970" s="624"/>
      <c r="BB2970" s="624"/>
      <c r="BC2970" s="441"/>
      <c r="BD2970" s="581"/>
      <c r="BE2970" s="581"/>
    </row>
    <row r="2971" spans="34:57" ht="15" customHeight="1" x14ac:dyDescent="0.15">
      <c r="AH2971" s="591" t="s">
        <v>1700</v>
      </c>
      <c r="AI2971" s="592" t="s">
        <v>3081</v>
      </c>
      <c r="AJ2971" s="591">
        <v>603030</v>
      </c>
      <c r="AK2971" s="653"/>
      <c r="AU2971" s="645" t="s">
        <v>1902</v>
      </c>
      <c r="AV2971" s="592" t="s">
        <v>1634</v>
      </c>
      <c r="AW2971" s="591">
        <v>802006</v>
      </c>
      <c r="AX2971" s="624"/>
      <c r="AY2971" s="624"/>
      <c r="AZ2971" s="624"/>
      <c r="BA2971" s="624"/>
      <c r="BB2971" s="624"/>
      <c r="BC2971" s="441"/>
      <c r="BD2971" s="581"/>
      <c r="BE2971" s="581"/>
    </row>
    <row r="2972" spans="34:57" ht="15" customHeight="1" x14ac:dyDescent="0.15">
      <c r="AH2972" s="591" t="s">
        <v>1700</v>
      </c>
      <c r="AI2972" s="592" t="s">
        <v>3082</v>
      </c>
      <c r="AJ2972" s="591">
        <v>603031</v>
      </c>
      <c r="AK2972" s="653"/>
      <c r="AU2972" s="645" t="s">
        <v>1902</v>
      </c>
      <c r="AV2972" s="592" t="s">
        <v>1636</v>
      </c>
      <c r="AW2972" s="591">
        <v>802007</v>
      </c>
      <c r="AX2972" s="624"/>
      <c r="AY2972" s="624"/>
      <c r="AZ2972" s="624"/>
      <c r="BA2972" s="624"/>
      <c r="BB2972" s="624"/>
      <c r="BC2972" s="441"/>
      <c r="BD2972" s="581"/>
      <c r="BE2972" s="581"/>
    </row>
    <row r="2973" spans="34:57" ht="15" customHeight="1" x14ac:dyDescent="0.15">
      <c r="AH2973" s="591" t="s">
        <v>1700</v>
      </c>
      <c r="AI2973" s="592" t="s">
        <v>3083</v>
      </c>
      <c r="AJ2973" s="591">
        <v>603032</v>
      </c>
      <c r="AK2973" s="653"/>
      <c r="AU2973" s="645" t="s">
        <v>1902</v>
      </c>
      <c r="AV2973" s="592" t="s">
        <v>1905</v>
      </c>
      <c r="AW2973" s="591">
        <v>802008</v>
      </c>
      <c r="AX2973" s="624"/>
      <c r="AY2973" s="624"/>
      <c r="AZ2973" s="624"/>
      <c r="BA2973" s="624"/>
      <c r="BB2973" s="624"/>
      <c r="BC2973" s="441"/>
      <c r="BD2973" s="581"/>
      <c r="BE2973" s="581"/>
    </row>
    <row r="2974" spans="34:57" ht="15" customHeight="1" x14ac:dyDescent="0.15">
      <c r="AH2974" s="591" t="s">
        <v>1700</v>
      </c>
      <c r="AI2974" s="592" t="s">
        <v>3084</v>
      </c>
      <c r="AJ2974" s="591">
        <v>603033</v>
      </c>
      <c r="AK2974" s="653"/>
      <c r="AU2974" s="645" t="s">
        <v>1902</v>
      </c>
      <c r="AV2974" s="592" t="s">
        <v>287</v>
      </c>
      <c r="AW2974" s="591">
        <v>802009</v>
      </c>
      <c r="AX2974" s="624"/>
      <c r="AY2974" s="624"/>
      <c r="AZ2974" s="624"/>
      <c r="BA2974" s="624"/>
      <c r="BB2974" s="624"/>
      <c r="BC2974" s="441"/>
      <c r="BD2974" s="581"/>
      <c r="BE2974" s="581"/>
    </row>
    <row r="2975" spans="34:57" ht="15" customHeight="1" x14ac:dyDescent="0.15">
      <c r="AH2975" s="591" t="s">
        <v>1700</v>
      </c>
      <c r="AI2975" s="592" t="s">
        <v>3085</v>
      </c>
      <c r="AJ2975" s="591">
        <v>603034</v>
      </c>
      <c r="AK2975" s="653"/>
      <c r="AU2975" s="645" t="s">
        <v>1902</v>
      </c>
      <c r="AV2975" s="592" t="s">
        <v>1906</v>
      </c>
      <c r="AW2975" s="591">
        <v>802010</v>
      </c>
      <c r="AX2975" s="624"/>
      <c r="AY2975" s="624"/>
      <c r="AZ2975" s="624"/>
      <c r="BA2975" s="624"/>
      <c r="BB2975" s="624"/>
      <c r="BC2975" s="441"/>
      <c r="BD2975" s="581"/>
      <c r="BE2975" s="581"/>
    </row>
    <row r="2976" spans="34:57" ht="15" customHeight="1" x14ac:dyDescent="0.15">
      <c r="AH2976" s="591" t="s">
        <v>1700</v>
      </c>
      <c r="AI2976" s="592" t="s">
        <v>3086</v>
      </c>
      <c r="AJ2976" s="591">
        <v>603035</v>
      </c>
      <c r="AK2976" s="653"/>
      <c r="AU2976" s="645" t="s">
        <v>1902</v>
      </c>
      <c r="AV2976" s="592" t="s">
        <v>1907</v>
      </c>
      <c r="AW2976" s="591">
        <v>802990</v>
      </c>
      <c r="AX2976" s="624"/>
      <c r="AY2976" s="624"/>
      <c r="AZ2976" s="624"/>
      <c r="BA2976" s="624"/>
      <c r="BB2976" s="624"/>
      <c r="BC2976" s="441"/>
      <c r="BD2976" s="581"/>
      <c r="BE2976" s="581"/>
    </row>
    <row r="2977" spans="34:57" ht="15" customHeight="1" x14ac:dyDescent="0.15">
      <c r="AH2977" s="591" t="s">
        <v>1700</v>
      </c>
      <c r="AI2977" s="592" t="s">
        <v>3087</v>
      </c>
      <c r="AJ2977" s="591">
        <v>603036</v>
      </c>
      <c r="AK2977" s="653"/>
      <c r="AU2977" s="645" t="s">
        <v>1902</v>
      </c>
      <c r="AV2977" s="592" t="s">
        <v>1908</v>
      </c>
      <c r="AW2977" s="591">
        <v>802991</v>
      </c>
      <c r="AX2977" s="624"/>
      <c r="AY2977" s="624"/>
      <c r="AZ2977" s="624"/>
      <c r="BA2977" s="624"/>
      <c r="BB2977" s="624"/>
      <c r="BC2977" s="441"/>
      <c r="BD2977" s="581"/>
      <c r="BE2977" s="581"/>
    </row>
    <row r="2978" spans="34:57" ht="15" customHeight="1" x14ac:dyDescent="0.15">
      <c r="AH2978" s="591" t="s">
        <v>1700</v>
      </c>
      <c r="AI2978" s="592" t="s">
        <v>3088</v>
      </c>
      <c r="AJ2978" s="591">
        <v>603037</v>
      </c>
      <c r="AK2978" s="653"/>
      <c r="AU2978" s="645" t="s">
        <v>1902</v>
      </c>
      <c r="AV2978" s="592" t="s">
        <v>376</v>
      </c>
      <c r="AW2978" s="591">
        <v>802993</v>
      </c>
      <c r="AX2978" s="624"/>
      <c r="AY2978" s="624"/>
      <c r="AZ2978" s="624"/>
      <c r="BA2978" s="624"/>
      <c r="BB2978" s="624"/>
      <c r="BC2978" s="441"/>
      <c r="BD2978" s="581"/>
      <c r="BE2978" s="581"/>
    </row>
    <row r="2979" spans="34:57" ht="15" customHeight="1" x14ac:dyDescent="0.15">
      <c r="AH2979" s="591" t="s">
        <v>1740</v>
      </c>
      <c r="AI2979" s="592" t="s">
        <v>3089</v>
      </c>
      <c r="AJ2979" s="591">
        <v>603038</v>
      </c>
      <c r="AK2979" s="653"/>
      <c r="AU2979" s="645" t="s">
        <v>1909</v>
      </c>
      <c r="AV2979" s="592" t="s">
        <v>1639</v>
      </c>
      <c r="AW2979" s="591">
        <v>803001</v>
      </c>
      <c r="AX2979" s="624"/>
      <c r="AY2979" s="624"/>
      <c r="AZ2979" s="624"/>
      <c r="BA2979" s="624"/>
      <c r="BB2979" s="624"/>
      <c r="BC2979" s="441"/>
      <c r="BD2979" s="581"/>
      <c r="BE2979" s="581"/>
    </row>
    <row r="2980" spans="34:57" ht="15" customHeight="1" x14ac:dyDescent="0.15">
      <c r="AH2980" s="591" t="s">
        <v>1700</v>
      </c>
      <c r="AI2980" s="592" t="s">
        <v>3090</v>
      </c>
      <c r="AJ2980" s="591">
        <v>603039</v>
      </c>
      <c r="AK2980" s="653"/>
      <c r="AU2980" s="645" t="s">
        <v>1909</v>
      </c>
      <c r="AV2980" s="592" t="s">
        <v>1202</v>
      </c>
      <c r="AW2980" s="591">
        <v>803002</v>
      </c>
      <c r="AX2980" s="624"/>
      <c r="AY2980" s="624"/>
      <c r="AZ2980" s="624"/>
      <c r="BA2980" s="624"/>
      <c r="BB2980" s="624"/>
      <c r="BC2980" s="441"/>
      <c r="BD2980" s="581"/>
      <c r="BE2980" s="581"/>
    </row>
    <row r="2981" spans="34:57" ht="15" customHeight="1" x14ac:dyDescent="0.15">
      <c r="AH2981" s="591" t="s">
        <v>1700</v>
      </c>
      <c r="AI2981" s="592" t="s">
        <v>3091</v>
      </c>
      <c r="AJ2981" s="591">
        <v>603040</v>
      </c>
      <c r="AK2981" s="653"/>
      <c r="AU2981" s="645" t="s">
        <v>1909</v>
      </c>
      <c r="AV2981" s="592" t="s">
        <v>1641</v>
      </c>
      <c r="AW2981" s="591">
        <v>803003</v>
      </c>
      <c r="AX2981" s="624"/>
      <c r="AY2981" s="624"/>
      <c r="AZ2981" s="624"/>
      <c r="BA2981" s="624"/>
      <c r="BB2981" s="624"/>
      <c r="BC2981" s="441"/>
      <c r="BD2981" s="581"/>
      <c r="BE2981" s="581"/>
    </row>
    <row r="2982" spans="34:57" ht="15" customHeight="1" x14ac:dyDescent="0.15">
      <c r="AH2982" s="591" t="s">
        <v>1700</v>
      </c>
      <c r="AI2982" s="592" t="s">
        <v>3092</v>
      </c>
      <c r="AJ2982" s="591">
        <v>603041</v>
      </c>
      <c r="AK2982" s="653"/>
      <c r="AU2982" s="645" t="s">
        <v>1909</v>
      </c>
      <c r="AV2982" s="592" t="s">
        <v>1642</v>
      </c>
      <c r="AW2982" s="591">
        <v>803004</v>
      </c>
      <c r="AX2982" s="624"/>
      <c r="AY2982" s="624"/>
      <c r="AZ2982" s="624"/>
      <c r="BA2982" s="624"/>
      <c r="BB2982" s="624"/>
      <c r="BC2982" s="441"/>
      <c r="BD2982" s="581"/>
      <c r="BE2982" s="581"/>
    </row>
    <row r="2983" spans="34:57" ht="15" customHeight="1" x14ac:dyDescent="0.15">
      <c r="AH2983" s="591" t="s">
        <v>1700</v>
      </c>
      <c r="AI2983" s="592" t="s">
        <v>3093</v>
      </c>
      <c r="AJ2983" s="591">
        <v>603042</v>
      </c>
      <c r="AK2983" s="653"/>
      <c r="AU2983" s="645" t="s">
        <v>1909</v>
      </c>
      <c r="AV2983" s="592" t="s">
        <v>457</v>
      </c>
      <c r="AW2983" s="591">
        <v>803005</v>
      </c>
      <c r="AX2983" s="624"/>
      <c r="AY2983" s="624"/>
      <c r="AZ2983" s="624"/>
      <c r="BA2983" s="624"/>
      <c r="BB2983" s="624"/>
      <c r="BC2983" s="441"/>
      <c r="BD2983" s="581"/>
      <c r="BE2983" s="581"/>
    </row>
    <row r="2984" spans="34:57" ht="15" customHeight="1" x14ac:dyDescent="0.15">
      <c r="AH2984" s="591" t="s">
        <v>1700</v>
      </c>
      <c r="AI2984" s="592" t="s">
        <v>3094</v>
      </c>
      <c r="AJ2984" s="591">
        <v>603043</v>
      </c>
      <c r="AK2984" s="653"/>
      <c r="AU2984" s="645" t="s">
        <v>1909</v>
      </c>
      <c r="AV2984" s="592" t="s">
        <v>1910</v>
      </c>
      <c r="AW2984" s="591">
        <v>803006</v>
      </c>
      <c r="AX2984" s="624"/>
      <c r="AY2984" s="624"/>
      <c r="AZ2984" s="624"/>
      <c r="BA2984" s="624"/>
      <c r="BB2984" s="624"/>
      <c r="BC2984" s="441"/>
      <c r="BD2984" s="581"/>
      <c r="BE2984" s="581"/>
    </row>
    <row r="2985" spans="34:57" ht="15" customHeight="1" x14ac:dyDescent="0.15">
      <c r="AH2985" s="591" t="s">
        <v>1700</v>
      </c>
      <c r="AI2985" s="592" t="s">
        <v>3095</v>
      </c>
      <c r="AJ2985" s="591">
        <v>603044</v>
      </c>
      <c r="AK2985" s="653"/>
      <c r="AU2985" s="645" t="s">
        <v>1909</v>
      </c>
      <c r="AV2985" s="592" t="s">
        <v>1643</v>
      </c>
      <c r="AW2985" s="591">
        <v>803007</v>
      </c>
      <c r="AX2985" s="624"/>
      <c r="AY2985" s="624"/>
      <c r="AZ2985" s="624"/>
      <c r="BA2985" s="624"/>
      <c r="BB2985" s="624"/>
      <c r="BC2985" s="441"/>
      <c r="BD2985" s="581"/>
      <c r="BE2985" s="581"/>
    </row>
    <row r="2986" spans="34:57" ht="15" customHeight="1" x14ac:dyDescent="0.15">
      <c r="AH2986" s="591" t="s">
        <v>1700</v>
      </c>
      <c r="AI2986" s="592" t="s">
        <v>3096</v>
      </c>
      <c r="AJ2986" s="591">
        <v>603045</v>
      </c>
      <c r="AK2986" s="653"/>
      <c r="AU2986" s="645" t="s">
        <v>1909</v>
      </c>
      <c r="AV2986" s="592" t="s">
        <v>1644</v>
      </c>
      <c r="AW2986" s="591">
        <v>803008</v>
      </c>
      <c r="AX2986" s="624"/>
      <c r="AY2986" s="624"/>
      <c r="AZ2986" s="624"/>
      <c r="BA2986" s="624"/>
      <c r="BB2986" s="624"/>
      <c r="BC2986" s="441"/>
      <c r="BD2986" s="581"/>
      <c r="BE2986" s="581"/>
    </row>
    <row r="2987" spans="34:57" ht="15" customHeight="1" x14ac:dyDescent="0.15">
      <c r="AH2987" s="591" t="s">
        <v>1700</v>
      </c>
      <c r="AI2987" s="592" t="s">
        <v>3097</v>
      </c>
      <c r="AJ2987" s="591">
        <v>603046</v>
      </c>
      <c r="AK2987" s="653"/>
      <c r="AU2987" s="645" t="s">
        <v>1909</v>
      </c>
      <c r="AV2987" s="592" t="s">
        <v>1645</v>
      </c>
      <c r="AW2987" s="591">
        <v>803009</v>
      </c>
      <c r="AX2987" s="624"/>
      <c r="AY2987" s="624"/>
      <c r="AZ2987" s="624"/>
      <c r="BA2987" s="624"/>
      <c r="BB2987" s="624"/>
      <c r="BC2987" s="441"/>
      <c r="BD2987" s="581"/>
      <c r="BE2987" s="581"/>
    </row>
    <row r="2988" spans="34:57" ht="15" customHeight="1" x14ac:dyDescent="0.15">
      <c r="AH2988" s="591" t="s">
        <v>1700</v>
      </c>
      <c r="AI2988" s="592" t="s">
        <v>3098</v>
      </c>
      <c r="AJ2988" s="591">
        <v>603047</v>
      </c>
      <c r="AK2988" s="653"/>
      <c r="AU2988" s="645" t="s">
        <v>1909</v>
      </c>
      <c r="AV2988" s="592" t="s">
        <v>288</v>
      </c>
      <c r="AW2988" s="591">
        <v>803011</v>
      </c>
      <c r="AX2988" s="624"/>
      <c r="AY2988" s="624"/>
      <c r="AZ2988" s="624"/>
      <c r="BA2988" s="624"/>
      <c r="BB2988" s="624"/>
      <c r="BC2988" s="441"/>
      <c r="BD2988" s="581"/>
      <c r="BE2988" s="581"/>
    </row>
    <row r="2989" spans="34:57" ht="15" customHeight="1" x14ac:dyDescent="0.15">
      <c r="AH2989" s="591" t="s">
        <v>1700</v>
      </c>
      <c r="AI2989" s="592" t="s">
        <v>3099</v>
      </c>
      <c r="AJ2989" s="591">
        <v>603048</v>
      </c>
      <c r="AK2989" s="653"/>
      <c r="AU2989" s="645" t="s">
        <v>1909</v>
      </c>
      <c r="AV2989" s="592" t="s">
        <v>1911</v>
      </c>
      <c r="AW2989" s="591">
        <v>803013</v>
      </c>
      <c r="AX2989" s="624"/>
      <c r="AY2989" s="624"/>
      <c r="AZ2989" s="624"/>
      <c r="BA2989" s="624"/>
      <c r="BB2989" s="624"/>
      <c r="BC2989" s="441"/>
      <c r="BD2989" s="581"/>
      <c r="BE2989" s="581"/>
    </row>
    <row r="2990" spans="34:57" ht="15" customHeight="1" x14ac:dyDescent="0.15">
      <c r="AH2990" s="591" t="s">
        <v>1700</v>
      </c>
      <c r="AI2990" s="592" t="s">
        <v>3100</v>
      </c>
      <c r="AJ2990" s="591">
        <v>603049</v>
      </c>
      <c r="AK2990" s="653"/>
      <c r="AU2990" s="645" t="s">
        <v>1909</v>
      </c>
      <c r="AV2990" s="592" t="s">
        <v>1912</v>
      </c>
      <c r="AW2990" s="591">
        <v>803015</v>
      </c>
      <c r="AX2990" s="624"/>
      <c r="AY2990" s="624"/>
      <c r="AZ2990" s="624"/>
      <c r="BA2990" s="624"/>
      <c r="BB2990" s="624"/>
      <c r="BC2990" s="441"/>
      <c r="BD2990" s="581"/>
      <c r="BE2990" s="581"/>
    </row>
    <row r="2991" spans="34:57" ht="15" customHeight="1" x14ac:dyDescent="0.15">
      <c r="AH2991" s="591" t="s">
        <v>1700</v>
      </c>
      <c r="AI2991" s="592" t="s">
        <v>3101</v>
      </c>
      <c r="AJ2991" s="591">
        <v>603050</v>
      </c>
      <c r="AK2991" s="653"/>
      <c r="AU2991" s="645" t="s">
        <v>1909</v>
      </c>
      <c r="AV2991" s="592" t="s">
        <v>1913</v>
      </c>
      <c r="AW2991" s="591">
        <v>803016</v>
      </c>
      <c r="AX2991" s="624"/>
      <c r="AY2991" s="624"/>
      <c r="AZ2991" s="624"/>
      <c r="BA2991" s="624"/>
      <c r="BB2991" s="624"/>
      <c r="BC2991" s="441"/>
      <c r="BD2991" s="581"/>
      <c r="BE2991" s="581"/>
    </row>
    <row r="2992" spans="34:57" ht="15" customHeight="1" x14ac:dyDescent="0.15">
      <c r="AH2992" s="591" t="s">
        <v>1700</v>
      </c>
      <c r="AI2992" s="592" t="s">
        <v>3102</v>
      </c>
      <c r="AJ2992" s="591">
        <v>603051</v>
      </c>
      <c r="AK2992" s="653"/>
      <c r="AU2992" s="645" t="s">
        <v>1909</v>
      </c>
      <c r="AV2992" s="592" t="s">
        <v>1914</v>
      </c>
      <c r="AW2992" s="591">
        <v>803018</v>
      </c>
      <c r="AX2992" s="624"/>
      <c r="AY2992" s="624"/>
      <c r="AZ2992" s="624"/>
      <c r="BA2992" s="624"/>
      <c r="BB2992" s="624"/>
      <c r="BC2992" s="441"/>
      <c r="BD2992" s="581"/>
      <c r="BE2992" s="581"/>
    </row>
    <row r="2993" spans="34:57" ht="15" customHeight="1" x14ac:dyDescent="0.15">
      <c r="AH2993" s="591" t="s">
        <v>1700</v>
      </c>
      <c r="AI2993" s="592" t="s">
        <v>3103</v>
      </c>
      <c r="AJ2993" s="591">
        <v>603052</v>
      </c>
      <c r="AK2993" s="653"/>
      <c r="AU2993" s="645" t="s">
        <v>1909</v>
      </c>
      <c r="AV2993" s="592" t="s">
        <v>1915</v>
      </c>
      <c r="AW2993" s="591">
        <v>803019</v>
      </c>
      <c r="AX2993" s="624"/>
      <c r="AY2993" s="624"/>
      <c r="AZ2993" s="624"/>
      <c r="BA2993" s="624"/>
      <c r="BB2993" s="624"/>
      <c r="BC2993" s="441"/>
      <c r="BD2993" s="581"/>
      <c r="BE2993" s="581"/>
    </row>
    <row r="2994" spans="34:57" ht="15" customHeight="1" x14ac:dyDescent="0.15">
      <c r="AH2994" s="591" t="s">
        <v>1700</v>
      </c>
      <c r="AI2994" s="592" t="s">
        <v>3104</v>
      </c>
      <c r="AJ2994" s="591">
        <v>603053</v>
      </c>
      <c r="AK2994" s="653"/>
      <c r="AU2994" s="645" t="s">
        <v>1909</v>
      </c>
      <c r="AV2994" s="592" t="s">
        <v>1916</v>
      </c>
      <c r="AW2994" s="591">
        <v>803990</v>
      </c>
      <c r="AX2994" s="624"/>
      <c r="AY2994" s="624"/>
      <c r="AZ2994" s="624"/>
      <c r="BA2994" s="624"/>
      <c r="BB2994" s="624"/>
      <c r="BC2994" s="441"/>
      <c r="BD2994" s="581"/>
      <c r="BE2994" s="581"/>
    </row>
    <row r="2995" spans="34:57" ht="15" customHeight="1" x14ac:dyDescent="0.15">
      <c r="AH2995" s="591" t="s">
        <v>1700</v>
      </c>
      <c r="AI2995" s="592" t="s">
        <v>3105</v>
      </c>
      <c r="AJ2995" s="591">
        <v>603054</v>
      </c>
      <c r="AK2995" s="653"/>
      <c r="AU2995" s="645" t="s">
        <v>1917</v>
      </c>
      <c r="AV2995" s="592" t="s">
        <v>1646</v>
      </c>
      <c r="AW2995" s="591">
        <v>804001</v>
      </c>
      <c r="AX2995" s="624"/>
      <c r="AY2995" s="624"/>
      <c r="AZ2995" s="624"/>
      <c r="BA2995" s="624"/>
      <c r="BB2995" s="624"/>
      <c r="BC2995" s="441"/>
      <c r="BD2995" s="581"/>
      <c r="BE2995" s="581"/>
    </row>
    <row r="2996" spans="34:57" ht="15" customHeight="1" x14ac:dyDescent="0.15">
      <c r="AH2996" s="591" t="s">
        <v>1700</v>
      </c>
      <c r="AI2996" s="592" t="s">
        <v>3106</v>
      </c>
      <c r="AJ2996" s="591">
        <v>603055</v>
      </c>
      <c r="AK2996" s="653"/>
      <c r="AU2996" s="645" t="s">
        <v>1917</v>
      </c>
      <c r="AV2996" s="592" t="s">
        <v>1648</v>
      </c>
      <c r="AW2996" s="591">
        <v>804002</v>
      </c>
      <c r="AX2996" s="624"/>
      <c r="AY2996" s="624"/>
      <c r="AZ2996" s="624"/>
      <c r="BA2996" s="624"/>
      <c r="BB2996" s="624"/>
      <c r="BC2996" s="441"/>
      <c r="BD2996" s="581"/>
      <c r="BE2996" s="581"/>
    </row>
    <row r="2997" spans="34:57" ht="15" customHeight="1" x14ac:dyDescent="0.15">
      <c r="AH2997" s="591" t="s">
        <v>1700</v>
      </c>
      <c r="AI2997" s="592" t="s">
        <v>3107</v>
      </c>
      <c r="AJ2997" s="591">
        <v>603056</v>
      </c>
      <c r="AK2997" s="653"/>
      <c r="AU2997" s="645" t="s">
        <v>1917</v>
      </c>
      <c r="AV2997" s="592" t="s">
        <v>1650</v>
      </c>
      <c r="AW2997" s="591">
        <v>804003</v>
      </c>
      <c r="AX2997" s="624"/>
      <c r="AY2997" s="624"/>
      <c r="AZ2997" s="624"/>
      <c r="BA2997" s="624"/>
      <c r="BB2997" s="624"/>
      <c r="BC2997" s="441"/>
      <c r="BD2997" s="581"/>
      <c r="BE2997" s="581"/>
    </row>
    <row r="2998" spans="34:57" ht="15" customHeight="1" x14ac:dyDescent="0.15">
      <c r="AH2998" s="591" t="s">
        <v>1700</v>
      </c>
      <c r="AI2998" s="592" t="s">
        <v>3108</v>
      </c>
      <c r="AJ2998" s="591">
        <v>603057</v>
      </c>
      <c r="AK2998" s="653"/>
      <c r="AU2998" s="645" t="s">
        <v>1917</v>
      </c>
      <c r="AV2998" s="592" t="s">
        <v>1652</v>
      </c>
      <c r="AW2998" s="591">
        <v>804004</v>
      </c>
      <c r="AX2998" s="624"/>
      <c r="AY2998" s="624"/>
      <c r="AZ2998" s="624"/>
      <c r="BA2998" s="624"/>
      <c r="BB2998" s="624"/>
      <c r="BC2998" s="441"/>
      <c r="BD2998" s="581"/>
      <c r="BE2998" s="581"/>
    </row>
    <row r="2999" spans="34:57" ht="15" customHeight="1" x14ac:dyDescent="0.15">
      <c r="AH2999" s="591" t="s">
        <v>1700</v>
      </c>
      <c r="AI2999" s="592" t="s">
        <v>3109</v>
      </c>
      <c r="AJ2999" s="591">
        <v>603058</v>
      </c>
      <c r="AK2999" s="653"/>
      <c r="AU2999" s="645" t="s">
        <v>1917</v>
      </c>
      <c r="AV2999" s="592" t="s">
        <v>1654</v>
      </c>
      <c r="AW2999" s="591">
        <v>804005</v>
      </c>
      <c r="AX2999" s="624"/>
      <c r="AY2999" s="624"/>
      <c r="AZ2999" s="624"/>
      <c r="BA2999" s="624"/>
      <c r="BB2999" s="624"/>
      <c r="BC2999" s="441"/>
      <c r="BD2999" s="581"/>
      <c r="BE2999" s="581"/>
    </row>
    <row r="3000" spans="34:57" ht="15" customHeight="1" x14ac:dyDescent="0.15">
      <c r="AH3000" s="591" t="s">
        <v>1700</v>
      </c>
      <c r="AI3000" s="592" t="s">
        <v>3110</v>
      </c>
      <c r="AJ3000" s="591">
        <v>603059</v>
      </c>
      <c r="AK3000" s="653"/>
      <c r="AU3000" s="645" t="s">
        <v>1917</v>
      </c>
      <c r="AV3000" s="592" t="s">
        <v>289</v>
      </c>
      <c r="AW3000" s="591">
        <v>804006</v>
      </c>
      <c r="AX3000" s="624"/>
      <c r="AY3000" s="624"/>
      <c r="AZ3000" s="624"/>
      <c r="BA3000" s="624"/>
      <c r="BB3000" s="624"/>
      <c r="BC3000" s="441"/>
      <c r="BD3000" s="581"/>
      <c r="BE3000" s="581"/>
    </row>
    <row r="3001" spans="34:57" ht="15" customHeight="1" x14ac:dyDescent="0.15">
      <c r="AH3001" s="591" t="s">
        <v>1700</v>
      </c>
      <c r="AI3001" s="592" t="s">
        <v>3111</v>
      </c>
      <c r="AJ3001" s="591">
        <v>603060</v>
      </c>
      <c r="AK3001" s="653"/>
      <c r="AU3001" s="645" t="s">
        <v>1917</v>
      </c>
      <c r="AV3001" s="592" t="s">
        <v>1657</v>
      </c>
      <c r="AW3001" s="591">
        <v>804007</v>
      </c>
      <c r="AX3001" s="624"/>
      <c r="AY3001" s="624"/>
      <c r="AZ3001" s="624"/>
      <c r="BA3001" s="624"/>
      <c r="BB3001" s="624"/>
      <c r="BC3001" s="441"/>
      <c r="BD3001" s="581"/>
      <c r="BE3001" s="581"/>
    </row>
    <row r="3002" spans="34:57" ht="15" customHeight="1" x14ac:dyDescent="0.15">
      <c r="AH3002" s="591" t="s">
        <v>1700</v>
      </c>
      <c r="AI3002" s="592" t="s">
        <v>3112</v>
      </c>
      <c r="AJ3002" s="591">
        <v>603061</v>
      </c>
      <c r="AK3002" s="653"/>
      <c r="AU3002" s="645" t="s">
        <v>1917</v>
      </c>
      <c r="AV3002" s="592" t="s">
        <v>1658</v>
      </c>
      <c r="AW3002" s="591">
        <v>804008</v>
      </c>
      <c r="AX3002" s="624"/>
      <c r="AY3002" s="624"/>
      <c r="AZ3002" s="624"/>
      <c r="BA3002" s="624"/>
      <c r="BB3002" s="624"/>
      <c r="BC3002" s="441"/>
      <c r="BD3002" s="581"/>
      <c r="BE3002" s="581"/>
    </row>
    <row r="3003" spans="34:57" ht="15" customHeight="1" x14ac:dyDescent="0.15">
      <c r="AH3003" s="591" t="s">
        <v>1700</v>
      </c>
      <c r="AI3003" s="592" t="s">
        <v>3113</v>
      </c>
      <c r="AJ3003" s="591">
        <v>603062</v>
      </c>
      <c r="AK3003" s="653"/>
      <c r="AU3003" s="645" t="s">
        <v>1917</v>
      </c>
      <c r="AV3003" s="592" t="s">
        <v>261</v>
      </c>
      <c r="AW3003" s="591">
        <v>804009</v>
      </c>
      <c r="AX3003" s="624"/>
      <c r="AY3003" s="624"/>
      <c r="AZ3003" s="624"/>
      <c r="BA3003" s="624"/>
      <c r="BB3003" s="624"/>
      <c r="BC3003" s="441"/>
      <c r="BD3003" s="581"/>
      <c r="BE3003" s="581"/>
    </row>
    <row r="3004" spans="34:57" ht="15" customHeight="1" x14ac:dyDescent="0.15">
      <c r="AH3004" s="591" t="s">
        <v>1700</v>
      </c>
      <c r="AI3004" s="592" t="s">
        <v>3114</v>
      </c>
      <c r="AJ3004" s="591">
        <v>603063</v>
      </c>
      <c r="AK3004" s="653"/>
      <c r="AU3004" s="645" t="s">
        <v>1917</v>
      </c>
      <c r="AV3004" s="592" t="s">
        <v>1918</v>
      </c>
      <c r="AW3004" s="591">
        <v>804991</v>
      </c>
      <c r="AX3004" s="624"/>
      <c r="AY3004" s="624"/>
      <c r="AZ3004" s="624"/>
      <c r="BA3004" s="624"/>
      <c r="BB3004" s="624"/>
      <c r="BC3004" s="441"/>
      <c r="BD3004" s="581"/>
      <c r="BE3004" s="581"/>
    </row>
    <row r="3005" spans="34:57" ht="15" customHeight="1" x14ac:dyDescent="0.15">
      <c r="AH3005" s="591" t="s">
        <v>1700</v>
      </c>
      <c r="AI3005" s="592" t="s">
        <v>3115</v>
      </c>
      <c r="AJ3005" s="591">
        <v>603064</v>
      </c>
      <c r="AK3005" s="653"/>
      <c r="AU3005" s="645" t="s">
        <v>1919</v>
      </c>
      <c r="AV3005" s="592" t="s">
        <v>1659</v>
      </c>
      <c r="AW3005" s="591">
        <v>901001</v>
      </c>
      <c r="AX3005" s="624"/>
      <c r="AY3005" s="624"/>
      <c r="AZ3005" s="624"/>
      <c r="BA3005" s="624"/>
      <c r="BB3005" s="624"/>
      <c r="BC3005" s="441"/>
      <c r="BD3005" s="581"/>
      <c r="BE3005" s="581"/>
    </row>
    <row r="3006" spans="34:57" ht="15" customHeight="1" x14ac:dyDescent="0.15">
      <c r="AH3006" s="591" t="s">
        <v>1700</v>
      </c>
      <c r="AI3006" s="592" t="s">
        <v>3116</v>
      </c>
      <c r="AJ3006" s="591">
        <v>603065</v>
      </c>
      <c r="AK3006" s="653"/>
      <c r="AU3006" s="645" t="s">
        <v>1919</v>
      </c>
      <c r="AV3006" s="592" t="s">
        <v>290</v>
      </c>
      <c r="AW3006" s="591">
        <v>901002</v>
      </c>
      <c r="AX3006" s="624"/>
      <c r="AY3006" s="624"/>
      <c r="AZ3006" s="624"/>
      <c r="BA3006" s="624"/>
      <c r="BB3006" s="624"/>
      <c r="BC3006" s="441"/>
      <c r="BD3006" s="581"/>
      <c r="BE3006" s="581"/>
    </row>
    <row r="3007" spans="34:57" ht="15" customHeight="1" x14ac:dyDescent="0.15">
      <c r="AH3007" s="591" t="s">
        <v>1700</v>
      </c>
      <c r="AI3007" s="592" t="s">
        <v>3117</v>
      </c>
      <c r="AJ3007" s="591">
        <v>603066</v>
      </c>
      <c r="AK3007" s="653"/>
      <c r="AU3007" s="645" t="s">
        <v>1919</v>
      </c>
      <c r="AV3007" s="592" t="s">
        <v>1660</v>
      </c>
      <c r="AW3007" s="591">
        <v>901003</v>
      </c>
      <c r="AX3007" s="624"/>
      <c r="AY3007" s="624"/>
      <c r="AZ3007" s="624"/>
      <c r="BA3007" s="624"/>
      <c r="BB3007" s="624"/>
      <c r="BC3007" s="441"/>
      <c r="BD3007" s="581"/>
      <c r="BE3007" s="581"/>
    </row>
    <row r="3008" spans="34:57" ht="15" customHeight="1" x14ac:dyDescent="0.15">
      <c r="AH3008" s="591" t="s">
        <v>1700</v>
      </c>
      <c r="AI3008" s="592" t="s">
        <v>3118</v>
      </c>
      <c r="AJ3008" s="591">
        <v>603067</v>
      </c>
      <c r="AK3008" s="653"/>
      <c r="AU3008" s="645" t="s">
        <v>1919</v>
      </c>
      <c r="AV3008" s="592" t="s">
        <v>1661</v>
      </c>
      <c r="AW3008" s="591">
        <v>901004</v>
      </c>
      <c r="AX3008" s="624"/>
      <c r="AY3008" s="624"/>
      <c r="AZ3008" s="624"/>
      <c r="BA3008" s="624"/>
      <c r="BB3008" s="624"/>
      <c r="BC3008" s="441"/>
      <c r="BD3008" s="581"/>
      <c r="BE3008" s="581"/>
    </row>
    <row r="3009" spans="34:57" ht="15" customHeight="1" x14ac:dyDescent="0.15">
      <c r="AH3009" s="591" t="s">
        <v>1700</v>
      </c>
      <c r="AI3009" s="592" t="s">
        <v>3119</v>
      </c>
      <c r="AJ3009" s="591">
        <v>603068</v>
      </c>
      <c r="AK3009" s="653"/>
      <c r="AU3009" s="645" t="s">
        <v>1919</v>
      </c>
      <c r="AV3009" s="592" t="s">
        <v>1920</v>
      </c>
      <c r="AW3009" s="591">
        <v>901005</v>
      </c>
      <c r="AX3009" s="624"/>
      <c r="AY3009" s="624"/>
      <c r="AZ3009" s="624"/>
      <c r="BA3009" s="624"/>
      <c r="BB3009" s="624"/>
      <c r="BC3009" s="441"/>
      <c r="BD3009" s="581"/>
      <c r="BE3009" s="581"/>
    </row>
    <row r="3010" spans="34:57" ht="15" customHeight="1" x14ac:dyDescent="0.15">
      <c r="AH3010" s="591" t="s">
        <v>1700</v>
      </c>
      <c r="AI3010" s="592" t="s">
        <v>3120</v>
      </c>
      <c r="AJ3010" s="591">
        <v>603069</v>
      </c>
      <c r="AK3010" s="653"/>
      <c r="AU3010" s="645" t="s">
        <v>1919</v>
      </c>
      <c r="AV3010" s="592" t="s">
        <v>1662</v>
      </c>
      <c r="AW3010" s="591">
        <v>901006</v>
      </c>
      <c r="AX3010" s="624"/>
      <c r="AY3010" s="624"/>
      <c r="AZ3010" s="624"/>
      <c r="BA3010" s="624"/>
      <c r="BB3010" s="624"/>
      <c r="BC3010" s="441"/>
      <c r="BD3010" s="581"/>
      <c r="BE3010" s="581"/>
    </row>
    <row r="3011" spans="34:57" ht="15" customHeight="1" x14ac:dyDescent="0.15">
      <c r="AH3011" s="591" t="s">
        <v>1700</v>
      </c>
      <c r="AI3011" s="592" t="s">
        <v>3121</v>
      </c>
      <c r="AJ3011" s="591">
        <v>603070</v>
      </c>
      <c r="AK3011" s="653"/>
      <c r="AU3011" s="645" t="s">
        <v>1919</v>
      </c>
      <c r="AV3011" s="592" t="s">
        <v>1663</v>
      </c>
      <c r="AW3011" s="591">
        <v>901007</v>
      </c>
      <c r="AX3011" s="624"/>
      <c r="AY3011" s="624"/>
      <c r="AZ3011" s="624"/>
      <c r="BA3011" s="624"/>
      <c r="BB3011" s="624"/>
      <c r="BC3011" s="441"/>
      <c r="BD3011" s="581"/>
      <c r="BE3011" s="581"/>
    </row>
    <row r="3012" spans="34:57" ht="15" customHeight="1" x14ac:dyDescent="0.15">
      <c r="AH3012" s="591" t="s">
        <v>1700</v>
      </c>
      <c r="AI3012" s="592" t="s">
        <v>3122</v>
      </c>
      <c r="AJ3012" s="591">
        <v>603071</v>
      </c>
      <c r="AK3012" s="653"/>
      <c r="AU3012" s="645" t="s">
        <v>1919</v>
      </c>
      <c r="AV3012" s="592" t="s">
        <v>1664</v>
      </c>
      <c r="AW3012" s="591">
        <v>901008</v>
      </c>
      <c r="AX3012" s="624"/>
      <c r="AY3012" s="624"/>
      <c r="AZ3012" s="624"/>
      <c r="BA3012" s="624"/>
      <c r="BB3012" s="624"/>
      <c r="BC3012" s="441"/>
      <c r="BD3012" s="581"/>
      <c r="BE3012" s="581"/>
    </row>
    <row r="3013" spans="34:57" ht="15" customHeight="1" x14ac:dyDescent="0.15">
      <c r="AH3013" s="591" t="s">
        <v>1700</v>
      </c>
      <c r="AI3013" s="592" t="s">
        <v>3123</v>
      </c>
      <c r="AJ3013" s="591">
        <v>603072</v>
      </c>
      <c r="AK3013" s="669"/>
      <c r="AU3013" s="645" t="s">
        <v>1919</v>
      </c>
      <c r="AV3013" s="592" t="s">
        <v>291</v>
      </c>
      <c r="AW3013" s="591">
        <v>901009</v>
      </c>
      <c r="AX3013" s="624"/>
      <c r="AY3013" s="624"/>
      <c r="AZ3013" s="624"/>
      <c r="BA3013" s="624"/>
      <c r="BB3013" s="624"/>
      <c r="BC3013" s="441"/>
      <c r="BD3013" s="581"/>
      <c r="BE3013" s="581"/>
    </row>
    <row r="3014" spans="34:57" ht="15" customHeight="1" x14ac:dyDescent="0.15">
      <c r="AH3014" s="591" t="s">
        <v>1700</v>
      </c>
      <c r="AI3014" s="592" t="s">
        <v>3124</v>
      </c>
      <c r="AJ3014" s="591">
        <v>603073</v>
      </c>
      <c r="AK3014" s="669"/>
      <c r="AU3014" s="645" t="s">
        <v>1919</v>
      </c>
      <c r="AV3014" s="592" t="s">
        <v>1666</v>
      </c>
      <c r="AW3014" s="591">
        <v>901010</v>
      </c>
      <c r="AX3014" s="624"/>
      <c r="AY3014" s="624"/>
      <c r="AZ3014" s="624"/>
      <c r="BA3014" s="624"/>
      <c r="BB3014" s="624"/>
      <c r="BC3014" s="441"/>
      <c r="BD3014" s="581"/>
      <c r="BE3014" s="581"/>
    </row>
    <row r="3015" spans="34:57" ht="15" customHeight="1" x14ac:dyDescent="0.15">
      <c r="AH3015" s="591" t="s">
        <v>1700</v>
      </c>
      <c r="AI3015" s="592" t="s">
        <v>3125</v>
      </c>
      <c r="AJ3015" s="591">
        <v>603074</v>
      </c>
      <c r="AK3015" s="669"/>
      <c r="AU3015" s="645" t="s">
        <v>1919</v>
      </c>
      <c r="AV3015" s="592" t="s">
        <v>1667</v>
      </c>
      <c r="AW3015" s="591">
        <v>901011</v>
      </c>
      <c r="AX3015" s="624"/>
      <c r="AY3015" s="624"/>
      <c r="AZ3015" s="624"/>
      <c r="BA3015" s="624"/>
      <c r="BB3015" s="624"/>
      <c r="BC3015" s="441"/>
      <c r="BD3015" s="581"/>
      <c r="BE3015" s="581"/>
    </row>
    <row r="3016" spans="34:57" ht="15" customHeight="1" x14ac:dyDescent="0.15">
      <c r="AH3016" s="591" t="s">
        <v>1700</v>
      </c>
      <c r="AI3016" s="592" t="s">
        <v>3126</v>
      </c>
      <c r="AJ3016" s="591">
        <v>603075</v>
      </c>
      <c r="AK3016" s="669"/>
      <c r="AU3016" s="645" t="s">
        <v>1919</v>
      </c>
      <c r="AV3016" s="592" t="s">
        <v>1668</v>
      </c>
      <c r="AW3016" s="591">
        <v>901012</v>
      </c>
      <c r="AX3016" s="624"/>
      <c r="AY3016" s="624"/>
      <c r="AZ3016" s="624"/>
      <c r="BA3016" s="624"/>
      <c r="BB3016" s="624"/>
      <c r="BC3016" s="441"/>
      <c r="BD3016" s="581"/>
      <c r="BE3016" s="581"/>
    </row>
    <row r="3017" spans="34:57" ht="15" customHeight="1" x14ac:dyDescent="0.15">
      <c r="AH3017" s="591" t="s">
        <v>1700</v>
      </c>
      <c r="AI3017" s="592" t="s">
        <v>3127</v>
      </c>
      <c r="AJ3017" s="591">
        <v>603076</v>
      </c>
      <c r="AK3017" s="669"/>
      <c r="AU3017" s="645" t="s">
        <v>1919</v>
      </c>
      <c r="AV3017" s="592" t="s">
        <v>1669</v>
      </c>
      <c r="AW3017" s="591">
        <v>901013</v>
      </c>
      <c r="AX3017" s="624"/>
      <c r="AY3017" s="624"/>
      <c r="AZ3017" s="624"/>
      <c r="BA3017" s="624"/>
      <c r="BB3017" s="624"/>
      <c r="BC3017" s="441"/>
      <c r="BD3017" s="581"/>
      <c r="BE3017" s="581"/>
    </row>
    <row r="3018" spans="34:57" ht="15" customHeight="1" x14ac:dyDescent="0.15">
      <c r="AH3018" s="591" t="s">
        <v>1700</v>
      </c>
      <c r="AI3018" s="592" t="s">
        <v>3128</v>
      </c>
      <c r="AJ3018" s="591">
        <v>603077</v>
      </c>
      <c r="AK3018" s="669"/>
      <c r="AU3018" s="645" t="s">
        <v>1919</v>
      </c>
      <c r="AV3018" s="592" t="s">
        <v>1921</v>
      </c>
      <c r="AW3018" s="591">
        <v>901014</v>
      </c>
      <c r="AX3018" s="624"/>
      <c r="AY3018" s="624"/>
      <c r="AZ3018" s="624"/>
      <c r="BA3018" s="624"/>
      <c r="BB3018" s="624"/>
      <c r="BC3018" s="441"/>
      <c r="BD3018" s="581"/>
      <c r="BE3018" s="581"/>
    </row>
    <row r="3019" spans="34:57" ht="15" customHeight="1" x14ac:dyDescent="0.15">
      <c r="AH3019" s="591" t="s">
        <v>1700</v>
      </c>
      <c r="AI3019" s="592" t="s">
        <v>3129</v>
      </c>
      <c r="AJ3019" s="591">
        <v>603078</v>
      </c>
      <c r="AK3019" s="669"/>
      <c r="AU3019" s="645" t="s">
        <v>1919</v>
      </c>
      <c r="AV3019" s="592" t="s">
        <v>1671</v>
      </c>
      <c r="AW3019" s="591">
        <v>901015</v>
      </c>
      <c r="AX3019" s="624"/>
      <c r="AY3019" s="624"/>
      <c r="AZ3019" s="624"/>
      <c r="BA3019" s="624"/>
      <c r="BB3019" s="624"/>
      <c r="BC3019" s="441"/>
      <c r="BD3019" s="581"/>
      <c r="BE3019" s="581"/>
    </row>
    <row r="3020" spans="34:57" ht="15" customHeight="1" x14ac:dyDescent="0.15">
      <c r="AH3020" s="591" t="s">
        <v>1700</v>
      </c>
      <c r="AI3020" s="592" t="s">
        <v>3130</v>
      </c>
      <c r="AJ3020" s="591">
        <v>603079</v>
      </c>
      <c r="AK3020" s="669"/>
      <c r="AU3020" s="645" t="s">
        <v>1919</v>
      </c>
      <c r="AV3020" s="592" t="s">
        <v>1672</v>
      </c>
      <c r="AW3020" s="591">
        <v>901016</v>
      </c>
      <c r="AX3020" s="624"/>
      <c r="AY3020" s="624"/>
      <c r="AZ3020" s="624"/>
      <c r="BA3020" s="624"/>
      <c r="BB3020" s="624"/>
      <c r="BC3020" s="441"/>
      <c r="BD3020" s="581"/>
      <c r="BE3020" s="581"/>
    </row>
    <row r="3021" spans="34:57" ht="15" customHeight="1" x14ac:dyDescent="0.15">
      <c r="AH3021" s="591" t="s">
        <v>1700</v>
      </c>
      <c r="AI3021" s="592" t="s">
        <v>3131</v>
      </c>
      <c r="AJ3021" s="591">
        <v>603080</v>
      </c>
      <c r="AK3021" s="669"/>
      <c r="AU3021" s="645" t="s">
        <v>1919</v>
      </c>
      <c r="AV3021" s="592" t="s">
        <v>1674</v>
      </c>
      <c r="AW3021" s="591">
        <v>901017</v>
      </c>
      <c r="AX3021" s="624"/>
      <c r="AY3021" s="624"/>
      <c r="AZ3021" s="624"/>
      <c r="BA3021" s="624"/>
      <c r="BB3021" s="624"/>
      <c r="BC3021" s="441"/>
      <c r="BD3021" s="581"/>
      <c r="BE3021" s="581"/>
    </row>
    <row r="3022" spans="34:57" ht="15" customHeight="1" x14ac:dyDescent="0.15">
      <c r="AH3022" s="591" t="s">
        <v>1700</v>
      </c>
      <c r="AI3022" s="592" t="s">
        <v>3132</v>
      </c>
      <c r="AJ3022" s="591">
        <v>603081</v>
      </c>
      <c r="AK3022" s="669"/>
      <c r="AU3022" s="645" t="s">
        <v>1919</v>
      </c>
      <c r="AV3022" s="592" t="s">
        <v>292</v>
      </c>
      <c r="AW3022" s="591">
        <v>901018</v>
      </c>
      <c r="AX3022" s="624"/>
      <c r="AY3022" s="624"/>
      <c r="AZ3022" s="624"/>
      <c r="BA3022" s="624"/>
      <c r="BB3022" s="624"/>
      <c r="BC3022" s="441"/>
      <c r="BD3022" s="581"/>
      <c r="BE3022" s="581"/>
    </row>
    <row r="3023" spans="34:57" ht="15" customHeight="1" x14ac:dyDescent="0.15">
      <c r="AH3023" s="591" t="s">
        <v>1700</v>
      </c>
      <c r="AI3023" s="592" t="s">
        <v>3133</v>
      </c>
      <c r="AJ3023" s="591">
        <v>603082</v>
      </c>
      <c r="AK3023" s="669"/>
      <c r="AU3023" s="645" t="s">
        <v>1919</v>
      </c>
      <c r="AV3023" s="592" t="s">
        <v>1675</v>
      </c>
      <c r="AW3023" s="591">
        <v>901020</v>
      </c>
      <c r="AX3023" s="624"/>
      <c r="AY3023" s="624"/>
      <c r="AZ3023" s="624"/>
      <c r="BA3023" s="624"/>
      <c r="BB3023" s="624"/>
      <c r="BC3023" s="441"/>
      <c r="BD3023" s="581"/>
      <c r="BE3023" s="581"/>
    </row>
    <row r="3024" spans="34:57" ht="15" customHeight="1" x14ac:dyDescent="0.15">
      <c r="AH3024" s="591" t="s">
        <v>1700</v>
      </c>
      <c r="AI3024" s="592" t="s">
        <v>3134</v>
      </c>
      <c r="AJ3024" s="591">
        <v>603083</v>
      </c>
      <c r="AK3024" s="669"/>
      <c r="AU3024" s="645" t="s">
        <v>1919</v>
      </c>
      <c r="AV3024" s="592" t="s">
        <v>1676</v>
      </c>
      <c r="AW3024" s="591">
        <v>901022</v>
      </c>
      <c r="AX3024" s="624"/>
      <c r="AY3024" s="624"/>
      <c r="AZ3024" s="624"/>
      <c r="BA3024" s="624"/>
      <c r="BB3024" s="624"/>
      <c r="BC3024" s="441"/>
      <c r="BD3024" s="581"/>
      <c r="BE3024" s="581"/>
    </row>
    <row r="3025" spans="34:57" ht="15" customHeight="1" x14ac:dyDescent="0.15">
      <c r="AH3025" s="591" t="s">
        <v>1700</v>
      </c>
      <c r="AI3025" s="592" t="s">
        <v>3135</v>
      </c>
      <c r="AJ3025" s="591">
        <v>603084</v>
      </c>
      <c r="AK3025" s="669"/>
      <c r="AU3025" s="645" t="s">
        <v>1919</v>
      </c>
      <c r="AV3025" s="592" t="s">
        <v>1677</v>
      </c>
      <c r="AW3025" s="591">
        <v>901023</v>
      </c>
      <c r="AX3025" s="624"/>
      <c r="AY3025" s="624"/>
      <c r="AZ3025" s="624"/>
      <c r="BA3025" s="624"/>
      <c r="BB3025" s="624"/>
      <c r="BC3025" s="441"/>
      <c r="BD3025" s="581"/>
      <c r="BE3025" s="581"/>
    </row>
    <row r="3026" spans="34:57" ht="15" customHeight="1" x14ac:dyDescent="0.15">
      <c r="AH3026" s="591" t="s">
        <v>1700</v>
      </c>
      <c r="AI3026" s="592" t="s">
        <v>3136</v>
      </c>
      <c r="AJ3026" s="591">
        <v>603085</v>
      </c>
      <c r="AK3026" s="669"/>
      <c r="AU3026" s="645" t="s">
        <v>1919</v>
      </c>
      <c r="AV3026" s="592" t="s">
        <v>1678</v>
      </c>
      <c r="AW3026" s="591">
        <v>901024</v>
      </c>
      <c r="AX3026" s="624"/>
      <c r="AY3026" s="624"/>
      <c r="AZ3026" s="624"/>
      <c r="BA3026" s="624"/>
      <c r="BB3026" s="624"/>
      <c r="BC3026" s="441"/>
      <c r="BD3026" s="581"/>
      <c r="BE3026" s="581"/>
    </row>
    <row r="3027" spans="34:57" ht="15" customHeight="1" x14ac:dyDescent="0.15">
      <c r="AH3027" s="591" t="s">
        <v>1700</v>
      </c>
      <c r="AI3027" s="592" t="s">
        <v>3137</v>
      </c>
      <c r="AJ3027" s="591">
        <v>603087</v>
      </c>
      <c r="AK3027" s="669"/>
      <c r="AU3027" s="645" t="s">
        <v>1919</v>
      </c>
      <c r="AV3027" s="592" t="s">
        <v>709</v>
      </c>
      <c r="AW3027" s="591">
        <v>901025</v>
      </c>
      <c r="AX3027" s="624"/>
      <c r="AY3027" s="624"/>
      <c r="AZ3027" s="624"/>
      <c r="BA3027" s="624"/>
      <c r="BB3027" s="624"/>
      <c r="BC3027" s="441"/>
      <c r="BD3027" s="581"/>
      <c r="BE3027" s="581"/>
    </row>
    <row r="3028" spans="34:57" ht="15" customHeight="1" x14ac:dyDescent="0.15">
      <c r="AH3028" s="591" t="s">
        <v>1700</v>
      </c>
      <c r="AI3028" s="592" t="s">
        <v>3138</v>
      </c>
      <c r="AJ3028" s="591">
        <v>603088</v>
      </c>
      <c r="AK3028" s="669"/>
      <c r="AU3028" s="646" t="s">
        <v>1919</v>
      </c>
      <c r="AV3028" s="598" t="s">
        <v>1679</v>
      </c>
      <c r="AW3028" s="598">
        <v>901026</v>
      </c>
      <c r="AX3028" s="441"/>
      <c r="AY3028" s="441"/>
      <c r="AZ3028" s="441"/>
      <c r="BA3028" s="441"/>
      <c r="BB3028" s="441"/>
      <c r="BC3028" s="441"/>
      <c r="BD3028" s="581"/>
      <c r="BE3028" s="581"/>
    </row>
    <row r="3029" spans="34:57" ht="15" customHeight="1" x14ac:dyDescent="0.15">
      <c r="AH3029" s="591" t="s">
        <v>1700</v>
      </c>
      <c r="AI3029" s="592" t="s">
        <v>3139</v>
      </c>
      <c r="AJ3029" s="591">
        <v>603089</v>
      </c>
      <c r="AK3029" s="669"/>
      <c r="AU3029" s="646" t="s">
        <v>1919</v>
      </c>
      <c r="AV3029" s="598" t="s">
        <v>293</v>
      </c>
      <c r="AW3029" s="598">
        <v>901027</v>
      </c>
      <c r="AX3029" s="441"/>
      <c r="AY3029" s="441"/>
      <c r="AZ3029" s="441"/>
      <c r="BA3029" s="441"/>
      <c r="BB3029" s="441"/>
      <c r="BC3029" s="441"/>
      <c r="BD3029" s="581"/>
      <c r="BE3029" s="581"/>
    </row>
    <row r="3030" spans="34:57" ht="15" customHeight="1" x14ac:dyDescent="0.15">
      <c r="AH3030" s="591" t="s">
        <v>1700</v>
      </c>
      <c r="AI3030" s="592" t="s">
        <v>3140</v>
      </c>
      <c r="AJ3030" s="591">
        <v>603090</v>
      </c>
      <c r="AK3030" s="669"/>
      <c r="AU3030" s="646" t="s">
        <v>1919</v>
      </c>
      <c r="AV3030" s="598" t="s">
        <v>1681</v>
      </c>
      <c r="AW3030" s="598">
        <v>901028</v>
      </c>
      <c r="AX3030" s="441"/>
      <c r="AY3030" s="441"/>
      <c r="AZ3030" s="441"/>
      <c r="BA3030" s="441"/>
      <c r="BB3030" s="441"/>
      <c r="BC3030" s="441"/>
      <c r="BD3030" s="581"/>
      <c r="BE3030" s="581"/>
    </row>
    <row r="3031" spans="34:57" ht="15" customHeight="1" x14ac:dyDescent="0.15">
      <c r="AH3031" s="591" t="s">
        <v>1700</v>
      </c>
      <c r="AI3031" s="592" t="s">
        <v>3141</v>
      </c>
      <c r="AJ3031" s="591">
        <v>603091</v>
      </c>
      <c r="AK3031" s="669"/>
      <c r="AU3031" s="646" t="s">
        <v>1919</v>
      </c>
      <c r="AV3031" s="598" t="s">
        <v>1683</v>
      </c>
      <c r="AW3031" s="598">
        <v>901029</v>
      </c>
      <c r="AX3031" s="441"/>
      <c r="AY3031" s="441"/>
      <c r="AZ3031" s="441"/>
      <c r="BA3031" s="441"/>
      <c r="BB3031" s="441"/>
      <c r="BC3031" s="441"/>
      <c r="BD3031" s="581"/>
      <c r="BE3031" s="581"/>
    </row>
    <row r="3032" spans="34:57" ht="15" customHeight="1" x14ac:dyDescent="0.15">
      <c r="AH3032" s="591" t="s">
        <v>1700</v>
      </c>
      <c r="AI3032" s="592" t="s">
        <v>3142</v>
      </c>
      <c r="AJ3032" s="591">
        <v>603092</v>
      </c>
      <c r="AK3032" s="669"/>
      <c r="AU3032" s="646" t="s">
        <v>1919</v>
      </c>
      <c r="AV3032" s="598" t="s">
        <v>1684</v>
      </c>
      <c r="AW3032" s="598">
        <v>901030</v>
      </c>
      <c r="AX3032" s="441"/>
      <c r="AY3032" s="441"/>
      <c r="AZ3032" s="441"/>
      <c r="BA3032" s="441"/>
      <c r="BB3032" s="441"/>
      <c r="BC3032" s="441"/>
      <c r="BD3032" s="581"/>
      <c r="BE3032" s="581"/>
    </row>
    <row r="3033" spans="34:57" ht="15" customHeight="1" x14ac:dyDescent="0.15">
      <c r="AH3033" s="591" t="s">
        <v>1700</v>
      </c>
      <c r="AI3033" s="592" t="s">
        <v>3143</v>
      </c>
      <c r="AJ3033" s="591">
        <v>603093</v>
      </c>
      <c r="AK3033" s="669"/>
      <c r="AU3033" s="646" t="s">
        <v>1919</v>
      </c>
      <c r="AV3033" s="598" t="s">
        <v>1685</v>
      </c>
      <c r="AW3033" s="598">
        <v>901032</v>
      </c>
      <c r="AX3033" s="441"/>
      <c r="AY3033" s="441"/>
      <c r="AZ3033" s="441"/>
      <c r="BA3033" s="441"/>
      <c r="BB3033" s="441"/>
      <c r="BC3033" s="441"/>
      <c r="BD3033" s="581"/>
      <c r="BE3033" s="581"/>
    </row>
    <row r="3034" spans="34:57" ht="15" customHeight="1" x14ac:dyDescent="0.15">
      <c r="AH3034" s="591" t="s">
        <v>1700</v>
      </c>
      <c r="AI3034" s="592" t="s">
        <v>1799</v>
      </c>
      <c r="AJ3034" s="591">
        <v>603094</v>
      </c>
      <c r="AK3034" s="669"/>
      <c r="AU3034" s="646" t="s">
        <v>1919</v>
      </c>
      <c r="AV3034" s="598" t="s">
        <v>1687</v>
      </c>
      <c r="AW3034" s="598">
        <v>901033</v>
      </c>
      <c r="AX3034" s="441"/>
      <c r="AY3034" s="441"/>
      <c r="AZ3034" s="441"/>
      <c r="BA3034" s="441"/>
      <c r="BB3034" s="441"/>
      <c r="BC3034" s="441"/>
      <c r="BD3034" s="581"/>
      <c r="BE3034" s="581"/>
    </row>
    <row r="3035" spans="34:57" ht="15" customHeight="1" x14ac:dyDescent="0.15">
      <c r="AH3035" s="591" t="s">
        <v>1700</v>
      </c>
      <c r="AI3035" s="592" t="s">
        <v>3144</v>
      </c>
      <c r="AJ3035" s="591">
        <v>603095</v>
      </c>
      <c r="AK3035" s="669"/>
      <c r="AU3035" s="646" t="s">
        <v>1919</v>
      </c>
      <c r="AV3035" s="598" t="s">
        <v>1922</v>
      </c>
      <c r="AW3035" s="598">
        <v>901034</v>
      </c>
      <c r="AX3035" s="441"/>
      <c r="AY3035" s="441"/>
      <c r="AZ3035" s="441"/>
      <c r="BA3035" s="441"/>
      <c r="BB3035" s="441"/>
      <c r="BC3035" s="441"/>
      <c r="BD3035" s="581"/>
      <c r="BE3035" s="581"/>
    </row>
    <row r="3036" spans="34:57" ht="15" customHeight="1" x14ac:dyDescent="0.15">
      <c r="AH3036" s="591" t="s">
        <v>1700</v>
      </c>
      <c r="AI3036" s="592" t="s">
        <v>3145</v>
      </c>
      <c r="AJ3036" s="591">
        <v>603096</v>
      </c>
      <c r="AK3036" s="669"/>
      <c r="AU3036" s="646" t="s">
        <v>1919</v>
      </c>
      <c r="AV3036" s="598" t="s">
        <v>1690</v>
      </c>
      <c r="AW3036" s="598">
        <v>901035</v>
      </c>
      <c r="AX3036" s="441"/>
      <c r="AY3036" s="441"/>
      <c r="AZ3036" s="441"/>
      <c r="BA3036" s="441"/>
      <c r="BB3036" s="441"/>
      <c r="BC3036" s="441"/>
      <c r="BD3036" s="581"/>
      <c r="BE3036" s="581"/>
    </row>
    <row r="3037" spans="34:57" ht="15" customHeight="1" x14ac:dyDescent="0.15">
      <c r="AH3037" s="591" t="s">
        <v>1700</v>
      </c>
      <c r="AI3037" s="592" t="s">
        <v>3146</v>
      </c>
      <c r="AJ3037" s="591">
        <v>603097</v>
      </c>
      <c r="AK3037" s="669"/>
      <c r="AU3037" s="646" t="s">
        <v>1919</v>
      </c>
      <c r="AV3037" s="598" t="s">
        <v>1691</v>
      </c>
      <c r="AW3037" s="598">
        <v>901036</v>
      </c>
      <c r="AX3037" s="441"/>
      <c r="AY3037" s="441"/>
      <c r="AZ3037" s="441"/>
      <c r="BA3037" s="441"/>
      <c r="BB3037" s="441"/>
      <c r="BC3037" s="441"/>
      <c r="BD3037" s="581"/>
      <c r="BE3037" s="581"/>
    </row>
    <row r="3038" spans="34:57" ht="15" customHeight="1" x14ac:dyDescent="0.15">
      <c r="AH3038" s="591" t="s">
        <v>1700</v>
      </c>
      <c r="AI3038" s="592" t="s">
        <v>3147</v>
      </c>
      <c r="AJ3038" s="591">
        <v>603098</v>
      </c>
      <c r="AK3038" s="669"/>
      <c r="AU3038" s="646" t="s">
        <v>1919</v>
      </c>
      <c r="AV3038" s="598" t="s">
        <v>1923</v>
      </c>
      <c r="AW3038" s="598">
        <v>901038</v>
      </c>
      <c r="AX3038" s="441"/>
      <c r="AY3038" s="441"/>
      <c r="AZ3038" s="441"/>
      <c r="BA3038" s="441"/>
      <c r="BB3038" s="441"/>
      <c r="BC3038" s="441"/>
      <c r="BD3038" s="581"/>
      <c r="BE3038" s="581"/>
    </row>
    <row r="3039" spans="34:57" ht="15" customHeight="1" x14ac:dyDescent="0.15">
      <c r="AH3039" s="591" t="s">
        <v>1700</v>
      </c>
      <c r="AI3039" s="592" t="s">
        <v>3148</v>
      </c>
      <c r="AJ3039" s="591">
        <v>603099</v>
      </c>
      <c r="AK3039" s="669"/>
      <c r="AU3039" s="646" t="s">
        <v>1919</v>
      </c>
      <c r="AV3039" s="598" t="s">
        <v>1693</v>
      </c>
      <c r="AW3039" s="598">
        <v>901039</v>
      </c>
      <c r="AX3039" s="441"/>
      <c r="AY3039" s="441"/>
      <c r="AZ3039" s="441"/>
      <c r="BA3039" s="441"/>
      <c r="BB3039" s="441"/>
      <c r="BC3039" s="441"/>
      <c r="BD3039" s="581"/>
      <c r="BE3039" s="581"/>
    </row>
    <row r="3040" spans="34:57" ht="15" customHeight="1" x14ac:dyDescent="0.15">
      <c r="AH3040" s="591" t="s">
        <v>1700</v>
      </c>
      <c r="AI3040" s="592" t="s">
        <v>1810</v>
      </c>
      <c r="AJ3040" s="591">
        <v>603100</v>
      </c>
      <c r="AK3040" s="669"/>
      <c r="AU3040" s="646" t="s">
        <v>1919</v>
      </c>
      <c r="AV3040" s="598" t="s">
        <v>1694</v>
      </c>
      <c r="AW3040" s="598">
        <v>901040</v>
      </c>
      <c r="AX3040" s="441"/>
      <c r="AY3040" s="441"/>
      <c r="AZ3040" s="441"/>
      <c r="BA3040" s="441"/>
      <c r="BB3040" s="441"/>
      <c r="BC3040" s="441"/>
      <c r="BD3040" s="581"/>
      <c r="BE3040" s="581"/>
    </row>
    <row r="3041" spans="34:57" ht="15" customHeight="1" x14ac:dyDescent="0.15">
      <c r="AH3041" s="591" t="s">
        <v>1700</v>
      </c>
      <c r="AI3041" s="592" t="s">
        <v>3149</v>
      </c>
      <c r="AJ3041" s="591">
        <v>603102</v>
      </c>
      <c r="AK3041" s="669"/>
      <c r="AU3041" s="646" t="s">
        <v>1919</v>
      </c>
      <c r="AV3041" s="598" t="s">
        <v>294</v>
      </c>
      <c r="AW3041" s="598">
        <v>901042</v>
      </c>
      <c r="AX3041" s="441"/>
      <c r="AY3041" s="441"/>
      <c r="AZ3041" s="441"/>
      <c r="BA3041" s="441"/>
      <c r="BB3041" s="441"/>
      <c r="BC3041" s="441"/>
      <c r="BD3041" s="581"/>
      <c r="BE3041" s="581"/>
    </row>
    <row r="3042" spans="34:57" ht="15" customHeight="1" x14ac:dyDescent="0.15">
      <c r="AH3042" s="591" t="s">
        <v>1700</v>
      </c>
      <c r="AI3042" s="592" t="s">
        <v>1812</v>
      </c>
      <c r="AJ3042" s="591">
        <v>603103</v>
      </c>
      <c r="AK3042" s="669"/>
      <c r="AU3042" s="646" t="s">
        <v>1919</v>
      </c>
      <c r="AV3042" s="598"/>
      <c r="AW3042" s="598">
        <v>901044</v>
      </c>
      <c r="AX3042" s="441"/>
      <c r="AY3042" s="441"/>
      <c r="AZ3042" s="441"/>
      <c r="BA3042" s="441"/>
      <c r="BB3042" s="441"/>
      <c r="BC3042" s="441"/>
      <c r="BD3042" s="581"/>
      <c r="BE3042" s="581"/>
    </row>
    <row r="3043" spans="34:57" ht="15" customHeight="1" x14ac:dyDescent="0.15">
      <c r="AH3043" s="591" t="s">
        <v>1700</v>
      </c>
      <c r="AI3043" s="592" t="s">
        <v>3150</v>
      </c>
      <c r="AJ3043" s="591">
        <v>603104</v>
      </c>
      <c r="AK3043" s="669"/>
      <c r="AU3043" s="646" t="s">
        <v>1919</v>
      </c>
      <c r="AV3043" s="598" t="s">
        <v>379</v>
      </c>
      <c r="AW3043" s="598">
        <v>901045</v>
      </c>
      <c r="AX3043" s="441"/>
      <c r="AY3043" s="441"/>
      <c r="AZ3043" s="441"/>
      <c r="BA3043" s="441"/>
      <c r="BB3043" s="441"/>
      <c r="BC3043" s="441"/>
      <c r="BD3043" s="581"/>
      <c r="BE3043" s="581"/>
    </row>
    <row r="3044" spans="34:57" ht="15" customHeight="1" x14ac:dyDescent="0.15">
      <c r="AH3044" s="591" t="s">
        <v>1740</v>
      </c>
      <c r="AI3044" s="592" t="s">
        <v>3151</v>
      </c>
      <c r="AJ3044" s="591">
        <v>603105</v>
      </c>
      <c r="AK3044" s="669"/>
      <c r="AU3044" s="646" t="s">
        <v>1919</v>
      </c>
      <c r="AV3044" s="598" t="s">
        <v>295</v>
      </c>
      <c r="AW3044" s="598">
        <v>901047</v>
      </c>
      <c r="AX3044" s="441"/>
      <c r="AY3044" s="441"/>
      <c r="AZ3044" s="441"/>
      <c r="BA3044" s="441"/>
      <c r="BB3044" s="441"/>
      <c r="BC3044" s="441"/>
      <c r="BD3044" s="581"/>
      <c r="BE3044" s="581"/>
    </row>
    <row r="3045" spans="34:57" ht="15" customHeight="1" x14ac:dyDescent="0.15">
      <c r="AH3045" s="591" t="s">
        <v>1700</v>
      </c>
      <c r="AI3045" s="592" t="s">
        <v>3152</v>
      </c>
      <c r="AJ3045" s="591">
        <v>603106</v>
      </c>
      <c r="AK3045" s="669"/>
      <c r="AU3045" s="646" t="s">
        <v>1919</v>
      </c>
      <c r="AV3045" s="598" t="s">
        <v>1697</v>
      </c>
      <c r="AW3045" s="598">
        <v>901048</v>
      </c>
      <c r="AX3045" s="441"/>
      <c r="AY3045" s="441"/>
      <c r="AZ3045" s="441"/>
      <c r="BA3045" s="441"/>
      <c r="BB3045" s="441"/>
      <c r="BC3045" s="441"/>
      <c r="BD3045" s="581"/>
      <c r="BE3045" s="581"/>
    </row>
    <row r="3046" spans="34:57" ht="15" customHeight="1" x14ac:dyDescent="0.15">
      <c r="AH3046" s="591" t="s">
        <v>1700</v>
      </c>
      <c r="AI3046" s="592" t="s">
        <v>3153</v>
      </c>
      <c r="AJ3046" s="591">
        <v>603107</v>
      </c>
      <c r="AK3046" s="669"/>
      <c r="AU3046" s="646" t="s">
        <v>1919</v>
      </c>
      <c r="AV3046" s="598" t="s">
        <v>1699</v>
      </c>
      <c r="AW3046" s="598">
        <v>901049</v>
      </c>
      <c r="AX3046" s="441"/>
      <c r="AY3046" s="441"/>
      <c r="AZ3046" s="441"/>
      <c r="BA3046" s="441"/>
      <c r="BB3046" s="441"/>
      <c r="BC3046" s="441"/>
      <c r="BD3046" s="581"/>
      <c r="BE3046" s="581"/>
    </row>
    <row r="3047" spans="34:57" ht="15" customHeight="1" x14ac:dyDescent="0.15">
      <c r="AH3047" s="591" t="s">
        <v>1700</v>
      </c>
      <c r="AI3047" s="592" t="s">
        <v>3154</v>
      </c>
      <c r="AJ3047" s="591">
        <v>603108</v>
      </c>
      <c r="AK3047" s="669"/>
      <c r="AU3047" s="646" t="s">
        <v>1919</v>
      </c>
      <c r="AV3047" s="598" t="s">
        <v>296</v>
      </c>
      <c r="AW3047" s="598">
        <v>901050</v>
      </c>
      <c r="AX3047" s="441"/>
      <c r="AY3047" s="441"/>
      <c r="AZ3047" s="441"/>
      <c r="BA3047" s="441"/>
      <c r="BB3047" s="441"/>
      <c r="BC3047" s="441"/>
      <c r="BD3047" s="581"/>
      <c r="BE3047" s="581"/>
    </row>
    <row r="3048" spans="34:57" ht="15" customHeight="1" x14ac:dyDescent="0.15">
      <c r="AH3048" s="591" t="s">
        <v>1700</v>
      </c>
      <c r="AI3048" s="592" t="s">
        <v>3155</v>
      </c>
      <c r="AJ3048" s="591">
        <v>603109</v>
      </c>
      <c r="AK3048" s="669"/>
      <c r="AU3048" s="646" t="s">
        <v>1919</v>
      </c>
      <c r="AV3048" s="598" t="s">
        <v>1702</v>
      </c>
      <c r="AW3048" s="598">
        <v>901051</v>
      </c>
      <c r="AX3048" s="441"/>
      <c r="AY3048" s="441"/>
      <c r="AZ3048" s="441"/>
      <c r="BA3048" s="441"/>
      <c r="BB3048" s="441"/>
      <c r="BC3048" s="441"/>
      <c r="BD3048" s="581"/>
      <c r="BE3048" s="581"/>
    </row>
    <row r="3049" spans="34:57" ht="15" customHeight="1" x14ac:dyDescent="0.15">
      <c r="AH3049" s="591" t="s">
        <v>1700</v>
      </c>
      <c r="AI3049" s="592" t="s">
        <v>3156</v>
      </c>
      <c r="AJ3049" s="591">
        <v>603110</v>
      </c>
      <c r="AK3049" s="669"/>
      <c r="AU3049" s="646" t="s">
        <v>1919</v>
      </c>
      <c r="AV3049" s="598" t="s">
        <v>1703</v>
      </c>
      <c r="AW3049" s="598">
        <v>901052</v>
      </c>
      <c r="AX3049" s="441"/>
      <c r="AY3049" s="441"/>
      <c r="AZ3049" s="441"/>
      <c r="BA3049" s="441"/>
      <c r="BB3049" s="441"/>
      <c r="BC3049" s="441"/>
      <c r="BD3049" s="581"/>
      <c r="BE3049" s="581"/>
    </row>
    <row r="3050" spans="34:57" ht="15" customHeight="1" x14ac:dyDescent="0.15">
      <c r="AH3050" s="591" t="s">
        <v>1825</v>
      </c>
      <c r="AI3050" s="592" t="s">
        <v>3157</v>
      </c>
      <c r="AJ3050" s="591">
        <v>604001</v>
      </c>
      <c r="AK3050" s="669"/>
      <c r="AU3050" s="646" t="s">
        <v>1919</v>
      </c>
      <c r="AV3050" s="598" t="s">
        <v>1704</v>
      </c>
      <c r="AW3050" s="598">
        <v>901053</v>
      </c>
      <c r="AX3050" s="441"/>
      <c r="AY3050" s="441"/>
      <c r="AZ3050" s="441"/>
      <c r="BA3050" s="441"/>
      <c r="BB3050" s="441"/>
      <c r="BC3050" s="441"/>
      <c r="BD3050" s="581"/>
      <c r="BE3050" s="581"/>
    </row>
    <row r="3051" spans="34:57" ht="15" customHeight="1" x14ac:dyDescent="0.15">
      <c r="AH3051" s="591" t="s">
        <v>1825</v>
      </c>
      <c r="AI3051" s="592" t="s">
        <v>3158</v>
      </c>
      <c r="AJ3051" s="591">
        <v>604002</v>
      </c>
      <c r="AK3051" s="669"/>
      <c r="AU3051" s="646" t="s">
        <v>1919</v>
      </c>
      <c r="AV3051" s="598" t="s">
        <v>1705</v>
      </c>
      <c r="AW3051" s="598">
        <v>901054</v>
      </c>
      <c r="AX3051" s="441"/>
      <c r="AY3051" s="441"/>
      <c r="AZ3051" s="441"/>
      <c r="BA3051" s="441"/>
      <c r="BB3051" s="441"/>
      <c r="BC3051" s="441"/>
      <c r="BD3051" s="581"/>
      <c r="BE3051" s="581"/>
    </row>
    <row r="3052" spans="34:57" ht="15" customHeight="1" x14ac:dyDescent="0.15">
      <c r="AH3052" s="591" t="s">
        <v>1825</v>
      </c>
      <c r="AI3052" s="592" t="s">
        <v>3159</v>
      </c>
      <c r="AJ3052" s="591">
        <v>604003</v>
      </c>
      <c r="AK3052" s="669"/>
      <c r="AU3052" s="646" t="s">
        <v>1919</v>
      </c>
      <c r="AV3052" s="598" t="s">
        <v>1706</v>
      </c>
      <c r="AW3052" s="598">
        <v>901055</v>
      </c>
      <c r="AX3052" s="441"/>
      <c r="AY3052" s="441"/>
      <c r="AZ3052" s="441"/>
      <c r="BA3052" s="441"/>
      <c r="BB3052" s="441"/>
      <c r="BC3052" s="441"/>
      <c r="BD3052" s="581"/>
      <c r="BE3052" s="581"/>
    </row>
    <row r="3053" spans="34:57" ht="15" customHeight="1" x14ac:dyDescent="0.15">
      <c r="AH3053" s="591" t="s">
        <v>1825</v>
      </c>
      <c r="AI3053" s="592" t="s">
        <v>3160</v>
      </c>
      <c r="AJ3053" s="591">
        <v>604004</v>
      </c>
      <c r="AK3053" s="669"/>
      <c r="AU3053" s="646" t="s">
        <v>1919</v>
      </c>
      <c r="AV3053" s="598" t="s">
        <v>1707</v>
      </c>
      <c r="AW3053" s="598">
        <v>901056</v>
      </c>
      <c r="AX3053" s="441"/>
      <c r="AY3053" s="441"/>
      <c r="AZ3053" s="441"/>
      <c r="BA3053" s="441"/>
      <c r="BB3053" s="441"/>
      <c r="BC3053" s="441"/>
      <c r="BD3053" s="581"/>
      <c r="BE3053" s="581"/>
    </row>
    <row r="3054" spans="34:57" ht="15" customHeight="1" x14ac:dyDescent="0.15">
      <c r="AH3054" s="591" t="s">
        <v>1825</v>
      </c>
      <c r="AI3054" s="592" t="s">
        <v>3161</v>
      </c>
      <c r="AJ3054" s="591">
        <v>604005</v>
      </c>
      <c r="AK3054" s="669"/>
      <c r="AU3054" s="646" t="s">
        <v>1919</v>
      </c>
      <c r="AV3054" s="598" t="s">
        <v>1708</v>
      </c>
      <c r="AW3054" s="598">
        <v>901057</v>
      </c>
      <c r="AX3054" s="441"/>
      <c r="AY3054" s="441"/>
      <c r="AZ3054" s="441"/>
      <c r="BA3054" s="441"/>
      <c r="BB3054" s="441"/>
      <c r="BC3054" s="441"/>
      <c r="BD3054" s="581"/>
      <c r="BE3054" s="581"/>
    </row>
    <row r="3055" spans="34:57" ht="15" customHeight="1" x14ac:dyDescent="0.15">
      <c r="AH3055" s="591" t="s">
        <v>1825</v>
      </c>
      <c r="AI3055" s="592" t="s">
        <v>1456</v>
      </c>
      <c r="AJ3055" s="591">
        <v>604006</v>
      </c>
      <c r="AK3055" s="669"/>
      <c r="AU3055" s="646" t="s">
        <v>1919</v>
      </c>
      <c r="AV3055" s="598" t="s">
        <v>1709</v>
      </c>
      <c r="AW3055" s="598">
        <v>901058</v>
      </c>
      <c r="AX3055" s="441"/>
      <c r="AY3055" s="441"/>
      <c r="AZ3055" s="441"/>
      <c r="BA3055" s="441"/>
      <c r="BB3055" s="441"/>
      <c r="BC3055" s="441"/>
      <c r="BD3055" s="581"/>
      <c r="BE3055" s="581"/>
    </row>
    <row r="3056" spans="34:57" ht="15" customHeight="1" x14ac:dyDescent="0.15">
      <c r="AH3056" s="591" t="s">
        <v>1825</v>
      </c>
      <c r="AI3056" s="592" t="s">
        <v>1458</v>
      </c>
      <c r="AJ3056" s="591">
        <v>604007</v>
      </c>
      <c r="AK3056" s="669"/>
      <c r="AU3056" s="646" t="s">
        <v>1919</v>
      </c>
      <c r="AV3056" s="598" t="s">
        <v>1710</v>
      </c>
      <c r="AW3056" s="598">
        <v>901059</v>
      </c>
      <c r="AX3056" s="441"/>
      <c r="AY3056" s="441"/>
      <c r="AZ3056" s="441"/>
      <c r="BA3056" s="441"/>
      <c r="BB3056" s="441"/>
      <c r="BC3056" s="441"/>
      <c r="BD3056" s="581"/>
      <c r="BE3056" s="581"/>
    </row>
    <row r="3057" spans="34:57" ht="15" customHeight="1" x14ac:dyDescent="0.15">
      <c r="AH3057" s="591" t="s">
        <v>1825</v>
      </c>
      <c r="AI3057" s="592" t="s">
        <v>3162</v>
      </c>
      <c r="AJ3057" s="591">
        <v>604008</v>
      </c>
      <c r="AK3057" s="669"/>
      <c r="AU3057" s="646" t="s">
        <v>1919</v>
      </c>
      <c r="AV3057" s="598" t="s">
        <v>1711</v>
      </c>
      <c r="AW3057" s="598">
        <v>901060</v>
      </c>
      <c r="AX3057" s="441"/>
      <c r="AY3057" s="441"/>
      <c r="AZ3057" s="441"/>
      <c r="BA3057" s="441"/>
      <c r="BB3057" s="441"/>
      <c r="BC3057" s="441"/>
      <c r="BD3057" s="581"/>
      <c r="BE3057" s="581"/>
    </row>
    <row r="3058" spans="34:57" ht="15" customHeight="1" x14ac:dyDescent="0.15">
      <c r="AH3058" s="591" t="s">
        <v>1825</v>
      </c>
      <c r="AI3058" s="592" t="s">
        <v>3163</v>
      </c>
      <c r="AJ3058" s="591">
        <v>604009</v>
      </c>
      <c r="AK3058" s="669"/>
      <c r="AU3058" s="646" t="s">
        <v>1919</v>
      </c>
      <c r="AV3058" s="598" t="s">
        <v>297</v>
      </c>
      <c r="AW3058" s="598">
        <v>901061</v>
      </c>
      <c r="AX3058" s="441"/>
      <c r="AY3058" s="441"/>
      <c r="AZ3058" s="441"/>
      <c r="BA3058" s="441"/>
      <c r="BB3058" s="441"/>
      <c r="BC3058" s="441"/>
      <c r="BD3058" s="581"/>
      <c r="BE3058" s="581"/>
    </row>
    <row r="3059" spans="34:57" ht="15" customHeight="1" x14ac:dyDescent="0.15">
      <c r="AH3059" s="591" t="s">
        <v>1825</v>
      </c>
      <c r="AI3059" s="592" t="s">
        <v>3164</v>
      </c>
      <c r="AJ3059" s="591">
        <v>604010</v>
      </c>
      <c r="AK3059" s="669"/>
      <c r="AU3059" s="646" t="s">
        <v>1919</v>
      </c>
      <c r="AV3059" s="598" t="s">
        <v>1924</v>
      </c>
      <c r="AW3059" s="598">
        <v>901062</v>
      </c>
      <c r="AX3059" s="441"/>
      <c r="AY3059" s="441"/>
      <c r="AZ3059" s="441"/>
      <c r="BA3059" s="441"/>
      <c r="BB3059" s="441"/>
      <c r="BC3059" s="441"/>
      <c r="BD3059" s="581"/>
      <c r="BE3059" s="581"/>
    </row>
    <row r="3060" spans="34:57" ht="15" customHeight="1" x14ac:dyDescent="0.15">
      <c r="AH3060" s="591" t="s">
        <v>1825</v>
      </c>
      <c r="AI3060" s="592" t="s">
        <v>3165</v>
      </c>
      <c r="AJ3060" s="591">
        <v>604011</v>
      </c>
      <c r="AK3060" s="669"/>
      <c r="AU3060" s="646" t="s">
        <v>1919</v>
      </c>
      <c r="AV3060" s="598" t="s">
        <v>1925</v>
      </c>
      <c r="AW3060" s="598">
        <v>901063</v>
      </c>
      <c r="AX3060" s="441"/>
      <c r="AY3060" s="441"/>
      <c r="AZ3060" s="441"/>
      <c r="BA3060" s="441"/>
      <c r="BB3060" s="441"/>
      <c r="BC3060" s="441"/>
      <c r="BD3060" s="581"/>
      <c r="BE3060" s="581"/>
    </row>
    <row r="3061" spans="34:57" ht="15" customHeight="1" x14ac:dyDescent="0.15">
      <c r="AH3061" s="591" t="s">
        <v>1825</v>
      </c>
      <c r="AI3061" s="592" t="s">
        <v>3166</v>
      </c>
      <c r="AJ3061" s="591">
        <v>604012</v>
      </c>
      <c r="AK3061" s="669"/>
      <c r="AU3061" s="646" t="s">
        <v>1919</v>
      </c>
      <c r="AV3061" s="598" t="s">
        <v>1712</v>
      </c>
      <c r="AW3061" s="598">
        <v>901064</v>
      </c>
      <c r="AX3061" s="441"/>
      <c r="AY3061" s="441"/>
      <c r="AZ3061" s="441"/>
      <c r="BA3061" s="441"/>
      <c r="BB3061" s="441"/>
      <c r="BC3061" s="441"/>
      <c r="BD3061" s="581"/>
      <c r="BE3061" s="581"/>
    </row>
    <row r="3062" spans="34:57" ht="15" customHeight="1" x14ac:dyDescent="0.15">
      <c r="AH3062" s="591" t="s">
        <v>1825</v>
      </c>
      <c r="AI3062" s="592" t="s">
        <v>3167</v>
      </c>
      <c r="AJ3062" s="591">
        <v>604013</v>
      </c>
      <c r="AK3062" s="669"/>
      <c r="AU3062" s="646" t="s">
        <v>1919</v>
      </c>
      <c r="AV3062" s="598"/>
      <c r="AW3062" s="598">
        <v>901065</v>
      </c>
      <c r="AX3062" s="441"/>
      <c r="AY3062" s="441"/>
      <c r="AZ3062" s="441"/>
      <c r="BA3062" s="441"/>
      <c r="BB3062" s="441"/>
      <c r="BC3062" s="441"/>
      <c r="BD3062" s="581"/>
      <c r="BE3062" s="581"/>
    </row>
    <row r="3063" spans="34:57" ht="15" customHeight="1" x14ac:dyDescent="0.15">
      <c r="AH3063" s="591" t="s">
        <v>1825</v>
      </c>
      <c r="AI3063" s="592" t="s">
        <v>3168</v>
      </c>
      <c r="AJ3063" s="591">
        <v>604014</v>
      </c>
      <c r="AK3063" s="669"/>
      <c r="AU3063" s="646" t="s">
        <v>1919</v>
      </c>
      <c r="AV3063" s="598" t="s">
        <v>1926</v>
      </c>
      <c r="AW3063" s="598">
        <v>901066</v>
      </c>
      <c r="AX3063" s="441"/>
      <c r="AY3063" s="441"/>
      <c r="AZ3063" s="441"/>
      <c r="BA3063" s="441"/>
      <c r="BB3063" s="441"/>
      <c r="BC3063" s="441"/>
      <c r="BD3063" s="581"/>
      <c r="BE3063" s="581"/>
    </row>
    <row r="3064" spans="34:57" ht="15" customHeight="1" x14ac:dyDescent="0.15">
      <c r="AH3064" s="591" t="s">
        <v>1825</v>
      </c>
      <c r="AI3064" s="592" t="s">
        <v>3169</v>
      </c>
      <c r="AJ3064" s="591">
        <v>604015</v>
      </c>
      <c r="AK3064" s="669"/>
      <c r="AU3064" s="646" t="s">
        <v>1919</v>
      </c>
      <c r="AV3064" s="598" t="s">
        <v>1713</v>
      </c>
      <c r="AW3064" s="598">
        <v>901067</v>
      </c>
      <c r="AX3064" s="441"/>
      <c r="AY3064" s="441"/>
      <c r="AZ3064" s="441"/>
      <c r="BA3064" s="441"/>
      <c r="BB3064" s="441"/>
      <c r="BC3064" s="441"/>
      <c r="BD3064" s="581"/>
      <c r="BE3064" s="581"/>
    </row>
    <row r="3065" spans="34:57" ht="15" customHeight="1" x14ac:dyDescent="0.15">
      <c r="AH3065" s="591" t="s">
        <v>1825</v>
      </c>
      <c r="AI3065" s="592" t="s">
        <v>3170</v>
      </c>
      <c r="AJ3065" s="591">
        <v>604016</v>
      </c>
      <c r="AK3065" s="669"/>
      <c r="AU3065" s="646" t="s">
        <v>1919</v>
      </c>
      <c r="AV3065" s="598" t="s">
        <v>1715</v>
      </c>
      <c r="AW3065" s="598">
        <v>901068</v>
      </c>
      <c r="AX3065" s="441"/>
      <c r="AY3065" s="441"/>
      <c r="AZ3065" s="441"/>
      <c r="BA3065" s="441"/>
      <c r="BB3065" s="441"/>
      <c r="BC3065" s="441"/>
      <c r="BD3065" s="581"/>
      <c r="BE3065" s="581"/>
    </row>
    <row r="3066" spans="34:57" ht="15" customHeight="1" x14ac:dyDescent="0.15">
      <c r="AH3066" s="591" t="s">
        <v>1825</v>
      </c>
      <c r="AI3066" s="592" t="s">
        <v>3171</v>
      </c>
      <c r="AJ3066" s="591">
        <v>604017</v>
      </c>
      <c r="AK3066" s="669"/>
      <c r="AU3066" s="646" t="s">
        <v>1927</v>
      </c>
      <c r="AV3066" s="598" t="s">
        <v>1928</v>
      </c>
      <c r="AW3066" s="598">
        <v>901070</v>
      </c>
      <c r="AX3066" s="441"/>
      <c r="AY3066" s="441"/>
      <c r="AZ3066" s="441"/>
      <c r="BA3066" s="441"/>
      <c r="BB3066" s="441"/>
      <c r="BC3066" s="441"/>
      <c r="BD3066" s="581"/>
      <c r="BE3066" s="581"/>
    </row>
    <row r="3067" spans="34:57" ht="15" customHeight="1" x14ac:dyDescent="0.15">
      <c r="AH3067" s="591" t="s">
        <v>1825</v>
      </c>
      <c r="AI3067" s="592" t="s">
        <v>3172</v>
      </c>
      <c r="AJ3067" s="591">
        <v>604018</v>
      </c>
      <c r="AK3067" s="669"/>
      <c r="AU3067" s="646" t="s">
        <v>1927</v>
      </c>
      <c r="AV3067" s="598" t="s">
        <v>1929</v>
      </c>
      <c r="AW3067" s="598">
        <v>901990</v>
      </c>
      <c r="AX3067" s="441"/>
      <c r="AY3067" s="441"/>
      <c r="AZ3067" s="441"/>
      <c r="BA3067" s="441"/>
      <c r="BB3067" s="441"/>
      <c r="BC3067" s="441"/>
      <c r="BD3067" s="581"/>
      <c r="BE3067" s="581"/>
    </row>
    <row r="3068" spans="34:57" ht="15" customHeight="1" x14ac:dyDescent="0.15">
      <c r="AH3068" s="591" t="s">
        <v>1825</v>
      </c>
      <c r="AI3068" s="592" t="s">
        <v>3173</v>
      </c>
      <c r="AJ3068" s="591">
        <v>604019</v>
      </c>
      <c r="AK3068" s="669"/>
      <c r="AU3068" s="646" t="s">
        <v>1919</v>
      </c>
      <c r="AV3068" s="598"/>
      <c r="AW3068" s="598">
        <v>901991</v>
      </c>
      <c r="AX3068" s="441"/>
      <c r="AY3068" s="441"/>
      <c r="AZ3068" s="441"/>
      <c r="BA3068" s="441"/>
      <c r="BB3068" s="441"/>
      <c r="BC3068" s="441"/>
      <c r="BD3068" s="581"/>
      <c r="BE3068" s="581"/>
    </row>
    <row r="3069" spans="34:57" ht="15" customHeight="1" x14ac:dyDescent="0.15">
      <c r="AH3069" s="591" t="s">
        <v>1825</v>
      </c>
      <c r="AI3069" s="592" t="s">
        <v>3174</v>
      </c>
      <c r="AJ3069" s="591">
        <v>604020</v>
      </c>
      <c r="AK3069" s="669"/>
      <c r="AU3069" s="646" t="s">
        <v>1919</v>
      </c>
      <c r="AV3069" s="598" t="s">
        <v>1930</v>
      </c>
      <c r="AW3069" s="598">
        <v>901992</v>
      </c>
      <c r="AX3069" s="441"/>
      <c r="AY3069" s="441"/>
      <c r="AZ3069" s="441"/>
      <c r="BA3069" s="441"/>
      <c r="BB3069" s="441"/>
      <c r="BC3069" s="441"/>
      <c r="BD3069" s="581"/>
      <c r="BE3069" s="581"/>
    </row>
    <row r="3070" spans="34:57" ht="15" customHeight="1" x14ac:dyDescent="0.15">
      <c r="AH3070" s="591" t="s">
        <v>1825</v>
      </c>
      <c r="AI3070" s="592" t="s">
        <v>3175</v>
      </c>
      <c r="AJ3070" s="591">
        <v>604021</v>
      </c>
      <c r="AK3070" s="669"/>
      <c r="AU3070" s="646" t="s">
        <v>1931</v>
      </c>
      <c r="AV3070" s="598" t="s">
        <v>1716</v>
      </c>
      <c r="AW3070" s="598">
        <v>902001</v>
      </c>
      <c r="AX3070" s="441"/>
      <c r="AY3070" s="441"/>
      <c r="AZ3070" s="441"/>
      <c r="BA3070" s="441"/>
      <c r="BB3070" s="441"/>
      <c r="BC3070" s="441"/>
      <c r="BD3070" s="581"/>
      <c r="BE3070" s="581"/>
    </row>
    <row r="3071" spans="34:57" ht="15" customHeight="1" x14ac:dyDescent="0.15">
      <c r="AH3071" s="591" t="s">
        <v>1825</v>
      </c>
      <c r="AI3071" s="592" t="s">
        <v>3176</v>
      </c>
      <c r="AJ3071" s="591">
        <v>604022</v>
      </c>
      <c r="AK3071" s="669"/>
      <c r="AU3071" s="646" t="s">
        <v>1931</v>
      </c>
      <c r="AV3071" s="598" t="s">
        <v>1718</v>
      </c>
      <c r="AW3071" s="598">
        <v>902002</v>
      </c>
      <c r="AX3071" s="441"/>
      <c r="AY3071" s="441"/>
      <c r="AZ3071" s="441"/>
      <c r="BA3071" s="441"/>
      <c r="BB3071" s="441"/>
      <c r="BC3071" s="441"/>
      <c r="BD3071" s="581"/>
      <c r="BE3071" s="581"/>
    </row>
    <row r="3072" spans="34:57" ht="15" customHeight="1" x14ac:dyDescent="0.15">
      <c r="AH3072" s="591" t="s">
        <v>1825</v>
      </c>
      <c r="AI3072" s="592" t="s">
        <v>3177</v>
      </c>
      <c r="AJ3072" s="591">
        <v>604023</v>
      </c>
      <c r="AK3072" s="669"/>
      <c r="AU3072" s="646" t="s">
        <v>1931</v>
      </c>
      <c r="AV3072" s="598" t="s">
        <v>380</v>
      </c>
      <c r="AW3072" s="598">
        <v>902003</v>
      </c>
      <c r="AX3072" s="441"/>
      <c r="AY3072" s="441"/>
      <c r="AZ3072" s="441"/>
      <c r="BA3072" s="441"/>
      <c r="BB3072" s="441"/>
      <c r="BC3072" s="441"/>
      <c r="BD3072" s="581"/>
      <c r="BE3072" s="581"/>
    </row>
    <row r="3073" spans="34:57" ht="15" customHeight="1" x14ac:dyDescent="0.15">
      <c r="AH3073" s="591" t="s">
        <v>1825</v>
      </c>
      <c r="AI3073" s="592" t="s">
        <v>3178</v>
      </c>
      <c r="AJ3073" s="591">
        <v>604024</v>
      </c>
      <c r="AK3073" s="669"/>
      <c r="AU3073" s="646" t="s">
        <v>1931</v>
      </c>
      <c r="AV3073" s="598" t="s">
        <v>1719</v>
      </c>
      <c r="AW3073" s="598">
        <v>902004</v>
      </c>
      <c r="AX3073" s="441"/>
      <c r="AY3073" s="441"/>
      <c r="AZ3073" s="441"/>
      <c r="BA3073" s="441"/>
      <c r="BB3073" s="441"/>
      <c r="BC3073" s="441"/>
      <c r="BD3073" s="581"/>
      <c r="BE3073" s="581"/>
    </row>
    <row r="3074" spans="34:57" ht="15" customHeight="1" x14ac:dyDescent="0.15">
      <c r="AH3074" s="591" t="s">
        <v>1825</v>
      </c>
      <c r="AI3074" s="592" t="s">
        <v>3179</v>
      </c>
      <c r="AJ3074" s="591">
        <v>604025</v>
      </c>
      <c r="AK3074" s="669"/>
      <c r="AU3074" s="646" t="s">
        <v>1931</v>
      </c>
      <c r="AV3074" s="598" t="s">
        <v>1720</v>
      </c>
      <c r="AW3074" s="598">
        <v>902005</v>
      </c>
      <c r="AX3074" s="441"/>
      <c r="AY3074" s="441"/>
      <c r="AZ3074" s="441"/>
      <c r="BA3074" s="441"/>
      <c r="BB3074" s="441"/>
      <c r="BC3074" s="441"/>
      <c r="BD3074" s="581"/>
      <c r="BE3074" s="581"/>
    </row>
    <row r="3075" spans="34:57" ht="15" customHeight="1" x14ac:dyDescent="0.15">
      <c r="AH3075" s="591" t="s">
        <v>1825</v>
      </c>
      <c r="AI3075" s="592" t="s">
        <v>3180</v>
      </c>
      <c r="AJ3075" s="591">
        <v>604026</v>
      </c>
      <c r="AK3075" s="669"/>
      <c r="AU3075" s="646" t="s">
        <v>1931</v>
      </c>
      <c r="AV3075" s="598" t="s">
        <v>1721</v>
      </c>
      <c r="AW3075" s="598">
        <v>902006</v>
      </c>
      <c r="AX3075" s="441"/>
      <c r="AY3075" s="441"/>
      <c r="AZ3075" s="441"/>
      <c r="BA3075" s="441"/>
      <c r="BB3075" s="441"/>
      <c r="BC3075" s="441"/>
      <c r="BD3075" s="581"/>
      <c r="BE3075" s="581"/>
    </row>
    <row r="3076" spans="34:57" ht="15" customHeight="1" x14ac:dyDescent="0.15">
      <c r="AH3076" s="591" t="s">
        <v>1825</v>
      </c>
      <c r="AI3076" s="592" t="s">
        <v>3181</v>
      </c>
      <c r="AJ3076" s="591">
        <v>604027</v>
      </c>
      <c r="AK3076" s="669"/>
      <c r="AU3076" s="646" t="s">
        <v>1931</v>
      </c>
      <c r="AV3076" s="598" t="s">
        <v>1722</v>
      </c>
      <c r="AW3076" s="598">
        <v>902007</v>
      </c>
      <c r="AX3076" s="441"/>
      <c r="AY3076" s="441"/>
      <c r="AZ3076" s="441"/>
      <c r="BA3076" s="441"/>
      <c r="BB3076" s="441"/>
      <c r="BC3076" s="441"/>
      <c r="BD3076" s="581"/>
      <c r="BE3076" s="581"/>
    </row>
    <row r="3077" spans="34:57" ht="15" customHeight="1" x14ac:dyDescent="0.15">
      <c r="AH3077" s="591" t="s">
        <v>1825</v>
      </c>
      <c r="AI3077" s="592" t="s">
        <v>3182</v>
      </c>
      <c r="AJ3077" s="591">
        <v>604028</v>
      </c>
      <c r="AK3077" s="669"/>
      <c r="AU3077" s="646" t="s">
        <v>1931</v>
      </c>
      <c r="AV3077" s="598" t="s">
        <v>1723</v>
      </c>
      <c r="AW3077" s="598">
        <v>902008</v>
      </c>
      <c r="AX3077" s="441"/>
      <c r="AY3077" s="441"/>
      <c r="AZ3077" s="441"/>
      <c r="BA3077" s="441"/>
      <c r="BB3077" s="441"/>
      <c r="BC3077" s="441"/>
      <c r="BD3077" s="581"/>
      <c r="BE3077" s="581"/>
    </row>
    <row r="3078" spans="34:57" ht="15" customHeight="1" x14ac:dyDescent="0.15">
      <c r="AH3078" s="591" t="s">
        <v>1825</v>
      </c>
      <c r="AI3078" s="592" t="s">
        <v>3183</v>
      </c>
      <c r="AJ3078" s="591">
        <v>604029</v>
      </c>
      <c r="AK3078" s="669"/>
      <c r="AU3078" s="646" t="s">
        <v>1931</v>
      </c>
      <c r="AV3078" s="598" t="s">
        <v>1724</v>
      </c>
      <c r="AW3078" s="598">
        <v>902009</v>
      </c>
      <c r="AX3078" s="441"/>
      <c r="AY3078" s="441"/>
      <c r="AZ3078" s="441"/>
      <c r="BA3078" s="441"/>
      <c r="BB3078" s="441"/>
      <c r="BC3078" s="441"/>
      <c r="BD3078" s="581"/>
      <c r="BE3078" s="581"/>
    </row>
    <row r="3079" spans="34:57" ht="15" customHeight="1" x14ac:dyDescent="0.15">
      <c r="AH3079" s="591" t="s">
        <v>1825</v>
      </c>
      <c r="AI3079" s="592" t="s">
        <v>3184</v>
      </c>
      <c r="AJ3079" s="591">
        <v>604030</v>
      </c>
      <c r="AK3079" s="669"/>
      <c r="AU3079" s="646" t="s">
        <v>1932</v>
      </c>
      <c r="AV3079" s="598" t="s">
        <v>1298</v>
      </c>
      <c r="AW3079" s="598">
        <v>903001</v>
      </c>
      <c r="AX3079" s="441"/>
      <c r="AY3079" s="441"/>
      <c r="AZ3079" s="441"/>
      <c r="BA3079" s="441"/>
      <c r="BB3079" s="441"/>
      <c r="BC3079" s="441"/>
      <c r="BD3079" s="581"/>
      <c r="BE3079" s="581"/>
    </row>
    <row r="3080" spans="34:57" ht="15" customHeight="1" x14ac:dyDescent="0.15">
      <c r="AH3080" s="591" t="s">
        <v>1825</v>
      </c>
      <c r="AI3080" s="592" t="s">
        <v>3185</v>
      </c>
      <c r="AJ3080" s="591">
        <v>604031</v>
      </c>
      <c r="AK3080" s="669"/>
      <c r="AU3080" s="646" t="s">
        <v>1932</v>
      </c>
      <c r="AV3080" s="598" t="s">
        <v>1726</v>
      </c>
      <c r="AW3080" s="598">
        <v>903002</v>
      </c>
      <c r="AX3080" s="441"/>
      <c r="AY3080" s="441"/>
      <c r="AZ3080" s="441"/>
      <c r="BA3080" s="441"/>
      <c r="BB3080" s="441"/>
      <c r="BC3080" s="441"/>
      <c r="BD3080" s="581"/>
      <c r="BE3080" s="581"/>
    </row>
    <row r="3081" spans="34:57" ht="15" customHeight="1" x14ac:dyDescent="0.15">
      <c r="AH3081" s="591" t="s">
        <v>1825</v>
      </c>
      <c r="AI3081" s="592" t="s">
        <v>3186</v>
      </c>
      <c r="AJ3081" s="591">
        <v>604032</v>
      </c>
      <c r="AK3081" s="669"/>
      <c r="AU3081" s="646" t="s">
        <v>1932</v>
      </c>
      <c r="AV3081" s="598" t="s">
        <v>1728</v>
      </c>
      <c r="AW3081" s="598">
        <v>903003</v>
      </c>
      <c r="AX3081" s="441"/>
      <c r="AY3081" s="441"/>
      <c r="AZ3081" s="441"/>
      <c r="BA3081" s="441"/>
      <c r="BB3081" s="441"/>
      <c r="BC3081" s="441"/>
      <c r="BD3081" s="581"/>
      <c r="BE3081" s="581"/>
    </row>
    <row r="3082" spans="34:57" ht="15" customHeight="1" x14ac:dyDescent="0.15">
      <c r="AH3082" s="591" t="s">
        <v>1825</v>
      </c>
      <c r="AI3082" s="592" t="s">
        <v>3187</v>
      </c>
      <c r="AJ3082" s="591">
        <v>604033</v>
      </c>
      <c r="AK3082" s="669"/>
      <c r="AU3082" s="646" t="s">
        <v>1932</v>
      </c>
      <c r="AV3082" s="598" t="s">
        <v>1730</v>
      </c>
      <c r="AW3082" s="598">
        <v>903004</v>
      </c>
      <c r="AX3082" s="441"/>
      <c r="AY3082" s="441"/>
      <c r="AZ3082" s="441"/>
      <c r="BA3082" s="441"/>
      <c r="BB3082" s="441"/>
      <c r="BC3082" s="441"/>
      <c r="BD3082" s="581"/>
      <c r="BE3082" s="581"/>
    </row>
    <row r="3083" spans="34:57" ht="15" customHeight="1" x14ac:dyDescent="0.15">
      <c r="AH3083" s="591" t="s">
        <v>1825</v>
      </c>
      <c r="AI3083" s="592" t="s">
        <v>3188</v>
      </c>
      <c r="AJ3083" s="591">
        <v>604034</v>
      </c>
      <c r="AK3083" s="669"/>
      <c r="AU3083" s="646" t="s">
        <v>1932</v>
      </c>
      <c r="AV3083" s="598" t="s">
        <v>1732</v>
      </c>
      <c r="AW3083" s="598">
        <v>903005</v>
      </c>
      <c r="AX3083" s="441"/>
      <c r="AY3083" s="441"/>
      <c r="AZ3083" s="441"/>
      <c r="BA3083" s="441"/>
      <c r="BB3083" s="441"/>
      <c r="BC3083" s="441"/>
      <c r="BD3083" s="581"/>
      <c r="BE3083" s="581"/>
    </row>
    <row r="3084" spans="34:57" ht="15" customHeight="1" x14ac:dyDescent="0.15">
      <c r="AH3084" s="591" t="s">
        <v>1825</v>
      </c>
      <c r="AI3084" s="592" t="s">
        <v>3189</v>
      </c>
      <c r="AJ3084" s="591">
        <v>604035</v>
      </c>
      <c r="AK3084" s="669"/>
      <c r="AU3084" s="646" t="s">
        <v>1932</v>
      </c>
      <c r="AV3084" s="598" t="s">
        <v>1733</v>
      </c>
      <c r="AW3084" s="598">
        <v>903006</v>
      </c>
      <c r="AX3084" s="441"/>
      <c r="AY3084" s="441"/>
      <c r="AZ3084" s="441"/>
      <c r="BA3084" s="441"/>
      <c r="BB3084" s="441"/>
      <c r="BC3084" s="441"/>
      <c r="BD3084" s="581"/>
      <c r="BE3084" s="581"/>
    </row>
    <row r="3085" spans="34:57" ht="15" customHeight="1" x14ac:dyDescent="0.15">
      <c r="AH3085" s="591" t="s">
        <v>1825</v>
      </c>
      <c r="AI3085" s="592" t="s">
        <v>3190</v>
      </c>
      <c r="AJ3085" s="591">
        <v>604036</v>
      </c>
      <c r="AK3085" s="669"/>
      <c r="AU3085" s="646" t="s">
        <v>1932</v>
      </c>
      <c r="AV3085" s="598" t="s">
        <v>1735</v>
      </c>
      <c r="AW3085" s="598">
        <v>903007</v>
      </c>
      <c r="AX3085" s="441"/>
      <c r="AY3085" s="441"/>
      <c r="AZ3085" s="441"/>
      <c r="BA3085" s="441"/>
      <c r="BB3085" s="441"/>
      <c r="BC3085" s="441"/>
      <c r="BD3085" s="581"/>
      <c r="BE3085" s="581"/>
    </row>
    <row r="3086" spans="34:57" ht="15" customHeight="1" x14ac:dyDescent="0.15">
      <c r="AH3086" s="591" t="s">
        <v>1825</v>
      </c>
      <c r="AI3086" s="592" t="s">
        <v>3191</v>
      </c>
      <c r="AJ3086" s="591">
        <v>604037</v>
      </c>
      <c r="AK3086" s="669"/>
      <c r="AU3086" s="646" t="s">
        <v>1932</v>
      </c>
      <c r="AV3086" s="598" t="s">
        <v>298</v>
      </c>
      <c r="AW3086" s="598">
        <v>903009</v>
      </c>
      <c r="AX3086" s="441"/>
      <c r="AY3086" s="441"/>
      <c r="AZ3086" s="441"/>
      <c r="BA3086" s="441"/>
      <c r="BB3086" s="441"/>
      <c r="BC3086" s="441"/>
      <c r="BD3086" s="581"/>
      <c r="BE3086" s="581"/>
    </row>
    <row r="3087" spans="34:57" ht="15" customHeight="1" x14ac:dyDescent="0.15">
      <c r="AH3087" s="591" t="s">
        <v>1825</v>
      </c>
      <c r="AI3087" s="592" t="s">
        <v>3192</v>
      </c>
      <c r="AJ3087" s="591">
        <v>604038</v>
      </c>
      <c r="AK3087" s="669"/>
      <c r="AU3087" s="646" t="s">
        <v>1932</v>
      </c>
      <c r="AV3087" s="598" t="s">
        <v>1737</v>
      </c>
      <c r="AW3087" s="598">
        <v>903010</v>
      </c>
      <c r="AX3087" s="441"/>
      <c r="AY3087" s="441"/>
      <c r="AZ3087" s="441"/>
      <c r="BA3087" s="441"/>
      <c r="BB3087" s="441"/>
      <c r="BC3087" s="441"/>
      <c r="BD3087" s="581"/>
      <c r="BE3087" s="581"/>
    </row>
    <row r="3088" spans="34:57" ht="15" customHeight="1" x14ac:dyDescent="0.15">
      <c r="AH3088" s="591" t="s">
        <v>1825</v>
      </c>
      <c r="AI3088" s="592" t="s">
        <v>3193</v>
      </c>
      <c r="AJ3088" s="591">
        <v>604039</v>
      </c>
      <c r="AK3088" s="669"/>
      <c r="AU3088" s="646" t="s">
        <v>1932</v>
      </c>
      <c r="AV3088" s="598" t="s">
        <v>1738</v>
      </c>
      <c r="AW3088" s="598">
        <v>903011</v>
      </c>
      <c r="AX3088" s="441"/>
      <c r="AY3088" s="441"/>
      <c r="AZ3088" s="441"/>
      <c r="BA3088" s="441"/>
      <c r="BB3088" s="441"/>
      <c r="BC3088" s="441"/>
      <c r="BD3088" s="581"/>
      <c r="BE3088" s="581"/>
    </row>
    <row r="3089" spans="34:57" ht="15" customHeight="1" x14ac:dyDescent="0.15">
      <c r="AH3089" s="591" t="s">
        <v>1825</v>
      </c>
      <c r="AI3089" s="592" t="s">
        <v>3194</v>
      </c>
      <c r="AJ3089" s="591">
        <v>604040</v>
      </c>
      <c r="AK3089" s="669"/>
      <c r="AU3089" s="646" t="s">
        <v>1932</v>
      </c>
      <c r="AV3089" s="598" t="s">
        <v>1739</v>
      </c>
      <c r="AW3089" s="598">
        <v>903012</v>
      </c>
      <c r="AX3089" s="441"/>
      <c r="AY3089" s="441"/>
      <c r="AZ3089" s="441"/>
      <c r="BA3089" s="441"/>
      <c r="BB3089" s="441"/>
      <c r="BC3089" s="441"/>
      <c r="BD3089" s="581"/>
      <c r="BE3089" s="581"/>
    </row>
    <row r="3090" spans="34:57" ht="15" customHeight="1" x14ac:dyDescent="0.15">
      <c r="AH3090" s="591" t="s">
        <v>1825</v>
      </c>
      <c r="AI3090" s="592" t="s">
        <v>3195</v>
      </c>
      <c r="AJ3090" s="591">
        <v>604041</v>
      </c>
      <c r="AK3090" s="669"/>
      <c r="AU3090" s="646" t="s">
        <v>1932</v>
      </c>
      <c r="AV3090" s="598" t="s">
        <v>381</v>
      </c>
      <c r="AW3090" s="598">
        <v>903013</v>
      </c>
      <c r="AX3090" s="441"/>
      <c r="AY3090" s="441"/>
      <c r="AZ3090" s="441"/>
      <c r="BA3090" s="441"/>
      <c r="BB3090" s="441"/>
      <c r="BC3090" s="441"/>
      <c r="BD3090" s="581"/>
      <c r="BE3090" s="581"/>
    </row>
    <row r="3091" spans="34:57" ht="15" customHeight="1" x14ac:dyDescent="0.15">
      <c r="AH3091" s="591" t="s">
        <v>1825</v>
      </c>
      <c r="AI3091" s="592" t="s">
        <v>3196</v>
      </c>
      <c r="AJ3091" s="591">
        <v>604042</v>
      </c>
      <c r="AK3091" s="669"/>
      <c r="AU3091" s="646" t="s">
        <v>1932</v>
      </c>
      <c r="AV3091" s="598" t="s">
        <v>1741</v>
      </c>
      <c r="AW3091" s="598">
        <v>903014</v>
      </c>
      <c r="AX3091" s="441"/>
      <c r="AY3091" s="441"/>
      <c r="AZ3091" s="441"/>
      <c r="BA3091" s="441"/>
      <c r="BB3091" s="441"/>
      <c r="BC3091" s="441"/>
      <c r="BD3091" s="581"/>
      <c r="BE3091" s="581"/>
    </row>
    <row r="3092" spans="34:57" ht="15" customHeight="1" x14ac:dyDescent="0.15">
      <c r="AH3092" s="591" t="s">
        <v>1825</v>
      </c>
      <c r="AI3092" s="592" t="s">
        <v>3197</v>
      </c>
      <c r="AJ3092" s="591">
        <v>604043</v>
      </c>
      <c r="AK3092" s="669"/>
      <c r="AU3092" s="646" t="s">
        <v>1932</v>
      </c>
      <c r="AV3092" s="598" t="s">
        <v>1742</v>
      </c>
      <c r="AW3092" s="598">
        <v>903015</v>
      </c>
      <c r="AX3092" s="441"/>
      <c r="AY3092" s="441"/>
      <c r="AZ3092" s="441"/>
      <c r="BA3092" s="441"/>
      <c r="BB3092" s="441"/>
      <c r="BC3092" s="441"/>
      <c r="BD3092" s="581"/>
      <c r="BE3092" s="581"/>
    </row>
    <row r="3093" spans="34:57" ht="15" customHeight="1" x14ac:dyDescent="0.15">
      <c r="AH3093" s="591" t="s">
        <v>1825</v>
      </c>
      <c r="AI3093" s="592" t="s">
        <v>3198</v>
      </c>
      <c r="AJ3093" s="591">
        <v>604044</v>
      </c>
      <c r="AK3093" s="669"/>
      <c r="AU3093" s="646" t="s">
        <v>1932</v>
      </c>
      <c r="AV3093" s="598" t="s">
        <v>1743</v>
      </c>
      <c r="AW3093" s="598">
        <v>903016</v>
      </c>
      <c r="AX3093" s="441"/>
      <c r="AY3093" s="441"/>
      <c r="AZ3093" s="441"/>
      <c r="BA3093" s="441"/>
      <c r="BB3093" s="441"/>
      <c r="BC3093" s="441"/>
      <c r="BD3093" s="581"/>
      <c r="BE3093" s="581"/>
    </row>
    <row r="3094" spans="34:57" ht="15" customHeight="1" x14ac:dyDescent="0.15">
      <c r="AH3094" s="591" t="s">
        <v>1825</v>
      </c>
      <c r="AI3094" s="592" t="s">
        <v>3199</v>
      </c>
      <c r="AJ3094" s="591">
        <v>604045</v>
      </c>
      <c r="AK3094" s="669"/>
      <c r="AU3094" s="646" t="s">
        <v>1932</v>
      </c>
      <c r="AV3094" s="598" t="s">
        <v>1744</v>
      </c>
      <c r="AW3094" s="598">
        <v>903017</v>
      </c>
      <c r="AX3094" s="441"/>
      <c r="AY3094" s="441"/>
      <c r="AZ3094" s="441"/>
      <c r="BA3094" s="441"/>
      <c r="BB3094" s="441"/>
      <c r="BC3094" s="441"/>
      <c r="BD3094" s="581"/>
      <c r="BE3094" s="581"/>
    </row>
    <row r="3095" spans="34:57" ht="15" customHeight="1" x14ac:dyDescent="0.15">
      <c r="AH3095" s="591" t="s">
        <v>1825</v>
      </c>
      <c r="AI3095" s="592" t="s">
        <v>2450</v>
      </c>
      <c r="AJ3095" s="591">
        <v>604046</v>
      </c>
      <c r="AK3095" s="669"/>
      <c r="AU3095" s="646" t="s">
        <v>1932</v>
      </c>
      <c r="AV3095" s="598" t="s">
        <v>299</v>
      </c>
      <c r="AW3095" s="598">
        <v>903018</v>
      </c>
      <c r="AX3095" s="441"/>
      <c r="AY3095" s="441"/>
      <c r="AZ3095" s="441"/>
      <c r="BA3095" s="441"/>
      <c r="BB3095" s="441"/>
      <c r="BC3095" s="441"/>
      <c r="BD3095" s="581"/>
      <c r="BE3095" s="581"/>
    </row>
    <row r="3096" spans="34:57" ht="15" customHeight="1" x14ac:dyDescent="0.15">
      <c r="AH3096" s="591" t="s">
        <v>1825</v>
      </c>
      <c r="AI3096" s="592" t="s">
        <v>3200</v>
      </c>
      <c r="AJ3096" s="591">
        <v>604047</v>
      </c>
      <c r="AK3096" s="669"/>
      <c r="AU3096" s="646" t="s">
        <v>1932</v>
      </c>
      <c r="AV3096" s="598" t="s">
        <v>1745</v>
      </c>
      <c r="AW3096" s="598">
        <v>903019</v>
      </c>
      <c r="AX3096" s="441"/>
      <c r="AY3096" s="441"/>
      <c r="AZ3096" s="441"/>
      <c r="BA3096" s="441"/>
      <c r="BB3096" s="441"/>
      <c r="BC3096" s="441"/>
      <c r="BD3096" s="581"/>
      <c r="BE3096" s="581"/>
    </row>
    <row r="3097" spans="34:57" ht="15" customHeight="1" x14ac:dyDescent="0.15">
      <c r="AH3097" s="591" t="s">
        <v>1825</v>
      </c>
      <c r="AI3097" s="592" t="s">
        <v>3201</v>
      </c>
      <c r="AJ3097" s="591">
        <v>604048</v>
      </c>
      <c r="AK3097" s="669"/>
      <c r="AU3097" s="646" t="s">
        <v>1932</v>
      </c>
      <c r="AV3097" s="598" t="s">
        <v>300</v>
      </c>
      <c r="AW3097" s="598">
        <v>903020</v>
      </c>
      <c r="AX3097" s="441"/>
      <c r="AY3097" s="441"/>
      <c r="AZ3097" s="441"/>
      <c r="BA3097" s="441"/>
      <c r="BB3097" s="441"/>
      <c r="BC3097" s="441"/>
      <c r="BD3097" s="581"/>
      <c r="BE3097" s="581"/>
    </row>
    <row r="3098" spans="34:57" ht="15" customHeight="1" x14ac:dyDescent="0.15">
      <c r="AH3098" s="591" t="s">
        <v>1825</v>
      </c>
      <c r="AI3098" s="592" t="s">
        <v>3202</v>
      </c>
      <c r="AJ3098" s="591">
        <v>604990</v>
      </c>
      <c r="AK3098" s="669"/>
      <c r="AU3098" s="646" t="s">
        <v>1932</v>
      </c>
      <c r="AV3098" s="598" t="s">
        <v>1748</v>
      </c>
      <c r="AW3098" s="598">
        <v>903021</v>
      </c>
      <c r="AX3098" s="441"/>
      <c r="AY3098" s="441"/>
      <c r="AZ3098" s="441"/>
      <c r="BA3098" s="441"/>
      <c r="BB3098" s="441"/>
      <c r="BC3098" s="441"/>
      <c r="BD3098" s="581"/>
      <c r="BE3098" s="581"/>
    </row>
    <row r="3099" spans="34:57" ht="15" customHeight="1" x14ac:dyDescent="0.15">
      <c r="AH3099" s="591" t="s">
        <v>1825</v>
      </c>
      <c r="AI3099" s="592" t="s">
        <v>3203</v>
      </c>
      <c r="AJ3099" s="591">
        <v>604050</v>
      </c>
      <c r="AK3099" s="669"/>
      <c r="AU3099" s="646" t="s">
        <v>1932</v>
      </c>
      <c r="AV3099" s="598" t="s">
        <v>1749</v>
      </c>
      <c r="AW3099" s="598">
        <v>903022</v>
      </c>
      <c r="AX3099" s="441"/>
      <c r="AY3099" s="441"/>
      <c r="AZ3099" s="441"/>
      <c r="BA3099" s="441"/>
      <c r="BB3099" s="441"/>
      <c r="BC3099" s="441"/>
      <c r="BD3099" s="581"/>
      <c r="BE3099" s="581"/>
    </row>
    <row r="3100" spans="34:57" ht="15" customHeight="1" x14ac:dyDescent="0.15">
      <c r="AH3100" s="591" t="s">
        <v>1825</v>
      </c>
      <c r="AI3100" s="592" t="s">
        <v>3204</v>
      </c>
      <c r="AJ3100" s="591">
        <v>604051</v>
      </c>
      <c r="AK3100" s="669"/>
      <c r="AU3100" s="646" t="s">
        <v>1932</v>
      </c>
      <c r="AV3100" s="598" t="s">
        <v>1750</v>
      </c>
      <c r="AW3100" s="598">
        <v>903023</v>
      </c>
      <c r="AX3100" s="441"/>
      <c r="AY3100" s="441"/>
      <c r="AZ3100" s="441"/>
      <c r="BA3100" s="441"/>
      <c r="BB3100" s="441"/>
      <c r="BC3100" s="441"/>
      <c r="BD3100" s="581"/>
      <c r="BE3100" s="581"/>
    </row>
    <row r="3101" spans="34:57" ht="15" customHeight="1" x14ac:dyDescent="0.15">
      <c r="AH3101" s="591" t="s">
        <v>1825</v>
      </c>
      <c r="AI3101" s="592" t="s">
        <v>3205</v>
      </c>
      <c r="AJ3101" s="591">
        <v>604052</v>
      </c>
      <c r="AK3101" s="669"/>
      <c r="AU3101" s="646" t="s">
        <v>1932</v>
      </c>
      <c r="AV3101" s="598"/>
      <c r="AW3101" s="598">
        <v>903024</v>
      </c>
      <c r="AX3101" s="441"/>
      <c r="AY3101" s="441"/>
      <c r="AZ3101" s="441"/>
      <c r="BA3101" s="441"/>
      <c r="BB3101" s="441"/>
      <c r="BC3101" s="441"/>
      <c r="BD3101" s="581"/>
      <c r="BE3101" s="581"/>
    </row>
    <row r="3102" spans="34:57" ht="15" customHeight="1" x14ac:dyDescent="0.15">
      <c r="AH3102" s="591" t="s">
        <v>1843</v>
      </c>
      <c r="AI3102" s="592" t="s">
        <v>3206</v>
      </c>
      <c r="AJ3102" s="591">
        <v>605001</v>
      </c>
      <c r="AK3102" s="669"/>
      <c r="AU3102" s="646" t="s">
        <v>1932</v>
      </c>
      <c r="AV3102" s="598" t="s">
        <v>1933</v>
      </c>
      <c r="AW3102" s="598">
        <v>903991</v>
      </c>
      <c r="AX3102" s="441"/>
      <c r="AY3102" s="441"/>
      <c r="AZ3102" s="441"/>
      <c r="BA3102" s="441"/>
      <c r="BB3102" s="441"/>
      <c r="BC3102" s="441"/>
      <c r="BD3102" s="581"/>
      <c r="BE3102" s="581"/>
    </row>
    <row r="3103" spans="34:57" ht="15" customHeight="1" x14ac:dyDescent="0.15">
      <c r="AH3103" s="591" t="s">
        <v>1843</v>
      </c>
      <c r="AI3103" s="592" t="s">
        <v>3207</v>
      </c>
      <c r="AJ3103" s="591">
        <v>605002</v>
      </c>
      <c r="AK3103" s="669"/>
      <c r="AU3103" s="646" t="s">
        <v>1932</v>
      </c>
      <c r="AV3103" s="598"/>
      <c r="AW3103" s="598">
        <v>903990</v>
      </c>
      <c r="AX3103" s="441"/>
      <c r="AY3103" s="441"/>
      <c r="AZ3103" s="441"/>
      <c r="BA3103" s="441"/>
      <c r="BB3103" s="441"/>
      <c r="BC3103" s="441"/>
      <c r="BD3103" s="581"/>
      <c r="BE3103" s="581"/>
    </row>
    <row r="3104" spans="34:57" ht="15" customHeight="1" x14ac:dyDescent="0.15">
      <c r="AH3104" s="591" t="s">
        <v>1843</v>
      </c>
      <c r="AI3104" s="592" t="s">
        <v>3208</v>
      </c>
      <c r="AJ3104" s="591">
        <v>605003</v>
      </c>
      <c r="AK3104" s="669"/>
      <c r="AU3104" s="646" t="s">
        <v>1932</v>
      </c>
      <c r="AV3104" s="598"/>
      <c r="AW3104" s="598">
        <v>903992</v>
      </c>
      <c r="AX3104" s="441"/>
      <c r="AY3104" s="441"/>
      <c r="AZ3104" s="441"/>
      <c r="BA3104" s="441"/>
      <c r="BB3104" s="441"/>
      <c r="BC3104" s="441"/>
      <c r="BD3104" s="581"/>
      <c r="BE3104" s="581"/>
    </row>
    <row r="3105" spans="34:57" ht="15" customHeight="1" x14ac:dyDescent="0.15">
      <c r="AH3105" s="591" t="s">
        <v>1843</v>
      </c>
      <c r="AI3105" s="592" t="s">
        <v>3209</v>
      </c>
      <c r="AJ3105" s="591">
        <v>605004</v>
      </c>
      <c r="AK3105" s="669"/>
      <c r="AU3105" s="646" t="s">
        <v>1934</v>
      </c>
      <c r="AV3105" s="598" t="s">
        <v>1752</v>
      </c>
      <c r="AW3105" s="598">
        <v>904001</v>
      </c>
      <c r="AX3105" s="441"/>
      <c r="AY3105" s="441"/>
      <c r="AZ3105" s="441"/>
      <c r="BA3105" s="441"/>
      <c r="BB3105" s="441"/>
      <c r="BC3105" s="441"/>
      <c r="BD3105" s="581"/>
      <c r="BE3105" s="581"/>
    </row>
    <row r="3106" spans="34:57" ht="15" customHeight="1" x14ac:dyDescent="0.15">
      <c r="AH3106" s="591" t="s">
        <v>1843</v>
      </c>
      <c r="AI3106" s="592" t="s">
        <v>3210</v>
      </c>
      <c r="AJ3106" s="591">
        <v>605005</v>
      </c>
      <c r="AK3106" s="669"/>
      <c r="AU3106" s="646" t="s">
        <v>1934</v>
      </c>
      <c r="AV3106" s="598" t="s">
        <v>1935</v>
      </c>
      <c r="AW3106" s="598">
        <v>904002</v>
      </c>
      <c r="AX3106" s="441"/>
      <c r="AY3106" s="441"/>
      <c r="AZ3106" s="441"/>
      <c r="BA3106" s="441"/>
      <c r="BB3106" s="441"/>
      <c r="BC3106" s="441"/>
      <c r="BD3106" s="581"/>
      <c r="BE3106" s="581"/>
    </row>
    <row r="3107" spans="34:57" ht="15" customHeight="1" x14ac:dyDescent="0.15">
      <c r="AH3107" s="591" t="s">
        <v>1843</v>
      </c>
      <c r="AI3107" s="592" t="s">
        <v>3211</v>
      </c>
      <c r="AJ3107" s="591">
        <v>605006</v>
      </c>
      <c r="AK3107" s="669"/>
      <c r="AU3107" s="646" t="s">
        <v>1934</v>
      </c>
      <c r="AV3107" s="598" t="s">
        <v>1754</v>
      </c>
      <c r="AW3107" s="598">
        <v>904003</v>
      </c>
      <c r="AX3107" s="441"/>
      <c r="AY3107" s="441"/>
      <c r="AZ3107" s="441"/>
      <c r="BA3107" s="441"/>
      <c r="BB3107" s="441"/>
      <c r="BC3107" s="441"/>
      <c r="BD3107" s="581"/>
      <c r="BE3107" s="581"/>
    </row>
    <row r="3108" spans="34:57" ht="15" customHeight="1" x14ac:dyDescent="0.15">
      <c r="AH3108" s="591" t="s">
        <v>1843</v>
      </c>
      <c r="AI3108" s="592" t="s">
        <v>3212</v>
      </c>
      <c r="AJ3108" s="591">
        <v>605007</v>
      </c>
      <c r="AK3108" s="669"/>
      <c r="AU3108" s="646" t="s">
        <v>1934</v>
      </c>
      <c r="AV3108" s="598" t="s">
        <v>1755</v>
      </c>
      <c r="AW3108" s="598">
        <v>904005</v>
      </c>
      <c r="AX3108" s="441"/>
      <c r="AY3108" s="441"/>
      <c r="AZ3108" s="441"/>
      <c r="BA3108" s="441"/>
      <c r="BB3108" s="441"/>
      <c r="BC3108" s="441"/>
      <c r="BD3108" s="581"/>
      <c r="BE3108" s="581"/>
    </row>
    <row r="3109" spans="34:57" ht="15" customHeight="1" x14ac:dyDescent="0.15">
      <c r="AH3109" s="591" t="s">
        <v>1843</v>
      </c>
      <c r="AI3109" s="592" t="s">
        <v>3213</v>
      </c>
      <c r="AJ3109" s="591">
        <v>605008</v>
      </c>
      <c r="AK3109" s="669"/>
      <c r="AU3109" s="646" t="s">
        <v>1934</v>
      </c>
      <c r="AV3109" s="598" t="s">
        <v>1756</v>
      </c>
      <c r="AW3109" s="598">
        <v>904006</v>
      </c>
      <c r="AX3109" s="441"/>
      <c r="AY3109" s="441"/>
      <c r="AZ3109" s="441"/>
      <c r="BA3109" s="441"/>
      <c r="BB3109" s="441"/>
      <c r="BC3109" s="441"/>
      <c r="BD3109" s="581"/>
      <c r="BE3109" s="581"/>
    </row>
    <row r="3110" spans="34:57" ht="15" customHeight="1" x14ac:dyDescent="0.15">
      <c r="AH3110" s="591" t="s">
        <v>1843</v>
      </c>
      <c r="AI3110" s="592" t="s">
        <v>3214</v>
      </c>
      <c r="AJ3110" s="591">
        <v>605009</v>
      </c>
      <c r="AK3110" s="669"/>
      <c r="AU3110" s="646" t="s">
        <v>1934</v>
      </c>
      <c r="AV3110" s="598" t="s">
        <v>1757</v>
      </c>
      <c r="AW3110" s="598">
        <v>904007</v>
      </c>
      <c r="AX3110" s="441"/>
      <c r="AY3110" s="441"/>
      <c r="AZ3110" s="441"/>
      <c r="BA3110" s="441"/>
      <c r="BB3110" s="441"/>
      <c r="BC3110" s="441"/>
      <c r="BD3110" s="581"/>
      <c r="BE3110" s="581"/>
    </row>
    <row r="3111" spans="34:57" ht="15" customHeight="1" x14ac:dyDescent="0.15">
      <c r="AH3111" s="591" t="s">
        <v>1843</v>
      </c>
      <c r="AI3111" s="592" t="s">
        <v>3215</v>
      </c>
      <c r="AJ3111" s="591">
        <v>605010</v>
      </c>
      <c r="AK3111" s="669"/>
      <c r="AU3111" s="646" t="s">
        <v>1934</v>
      </c>
      <c r="AV3111" s="598" t="s">
        <v>1758</v>
      </c>
      <c r="AW3111" s="598">
        <v>904008</v>
      </c>
      <c r="AX3111" s="441"/>
      <c r="AY3111" s="441"/>
      <c r="AZ3111" s="441"/>
      <c r="BA3111" s="441"/>
      <c r="BB3111" s="441"/>
      <c r="BC3111" s="441"/>
      <c r="BD3111" s="581"/>
      <c r="BE3111" s="581"/>
    </row>
    <row r="3112" spans="34:57" ht="15" customHeight="1" x14ac:dyDescent="0.15">
      <c r="AH3112" s="591" t="s">
        <v>1843</v>
      </c>
      <c r="AI3112" s="592" t="s">
        <v>3216</v>
      </c>
      <c r="AJ3112" s="591">
        <v>605013</v>
      </c>
      <c r="AK3112" s="669"/>
      <c r="AU3112" s="646" t="s">
        <v>1934</v>
      </c>
      <c r="AV3112" s="598" t="s">
        <v>301</v>
      </c>
      <c r="AW3112" s="598">
        <v>904009</v>
      </c>
      <c r="AX3112" s="441"/>
      <c r="AY3112" s="441"/>
      <c r="AZ3112" s="441"/>
      <c r="BA3112" s="441"/>
      <c r="BB3112" s="441"/>
      <c r="BC3112" s="441"/>
      <c r="BD3112" s="581"/>
      <c r="BE3112" s="581"/>
    </row>
    <row r="3113" spans="34:57" ht="15" customHeight="1" x14ac:dyDescent="0.15">
      <c r="AH3113" s="591" t="s">
        <v>1843</v>
      </c>
      <c r="AI3113" s="592" t="s">
        <v>3217</v>
      </c>
      <c r="AJ3113" s="591">
        <v>605014</v>
      </c>
      <c r="AK3113" s="669"/>
      <c r="AU3113" s="646" t="s">
        <v>1934</v>
      </c>
      <c r="AV3113" s="598" t="s">
        <v>1760</v>
      </c>
      <c r="AW3113" s="598">
        <v>904010</v>
      </c>
      <c r="AX3113" s="441"/>
      <c r="AY3113" s="441"/>
      <c r="AZ3113" s="441"/>
      <c r="BA3113" s="441"/>
      <c r="BB3113" s="441"/>
      <c r="BC3113" s="441"/>
      <c r="BD3113" s="581"/>
      <c r="BE3113" s="581"/>
    </row>
    <row r="3114" spans="34:57" ht="15" customHeight="1" x14ac:dyDescent="0.15">
      <c r="AH3114" s="591" t="s">
        <v>1843</v>
      </c>
      <c r="AI3114" s="592" t="s">
        <v>3218</v>
      </c>
      <c r="AJ3114" s="591">
        <v>605015</v>
      </c>
      <c r="AK3114" s="669"/>
      <c r="AU3114" s="646" t="s">
        <v>1934</v>
      </c>
      <c r="AV3114" s="598" t="s">
        <v>1761</v>
      </c>
      <c r="AW3114" s="598">
        <v>904011</v>
      </c>
      <c r="AX3114" s="441"/>
      <c r="AY3114" s="441"/>
      <c r="AZ3114" s="441"/>
      <c r="BA3114" s="441"/>
      <c r="BB3114" s="441"/>
      <c r="BC3114" s="441"/>
      <c r="BD3114" s="581"/>
      <c r="BE3114" s="581"/>
    </row>
    <row r="3115" spans="34:57" ht="15" customHeight="1" x14ac:dyDescent="0.15">
      <c r="AH3115" s="591" t="s">
        <v>1843</v>
      </c>
      <c r="AI3115" s="592" t="s">
        <v>1849</v>
      </c>
      <c r="AJ3115" s="591">
        <v>605017</v>
      </c>
      <c r="AK3115" s="669"/>
      <c r="AU3115" s="646" t="s">
        <v>1934</v>
      </c>
      <c r="AV3115" s="598" t="s">
        <v>1762</v>
      </c>
      <c r="AW3115" s="598">
        <v>904012</v>
      </c>
      <c r="AX3115" s="441"/>
      <c r="AY3115" s="441"/>
      <c r="AZ3115" s="441"/>
      <c r="BA3115" s="441"/>
      <c r="BB3115" s="441"/>
      <c r="BC3115" s="441"/>
      <c r="BD3115" s="581"/>
      <c r="BE3115" s="581"/>
    </row>
    <row r="3116" spans="34:57" ht="15" customHeight="1" x14ac:dyDescent="0.15">
      <c r="AH3116" s="591" t="s">
        <v>1843</v>
      </c>
      <c r="AI3116" s="592" t="s">
        <v>1850</v>
      </c>
      <c r="AJ3116" s="591">
        <v>605018</v>
      </c>
      <c r="AK3116" s="669"/>
      <c r="AU3116" s="646" t="s">
        <v>1934</v>
      </c>
      <c r="AV3116" s="598" t="s">
        <v>1763</v>
      </c>
      <c r="AW3116" s="598">
        <v>904013</v>
      </c>
      <c r="AX3116" s="441"/>
      <c r="AY3116" s="441"/>
      <c r="AZ3116" s="441"/>
      <c r="BA3116" s="441"/>
      <c r="BB3116" s="441"/>
      <c r="BC3116" s="441"/>
      <c r="BD3116" s="581"/>
      <c r="BE3116" s="581"/>
    </row>
    <row r="3117" spans="34:57" ht="15" customHeight="1" x14ac:dyDescent="0.15">
      <c r="AH3117" s="591" t="s">
        <v>1843</v>
      </c>
      <c r="AI3117" s="592" t="s">
        <v>3219</v>
      </c>
      <c r="AJ3117" s="591">
        <v>605020</v>
      </c>
      <c r="AK3117" s="669"/>
      <c r="AU3117" s="646" t="s">
        <v>1934</v>
      </c>
      <c r="AV3117" s="598" t="s">
        <v>1936</v>
      </c>
      <c r="AW3117" s="598">
        <v>904014</v>
      </c>
      <c r="AX3117" s="441"/>
      <c r="AY3117" s="441"/>
      <c r="AZ3117" s="441"/>
      <c r="BA3117" s="441"/>
      <c r="BB3117" s="441"/>
      <c r="BC3117" s="441"/>
      <c r="BD3117" s="581"/>
      <c r="BE3117" s="581"/>
    </row>
    <row r="3118" spans="34:57" ht="15" customHeight="1" x14ac:dyDescent="0.15">
      <c r="AH3118" s="591" t="s">
        <v>1843</v>
      </c>
      <c r="AI3118" s="592" t="s">
        <v>3220</v>
      </c>
      <c r="AJ3118" s="591">
        <v>605990</v>
      </c>
      <c r="AK3118" s="669"/>
      <c r="AU3118" s="646" t="s">
        <v>1934</v>
      </c>
      <c r="AV3118" s="598" t="s">
        <v>1764</v>
      </c>
      <c r="AW3118" s="598">
        <v>904015</v>
      </c>
      <c r="AX3118" s="441"/>
      <c r="AY3118" s="441"/>
      <c r="AZ3118" s="441"/>
      <c r="BA3118" s="441"/>
      <c r="BB3118" s="441"/>
      <c r="BC3118" s="441"/>
      <c r="BD3118" s="581"/>
      <c r="BE3118" s="581"/>
    </row>
    <row r="3119" spans="34:57" ht="15" customHeight="1" x14ac:dyDescent="0.15">
      <c r="AH3119" s="591" t="s">
        <v>1853</v>
      </c>
      <c r="AI3119" s="592" t="s">
        <v>3221</v>
      </c>
      <c r="AJ3119" s="591">
        <v>605991</v>
      </c>
      <c r="AK3119" s="669"/>
      <c r="AU3119" s="646" t="s">
        <v>1934</v>
      </c>
      <c r="AV3119" s="598" t="s">
        <v>1937</v>
      </c>
      <c r="AW3119" s="598">
        <v>904016</v>
      </c>
      <c r="AX3119" s="441"/>
      <c r="AY3119" s="441"/>
      <c r="AZ3119" s="441"/>
      <c r="BA3119" s="441"/>
      <c r="BB3119" s="441"/>
      <c r="BC3119" s="441"/>
      <c r="BD3119" s="581"/>
      <c r="BE3119" s="581"/>
    </row>
    <row r="3120" spans="34:57" ht="15" customHeight="1" x14ac:dyDescent="0.15">
      <c r="AH3120" s="591" t="s">
        <v>1853</v>
      </c>
      <c r="AI3120" s="592" t="s">
        <v>3222</v>
      </c>
      <c r="AJ3120" s="591">
        <v>605992</v>
      </c>
      <c r="AK3120" s="669"/>
      <c r="AU3120" s="646" t="s">
        <v>1934</v>
      </c>
      <c r="AV3120" s="598" t="s">
        <v>1765</v>
      </c>
      <c r="AW3120" s="598">
        <v>904017</v>
      </c>
      <c r="AX3120" s="441"/>
      <c r="AY3120" s="441"/>
      <c r="AZ3120" s="441"/>
      <c r="BA3120" s="441"/>
      <c r="BB3120" s="441"/>
      <c r="BC3120" s="441"/>
      <c r="BD3120" s="581"/>
      <c r="BE3120" s="581"/>
    </row>
    <row r="3121" spans="34:57" ht="15" customHeight="1" x14ac:dyDescent="0.15">
      <c r="AH3121" s="591" t="s">
        <v>1856</v>
      </c>
      <c r="AI3121" s="592" t="s">
        <v>2427</v>
      </c>
      <c r="AJ3121" s="591">
        <v>606001</v>
      </c>
      <c r="AK3121" s="669"/>
      <c r="AU3121" s="646" t="s">
        <v>1934</v>
      </c>
      <c r="AV3121" s="598" t="s">
        <v>302</v>
      </c>
      <c r="AW3121" s="598">
        <v>904018</v>
      </c>
      <c r="AX3121" s="441"/>
      <c r="AY3121" s="441"/>
      <c r="AZ3121" s="441"/>
      <c r="BA3121" s="441"/>
      <c r="BB3121" s="441"/>
      <c r="BC3121" s="441"/>
      <c r="BD3121" s="581"/>
      <c r="BE3121" s="581"/>
    </row>
    <row r="3122" spans="34:57" ht="15" customHeight="1" x14ac:dyDescent="0.15">
      <c r="AH3122" s="591" t="s">
        <v>1856</v>
      </c>
      <c r="AI3122" s="592" t="s">
        <v>3223</v>
      </c>
      <c r="AJ3122" s="591">
        <v>606002</v>
      </c>
      <c r="AK3122" s="669"/>
      <c r="AU3122" s="646" t="s">
        <v>1934</v>
      </c>
      <c r="AV3122" s="598" t="s">
        <v>303</v>
      </c>
      <c r="AW3122" s="598">
        <v>904019</v>
      </c>
      <c r="AX3122" s="441"/>
      <c r="AY3122" s="441"/>
      <c r="AZ3122" s="441"/>
      <c r="BA3122" s="441"/>
      <c r="BB3122" s="441"/>
      <c r="BC3122" s="441"/>
      <c r="BD3122" s="581"/>
      <c r="BE3122" s="581"/>
    </row>
    <row r="3123" spans="34:57" ht="15" customHeight="1" x14ac:dyDescent="0.15">
      <c r="AH3123" s="591" t="s">
        <v>1856</v>
      </c>
      <c r="AI3123" s="592" t="s">
        <v>3224</v>
      </c>
      <c r="AJ3123" s="591">
        <v>606003</v>
      </c>
      <c r="AK3123" s="669"/>
      <c r="AU3123" s="646" t="s">
        <v>1934</v>
      </c>
      <c r="AV3123" s="598" t="s">
        <v>1766</v>
      </c>
      <c r="AW3123" s="598">
        <v>904020</v>
      </c>
      <c r="AX3123" s="441"/>
      <c r="AY3123" s="441"/>
      <c r="AZ3123" s="441"/>
      <c r="BA3123" s="441"/>
      <c r="BB3123" s="441"/>
      <c r="BC3123" s="441"/>
      <c r="BD3123" s="581"/>
      <c r="BE3123" s="581"/>
    </row>
    <row r="3124" spans="34:57" ht="15" customHeight="1" x14ac:dyDescent="0.15">
      <c r="AH3124" s="591" t="s">
        <v>1856</v>
      </c>
      <c r="AI3124" s="592" t="s">
        <v>3225</v>
      </c>
      <c r="AJ3124" s="591">
        <v>606004</v>
      </c>
      <c r="AK3124" s="669"/>
      <c r="AU3124" s="646" t="s">
        <v>1934</v>
      </c>
      <c r="AV3124" s="598" t="s">
        <v>1938</v>
      </c>
      <c r="AW3124" s="598">
        <v>904021</v>
      </c>
      <c r="AX3124" s="441"/>
      <c r="AY3124" s="441"/>
      <c r="AZ3124" s="441"/>
      <c r="BA3124" s="441"/>
      <c r="BB3124" s="441"/>
      <c r="BC3124" s="441"/>
      <c r="BD3124" s="581"/>
      <c r="BE3124" s="581"/>
    </row>
    <row r="3125" spans="34:57" ht="15" customHeight="1" x14ac:dyDescent="0.15">
      <c r="AH3125" s="591" t="s">
        <v>1856</v>
      </c>
      <c r="AI3125" s="592" t="s">
        <v>3226</v>
      </c>
      <c r="AJ3125" s="591">
        <v>606005</v>
      </c>
      <c r="AK3125" s="669"/>
      <c r="AU3125" s="646" t="s">
        <v>1934</v>
      </c>
      <c r="AV3125" s="598" t="s">
        <v>304</v>
      </c>
      <c r="AW3125" s="598">
        <v>904022</v>
      </c>
      <c r="AX3125" s="441"/>
      <c r="AY3125" s="441"/>
      <c r="AZ3125" s="441"/>
      <c r="BA3125" s="441"/>
      <c r="BB3125" s="441"/>
      <c r="BC3125" s="441"/>
      <c r="BD3125" s="581"/>
      <c r="BE3125" s="581"/>
    </row>
    <row r="3126" spans="34:57" ht="15" customHeight="1" x14ac:dyDescent="0.15">
      <c r="AH3126" s="591" t="s">
        <v>1856</v>
      </c>
      <c r="AI3126" s="592" t="s">
        <v>3227</v>
      </c>
      <c r="AJ3126" s="591">
        <v>606006</v>
      </c>
      <c r="AK3126" s="669"/>
      <c r="AU3126" s="646" t="s">
        <v>1934</v>
      </c>
      <c r="AV3126" s="598" t="s">
        <v>1844</v>
      </c>
      <c r="AW3126" s="598">
        <v>904990</v>
      </c>
      <c r="AX3126" s="441"/>
      <c r="AY3126" s="441"/>
      <c r="AZ3126" s="441"/>
      <c r="BA3126" s="441"/>
      <c r="BB3126" s="441"/>
      <c r="BC3126" s="441"/>
      <c r="BD3126" s="581"/>
      <c r="BE3126" s="581"/>
    </row>
    <row r="3127" spans="34:57" ht="15" customHeight="1" x14ac:dyDescent="0.15">
      <c r="AH3127" s="591" t="s">
        <v>1856</v>
      </c>
      <c r="AI3127" s="592" t="s">
        <v>3228</v>
      </c>
      <c r="AJ3127" s="591">
        <v>606007</v>
      </c>
      <c r="AK3127" s="669"/>
      <c r="AU3127" s="646" t="s">
        <v>1939</v>
      </c>
      <c r="AV3127" s="598" t="s">
        <v>1940</v>
      </c>
      <c r="AW3127" s="598">
        <v>904991</v>
      </c>
      <c r="AX3127" s="441"/>
      <c r="AY3127" s="441"/>
      <c r="AZ3127" s="441"/>
      <c r="BA3127" s="441"/>
      <c r="BB3127" s="441"/>
      <c r="BC3127" s="441"/>
      <c r="BD3127" s="581"/>
      <c r="BE3127" s="581"/>
    </row>
    <row r="3128" spans="34:57" ht="15" customHeight="1" x14ac:dyDescent="0.15">
      <c r="AH3128" s="591" t="s">
        <v>1856</v>
      </c>
      <c r="AI3128" s="592" t="s">
        <v>3229</v>
      </c>
      <c r="AJ3128" s="591">
        <v>606008</v>
      </c>
      <c r="AK3128" s="669"/>
      <c r="AU3128" s="646" t="s">
        <v>1941</v>
      </c>
      <c r="AV3128" s="598" t="s">
        <v>1768</v>
      </c>
      <c r="AW3128" s="598">
        <v>905001</v>
      </c>
      <c r="AX3128" s="441"/>
      <c r="AY3128" s="441"/>
      <c r="AZ3128" s="441"/>
      <c r="BA3128" s="441"/>
      <c r="BB3128" s="441"/>
      <c r="BC3128" s="441"/>
      <c r="BD3128" s="581"/>
      <c r="BE3128" s="581"/>
    </row>
    <row r="3129" spans="34:57" ht="15" customHeight="1" x14ac:dyDescent="0.15">
      <c r="AH3129" s="591" t="s">
        <v>1856</v>
      </c>
      <c r="AI3129" s="592"/>
      <c r="AJ3129" s="591">
        <v>606009</v>
      </c>
      <c r="AK3129" s="669"/>
      <c r="AU3129" s="646" t="s">
        <v>1941</v>
      </c>
      <c r="AV3129" s="598" t="s">
        <v>305</v>
      </c>
      <c r="AW3129" s="598">
        <v>905002</v>
      </c>
      <c r="AX3129" s="441"/>
      <c r="AY3129" s="441"/>
      <c r="AZ3129" s="441"/>
      <c r="BA3129" s="441"/>
      <c r="BB3129" s="441"/>
      <c r="BC3129" s="441"/>
      <c r="BD3129" s="581"/>
      <c r="BE3129" s="581"/>
    </row>
    <row r="3130" spans="34:57" ht="15" customHeight="1" x14ac:dyDescent="0.15">
      <c r="AH3130" s="591" t="s">
        <v>1862</v>
      </c>
      <c r="AI3130" s="592" t="s">
        <v>3230</v>
      </c>
      <c r="AJ3130" s="591">
        <v>606010</v>
      </c>
      <c r="AK3130" s="669"/>
      <c r="AU3130" s="646" t="s">
        <v>1941</v>
      </c>
      <c r="AV3130" s="598" t="s">
        <v>1771</v>
      </c>
      <c r="AW3130" s="598">
        <v>905003</v>
      </c>
      <c r="AX3130" s="441"/>
      <c r="AY3130" s="441"/>
      <c r="AZ3130" s="441"/>
      <c r="BA3130" s="441"/>
      <c r="BB3130" s="441"/>
      <c r="BC3130" s="441"/>
      <c r="BD3130" s="581"/>
      <c r="BE3130" s="581"/>
    </row>
    <row r="3131" spans="34:57" ht="15" customHeight="1" x14ac:dyDescent="0.15">
      <c r="AH3131" s="591" t="s">
        <v>1856</v>
      </c>
      <c r="AI3131" s="592" t="s">
        <v>3231</v>
      </c>
      <c r="AJ3131" s="591">
        <v>606990</v>
      </c>
      <c r="AK3131" s="669"/>
      <c r="AU3131" s="646" t="s">
        <v>1941</v>
      </c>
      <c r="AV3131" s="598" t="s">
        <v>1773</v>
      </c>
      <c r="AW3131" s="598">
        <v>905004</v>
      </c>
      <c r="AX3131" s="441"/>
      <c r="AY3131" s="441"/>
      <c r="AZ3131" s="441"/>
      <c r="BA3131" s="441"/>
      <c r="BB3131" s="441"/>
      <c r="BC3131" s="441"/>
      <c r="BD3131" s="581"/>
      <c r="BE3131" s="581"/>
    </row>
    <row r="3132" spans="34:57" ht="15" customHeight="1" x14ac:dyDescent="0.15">
      <c r="AH3132" s="591" t="s">
        <v>1865</v>
      </c>
      <c r="AI3132" s="592" t="s">
        <v>3232</v>
      </c>
      <c r="AJ3132" s="591">
        <v>701001</v>
      </c>
      <c r="AK3132" s="669"/>
      <c r="AU3132" s="646" t="s">
        <v>1941</v>
      </c>
      <c r="AV3132" s="598" t="s">
        <v>1774</v>
      </c>
      <c r="AW3132" s="598">
        <v>905005</v>
      </c>
      <c r="AX3132" s="441"/>
      <c r="AY3132" s="441"/>
      <c r="AZ3132" s="441"/>
      <c r="BA3132" s="441"/>
      <c r="BB3132" s="441"/>
      <c r="BC3132" s="441"/>
      <c r="BD3132" s="581"/>
      <c r="BE3132" s="581"/>
    </row>
    <row r="3133" spans="34:57" ht="15" customHeight="1" x14ac:dyDescent="0.15">
      <c r="AH3133" s="591" t="s">
        <v>1865</v>
      </c>
      <c r="AI3133" s="592" t="s">
        <v>3233</v>
      </c>
      <c r="AJ3133" s="591">
        <v>701002</v>
      </c>
      <c r="AK3133" s="669"/>
      <c r="AU3133" s="646" t="s">
        <v>1941</v>
      </c>
      <c r="AV3133" s="598" t="s">
        <v>382</v>
      </c>
      <c r="AW3133" s="598">
        <v>905006</v>
      </c>
      <c r="AX3133" s="441"/>
      <c r="AY3133" s="441"/>
      <c r="AZ3133" s="441"/>
      <c r="BA3133" s="441"/>
      <c r="BB3133" s="441"/>
      <c r="BC3133" s="441"/>
      <c r="BD3133" s="581"/>
      <c r="BE3133" s="581"/>
    </row>
    <row r="3134" spans="34:57" ht="15" customHeight="1" x14ac:dyDescent="0.15">
      <c r="AH3134" s="591" t="s">
        <v>1865</v>
      </c>
      <c r="AI3134" s="592" t="s">
        <v>3234</v>
      </c>
      <c r="AJ3134" s="591">
        <v>701003</v>
      </c>
      <c r="AK3134" s="669"/>
      <c r="AU3134" s="646" t="s">
        <v>1941</v>
      </c>
      <c r="AV3134" s="598" t="s">
        <v>306</v>
      </c>
      <c r="AW3134" s="598">
        <v>905009</v>
      </c>
      <c r="AX3134" s="441"/>
      <c r="AY3134" s="441"/>
      <c r="AZ3134" s="441"/>
      <c r="BA3134" s="441"/>
      <c r="BB3134" s="441"/>
      <c r="BC3134" s="441"/>
      <c r="BD3134" s="581"/>
      <c r="BE3134" s="581"/>
    </row>
    <row r="3135" spans="34:57" ht="15" customHeight="1" x14ac:dyDescent="0.15">
      <c r="AH3135" s="591" t="s">
        <v>1865</v>
      </c>
      <c r="AI3135" s="592" t="s">
        <v>3235</v>
      </c>
      <c r="AJ3135" s="591">
        <v>701004</v>
      </c>
      <c r="AK3135" s="669"/>
      <c r="AU3135" s="646" t="s">
        <v>1941</v>
      </c>
      <c r="AV3135" s="598" t="s">
        <v>1776</v>
      </c>
      <c r="AW3135" s="598">
        <v>905010</v>
      </c>
      <c r="AX3135" s="441"/>
      <c r="AY3135" s="441"/>
      <c r="AZ3135" s="441"/>
      <c r="BA3135" s="441"/>
      <c r="BB3135" s="441"/>
      <c r="BC3135" s="441"/>
      <c r="BD3135" s="581"/>
      <c r="BE3135" s="581"/>
    </row>
    <row r="3136" spans="34:57" ht="15" customHeight="1" x14ac:dyDescent="0.15">
      <c r="AH3136" s="591" t="s">
        <v>1865</v>
      </c>
      <c r="AI3136" s="592" t="s">
        <v>3236</v>
      </c>
      <c r="AJ3136" s="591">
        <v>701005</v>
      </c>
      <c r="AK3136" s="669"/>
      <c r="AU3136" s="646" t="s">
        <v>1941</v>
      </c>
      <c r="AV3136" s="598" t="s">
        <v>1777</v>
      </c>
      <c r="AW3136" s="598">
        <v>905011</v>
      </c>
      <c r="AX3136" s="441"/>
      <c r="AY3136" s="441"/>
      <c r="AZ3136" s="441"/>
      <c r="BA3136" s="441"/>
      <c r="BB3136" s="441"/>
      <c r="BC3136" s="441"/>
      <c r="BD3136" s="581"/>
      <c r="BE3136" s="581"/>
    </row>
    <row r="3137" spans="34:57" ht="15" customHeight="1" x14ac:dyDescent="0.15">
      <c r="AH3137" s="591" t="s">
        <v>1865</v>
      </c>
      <c r="AI3137" s="592" t="s">
        <v>3237</v>
      </c>
      <c r="AJ3137" s="591">
        <v>701006</v>
      </c>
      <c r="AK3137" s="669"/>
      <c r="AU3137" s="646" t="s">
        <v>1941</v>
      </c>
      <c r="AV3137" s="598" t="s">
        <v>262</v>
      </c>
      <c r="AW3137" s="598">
        <v>905012</v>
      </c>
      <c r="AX3137" s="441"/>
      <c r="AY3137" s="441"/>
      <c r="AZ3137" s="441"/>
      <c r="BA3137" s="441"/>
      <c r="BB3137" s="441"/>
      <c r="BC3137" s="441"/>
      <c r="BD3137" s="581"/>
      <c r="BE3137" s="581"/>
    </row>
    <row r="3138" spans="34:57" ht="15" customHeight="1" x14ac:dyDescent="0.15">
      <c r="AH3138" s="591" t="s">
        <v>1865</v>
      </c>
      <c r="AI3138" s="592" t="s">
        <v>3238</v>
      </c>
      <c r="AJ3138" s="591">
        <v>701007</v>
      </c>
      <c r="AK3138" s="669"/>
      <c r="AU3138" s="646" t="s">
        <v>1941</v>
      </c>
      <c r="AV3138" s="598" t="s">
        <v>1778</v>
      </c>
      <c r="AW3138" s="598">
        <v>905013</v>
      </c>
      <c r="AX3138" s="441"/>
      <c r="AY3138" s="441"/>
      <c r="AZ3138" s="441"/>
      <c r="BA3138" s="441"/>
      <c r="BB3138" s="441"/>
      <c r="BC3138" s="441"/>
      <c r="BD3138" s="581"/>
      <c r="BE3138" s="581"/>
    </row>
    <row r="3139" spans="34:57" ht="15" customHeight="1" x14ac:dyDescent="0.15">
      <c r="AH3139" s="591" t="s">
        <v>1865</v>
      </c>
      <c r="AI3139" s="592" t="s">
        <v>3239</v>
      </c>
      <c r="AJ3139" s="591">
        <v>701008</v>
      </c>
      <c r="AK3139" s="669"/>
      <c r="AU3139" s="646" t="s">
        <v>1941</v>
      </c>
      <c r="AV3139" s="598" t="s">
        <v>307</v>
      </c>
      <c r="AW3139" s="598">
        <v>905014</v>
      </c>
      <c r="AX3139" s="441"/>
      <c r="AY3139" s="441"/>
      <c r="AZ3139" s="441"/>
      <c r="BA3139" s="441"/>
      <c r="BB3139" s="441"/>
      <c r="BC3139" s="441"/>
      <c r="BD3139" s="581"/>
      <c r="BE3139" s="581"/>
    </row>
    <row r="3140" spans="34:57" ht="15" customHeight="1" x14ac:dyDescent="0.15">
      <c r="AH3140" s="591" t="s">
        <v>1869</v>
      </c>
      <c r="AI3140" s="592" t="s">
        <v>3240</v>
      </c>
      <c r="AJ3140" s="591">
        <v>702001</v>
      </c>
      <c r="AK3140" s="669"/>
      <c r="AU3140" s="646" t="s">
        <v>1941</v>
      </c>
      <c r="AV3140" s="598" t="s">
        <v>1942</v>
      </c>
      <c r="AW3140" s="598">
        <v>905015</v>
      </c>
      <c r="AX3140" s="441"/>
      <c r="AY3140" s="441"/>
      <c r="AZ3140" s="441"/>
      <c r="BA3140" s="441"/>
      <c r="BB3140" s="441"/>
      <c r="BC3140" s="441"/>
      <c r="BD3140" s="581"/>
      <c r="BE3140" s="581"/>
    </row>
    <row r="3141" spans="34:57" ht="15" customHeight="1" x14ac:dyDescent="0.15">
      <c r="AH3141" s="591" t="s">
        <v>1869</v>
      </c>
      <c r="AI3141" s="592" t="s">
        <v>3241</v>
      </c>
      <c r="AJ3141" s="591">
        <v>702002</v>
      </c>
      <c r="AK3141" s="669"/>
      <c r="AU3141" s="646" t="s">
        <v>1941</v>
      </c>
      <c r="AV3141" s="598" t="s">
        <v>1780</v>
      </c>
      <c r="AW3141" s="598">
        <v>905016</v>
      </c>
      <c r="AX3141" s="441"/>
      <c r="AY3141" s="441"/>
      <c r="AZ3141" s="441"/>
      <c r="BA3141" s="441"/>
      <c r="BB3141" s="441"/>
      <c r="BC3141" s="441"/>
      <c r="BD3141" s="581"/>
      <c r="BE3141" s="581"/>
    </row>
    <row r="3142" spans="34:57" ht="15" customHeight="1" x14ac:dyDescent="0.15">
      <c r="AH3142" s="591" t="s">
        <v>1869</v>
      </c>
      <c r="AI3142" s="592" t="s">
        <v>3242</v>
      </c>
      <c r="AJ3142" s="591">
        <v>702003</v>
      </c>
      <c r="AK3142" s="669"/>
      <c r="AU3142" s="646" t="s">
        <v>1941</v>
      </c>
      <c r="AV3142" s="598" t="s">
        <v>1848</v>
      </c>
      <c r="AW3142" s="598">
        <v>905990</v>
      </c>
      <c r="AX3142" s="441"/>
      <c r="AY3142" s="441"/>
      <c r="AZ3142" s="441"/>
      <c r="BA3142" s="441"/>
      <c r="BB3142" s="441"/>
      <c r="BC3142" s="441"/>
      <c r="BD3142" s="581"/>
      <c r="BE3142" s="581"/>
    </row>
    <row r="3143" spans="34:57" ht="15" customHeight="1" x14ac:dyDescent="0.15">
      <c r="AH3143" s="591" t="s">
        <v>1869</v>
      </c>
      <c r="AI3143" s="592" t="s">
        <v>3243</v>
      </c>
      <c r="AJ3143" s="591">
        <v>702004</v>
      </c>
      <c r="AK3143" s="669"/>
      <c r="AU3143" s="646" t="s">
        <v>1943</v>
      </c>
      <c r="AV3143" s="598" t="s">
        <v>1782</v>
      </c>
      <c r="AW3143" s="598">
        <v>906001</v>
      </c>
      <c r="AX3143" s="441"/>
      <c r="AY3143" s="441"/>
      <c r="AZ3143" s="441"/>
      <c r="BA3143" s="441"/>
      <c r="BB3143" s="441"/>
      <c r="BC3143" s="441"/>
      <c r="BD3143" s="581"/>
      <c r="BE3143" s="581"/>
    </row>
    <row r="3144" spans="34:57" ht="15" customHeight="1" x14ac:dyDescent="0.15">
      <c r="AH3144" s="591" t="s">
        <v>1869</v>
      </c>
      <c r="AI3144" s="592" t="s">
        <v>3244</v>
      </c>
      <c r="AJ3144" s="591">
        <v>702005</v>
      </c>
      <c r="AK3144" s="669"/>
      <c r="AU3144" s="646" t="s">
        <v>1943</v>
      </c>
      <c r="AV3144" s="598" t="s">
        <v>1784</v>
      </c>
      <c r="AW3144" s="598">
        <v>906003</v>
      </c>
      <c r="AX3144" s="441"/>
      <c r="AY3144" s="441"/>
      <c r="AZ3144" s="441"/>
      <c r="BA3144" s="441"/>
      <c r="BB3144" s="441"/>
      <c r="BC3144" s="441"/>
      <c r="BD3144" s="581"/>
      <c r="BE3144" s="581"/>
    </row>
    <row r="3145" spans="34:57" ht="15" customHeight="1" x14ac:dyDescent="0.15">
      <c r="AH3145" s="591" t="s">
        <v>1869</v>
      </c>
      <c r="AI3145" s="592" t="s">
        <v>3245</v>
      </c>
      <c r="AJ3145" s="591">
        <v>702007</v>
      </c>
      <c r="AK3145" s="669"/>
      <c r="AU3145" s="646" t="s">
        <v>1943</v>
      </c>
      <c r="AV3145" s="598" t="s">
        <v>308</v>
      </c>
      <c r="AW3145" s="598">
        <v>906004</v>
      </c>
      <c r="AX3145" s="441"/>
      <c r="AY3145" s="441"/>
      <c r="AZ3145" s="441"/>
      <c r="BA3145" s="441"/>
      <c r="BB3145" s="441"/>
      <c r="BC3145" s="441"/>
      <c r="BD3145" s="581"/>
      <c r="BE3145" s="581"/>
    </row>
    <row r="3146" spans="34:57" ht="15" customHeight="1" x14ac:dyDescent="0.15">
      <c r="AH3146" s="591" t="s">
        <v>1869</v>
      </c>
      <c r="AI3146" s="592" t="s">
        <v>3246</v>
      </c>
      <c r="AJ3146" s="591">
        <v>702008</v>
      </c>
      <c r="AK3146" s="669"/>
      <c r="AU3146" s="646" t="s">
        <v>1943</v>
      </c>
      <c r="AV3146" s="598" t="s">
        <v>1785</v>
      </c>
      <c r="AW3146" s="598">
        <v>906005</v>
      </c>
      <c r="AX3146" s="441"/>
      <c r="AY3146" s="441"/>
      <c r="AZ3146" s="441"/>
      <c r="BA3146" s="441"/>
      <c r="BB3146" s="441"/>
      <c r="BC3146" s="441"/>
      <c r="BD3146" s="581"/>
      <c r="BE3146" s="581"/>
    </row>
    <row r="3147" spans="34:57" ht="15" customHeight="1" x14ac:dyDescent="0.15">
      <c r="AH3147" s="591" t="s">
        <v>1869</v>
      </c>
      <c r="AI3147" s="592" t="s">
        <v>3247</v>
      </c>
      <c r="AJ3147" s="591">
        <v>702009</v>
      </c>
      <c r="AK3147" s="669"/>
      <c r="AU3147" s="646" t="s">
        <v>1943</v>
      </c>
      <c r="AV3147" s="598" t="s">
        <v>309</v>
      </c>
      <c r="AW3147" s="598">
        <v>906006</v>
      </c>
      <c r="AX3147" s="441"/>
      <c r="AY3147" s="441"/>
      <c r="AZ3147" s="441"/>
      <c r="BA3147" s="441"/>
      <c r="BB3147" s="441"/>
      <c r="BC3147" s="441"/>
      <c r="BD3147" s="581"/>
      <c r="BE3147" s="581"/>
    </row>
    <row r="3148" spans="34:57" ht="15" customHeight="1" x14ac:dyDescent="0.15">
      <c r="AH3148" s="591" t="s">
        <v>1869</v>
      </c>
      <c r="AI3148" s="592" t="s">
        <v>3248</v>
      </c>
      <c r="AJ3148" s="591">
        <v>702010</v>
      </c>
      <c r="AK3148" s="669"/>
      <c r="AU3148" s="646" t="s">
        <v>1943</v>
      </c>
      <c r="AV3148" s="598" t="s">
        <v>1788</v>
      </c>
      <c r="AW3148" s="598">
        <v>906007</v>
      </c>
      <c r="AX3148" s="441"/>
      <c r="AY3148" s="441"/>
      <c r="AZ3148" s="441"/>
      <c r="BA3148" s="441"/>
      <c r="BB3148" s="441"/>
      <c r="BC3148" s="441"/>
      <c r="BD3148" s="581"/>
      <c r="BE3148" s="581"/>
    </row>
    <row r="3149" spans="34:57" ht="15" customHeight="1" x14ac:dyDescent="0.15">
      <c r="AH3149" s="591" t="s">
        <v>1869</v>
      </c>
      <c r="AI3149" s="592" t="s">
        <v>3249</v>
      </c>
      <c r="AJ3149" s="591">
        <v>702011</v>
      </c>
      <c r="AK3149" s="669"/>
      <c r="AU3149" s="646" t="s">
        <v>1943</v>
      </c>
      <c r="AV3149" s="598" t="s">
        <v>1790</v>
      </c>
      <c r="AW3149" s="598">
        <v>906008</v>
      </c>
      <c r="AX3149" s="441"/>
      <c r="AY3149" s="441"/>
      <c r="AZ3149" s="441"/>
      <c r="BA3149" s="441"/>
      <c r="BB3149" s="441"/>
      <c r="BC3149" s="441"/>
      <c r="BD3149" s="581"/>
      <c r="BE3149" s="581"/>
    </row>
    <row r="3150" spans="34:57" ht="15" customHeight="1" x14ac:dyDescent="0.15">
      <c r="AH3150" s="591" t="s">
        <v>1872</v>
      </c>
      <c r="AI3150" s="592" t="s">
        <v>3250</v>
      </c>
      <c r="AJ3150" s="591">
        <v>703001</v>
      </c>
      <c r="AK3150" s="669"/>
      <c r="AU3150" s="646" t="s">
        <v>1943</v>
      </c>
      <c r="AV3150" s="598" t="s">
        <v>310</v>
      </c>
      <c r="AW3150" s="598">
        <v>906009</v>
      </c>
      <c r="AX3150" s="441"/>
      <c r="AY3150" s="441"/>
      <c r="AZ3150" s="441"/>
      <c r="BA3150" s="441"/>
      <c r="BB3150" s="441"/>
      <c r="BC3150" s="441"/>
      <c r="BD3150" s="581"/>
      <c r="BE3150" s="581"/>
    </row>
    <row r="3151" spans="34:57" ht="15" customHeight="1" x14ac:dyDescent="0.15">
      <c r="AH3151" s="591" t="s">
        <v>1872</v>
      </c>
      <c r="AI3151" s="592" t="s">
        <v>3251</v>
      </c>
      <c r="AJ3151" s="591">
        <v>703002</v>
      </c>
      <c r="AK3151" s="669"/>
      <c r="AU3151" s="646" t="s">
        <v>1943</v>
      </c>
      <c r="AV3151" s="598" t="s">
        <v>1793</v>
      </c>
      <c r="AW3151" s="598">
        <v>906010</v>
      </c>
      <c r="AX3151" s="441"/>
      <c r="AY3151" s="441"/>
      <c r="AZ3151" s="441"/>
      <c r="BA3151" s="441"/>
      <c r="BB3151" s="441"/>
      <c r="BC3151" s="441"/>
      <c r="BD3151" s="581"/>
      <c r="BE3151" s="581"/>
    </row>
    <row r="3152" spans="34:57" ht="15" customHeight="1" x14ac:dyDescent="0.15">
      <c r="AH3152" s="591" t="s">
        <v>1872</v>
      </c>
      <c r="AI3152" s="592" t="s">
        <v>3252</v>
      </c>
      <c r="AJ3152" s="591">
        <v>703003</v>
      </c>
      <c r="AK3152" s="669"/>
      <c r="AU3152" s="646" t="s">
        <v>1943</v>
      </c>
      <c r="AV3152" s="598" t="s">
        <v>1795</v>
      </c>
      <c r="AW3152" s="598">
        <v>906011</v>
      </c>
      <c r="AX3152" s="441"/>
      <c r="AY3152" s="441"/>
      <c r="AZ3152" s="441"/>
      <c r="BA3152" s="441"/>
      <c r="BB3152" s="441"/>
      <c r="BC3152" s="441"/>
      <c r="BD3152" s="581"/>
      <c r="BE3152" s="581"/>
    </row>
    <row r="3153" spans="34:57" ht="15" customHeight="1" x14ac:dyDescent="0.15">
      <c r="AH3153" s="591" t="s">
        <v>1872</v>
      </c>
      <c r="AI3153" s="592" t="s">
        <v>2523</v>
      </c>
      <c r="AJ3153" s="591">
        <v>703004</v>
      </c>
      <c r="AK3153" s="669"/>
      <c r="AU3153" s="646" t="s">
        <v>1943</v>
      </c>
      <c r="AV3153" s="598" t="s">
        <v>270</v>
      </c>
      <c r="AW3153" s="598">
        <v>906012</v>
      </c>
      <c r="AX3153" s="441"/>
      <c r="AY3153" s="441"/>
      <c r="AZ3153" s="441"/>
      <c r="BA3153" s="441"/>
      <c r="BB3153" s="441"/>
      <c r="BC3153" s="441"/>
      <c r="BD3153" s="581"/>
      <c r="BE3153" s="581"/>
    </row>
    <row r="3154" spans="34:57" ht="15" customHeight="1" x14ac:dyDescent="0.15">
      <c r="AH3154" s="591" t="s">
        <v>1872</v>
      </c>
      <c r="AI3154" s="592" t="s">
        <v>3253</v>
      </c>
      <c r="AJ3154" s="591">
        <v>703005</v>
      </c>
      <c r="AK3154" s="669"/>
      <c r="AU3154" s="646" t="s">
        <v>1943</v>
      </c>
      <c r="AV3154" s="598" t="s">
        <v>1796</v>
      </c>
      <c r="AW3154" s="598">
        <v>906013</v>
      </c>
      <c r="AX3154" s="441"/>
      <c r="AY3154" s="441"/>
      <c r="AZ3154" s="441"/>
      <c r="BA3154" s="441"/>
      <c r="BB3154" s="441"/>
      <c r="BC3154" s="441"/>
      <c r="BD3154" s="581"/>
      <c r="BE3154" s="581"/>
    </row>
    <row r="3155" spans="34:57" ht="15" customHeight="1" x14ac:dyDescent="0.15">
      <c r="AH3155" s="591" t="s">
        <v>1872</v>
      </c>
      <c r="AI3155" s="592" t="s">
        <v>3254</v>
      </c>
      <c r="AJ3155" s="591">
        <v>703006</v>
      </c>
      <c r="AK3155" s="669"/>
      <c r="AU3155" s="646" t="s">
        <v>1943</v>
      </c>
      <c r="AV3155" s="598" t="s">
        <v>1798</v>
      </c>
      <c r="AW3155" s="598">
        <v>906014</v>
      </c>
      <c r="AX3155" s="441"/>
      <c r="AY3155" s="441"/>
      <c r="AZ3155" s="441"/>
      <c r="BA3155" s="441"/>
      <c r="BB3155" s="441"/>
      <c r="BC3155" s="441"/>
      <c r="BD3155" s="581"/>
      <c r="BE3155" s="581"/>
    </row>
    <row r="3156" spans="34:57" ht="15" customHeight="1" x14ac:dyDescent="0.15">
      <c r="AH3156" s="591" t="s">
        <v>1872</v>
      </c>
      <c r="AI3156" s="592" t="s">
        <v>3255</v>
      </c>
      <c r="AJ3156" s="591">
        <v>703007</v>
      </c>
      <c r="AK3156" s="669"/>
      <c r="AU3156" s="646" t="s">
        <v>1943</v>
      </c>
      <c r="AV3156" s="598" t="s">
        <v>1944</v>
      </c>
      <c r="AW3156" s="598">
        <v>906015</v>
      </c>
      <c r="AX3156" s="441"/>
      <c r="AY3156" s="441"/>
      <c r="AZ3156" s="441"/>
      <c r="BA3156" s="441"/>
      <c r="BB3156" s="441"/>
      <c r="BC3156" s="441"/>
      <c r="BD3156" s="581"/>
      <c r="BE3156" s="581"/>
    </row>
    <row r="3157" spans="34:57" ht="15" customHeight="1" x14ac:dyDescent="0.15">
      <c r="AH3157" s="591" t="s">
        <v>1872</v>
      </c>
      <c r="AI3157" s="592" t="s">
        <v>3256</v>
      </c>
      <c r="AJ3157" s="591">
        <v>703008</v>
      </c>
      <c r="AK3157" s="669"/>
      <c r="AU3157" s="646" t="s">
        <v>1943</v>
      </c>
      <c r="AV3157" s="598" t="s">
        <v>1945</v>
      </c>
      <c r="AW3157" s="598">
        <v>906016</v>
      </c>
      <c r="AX3157" s="441"/>
      <c r="AY3157" s="441"/>
      <c r="AZ3157" s="441"/>
      <c r="BA3157" s="441"/>
      <c r="BB3157" s="441"/>
      <c r="BC3157" s="441"/>
      <c r="BD3157" s="581"/>
      <c r="BE3157" s="581"/>
    </row>
    <row r="3158" spans="34:57" ht="15" customHeight="1" x14ac:dyDescent="0.15">
      <c r="AH3158" s="591" t="s">
        <v>1872</v>
      </c>
      <c r="AI3158" s="592" t="s">
        <v>3257</v>
      </c>
      <c r="AJ3158" s="591">
        <v>703009</v>
      </c>
      <c r="AK3158" s="669"/>
      <c r="AU3158" s="646" t="s">
        <v>1946</v>
      </c>
      <c r="AV3158" s="598" t="s">
        <v>1800</v>
      </c>
      <c r="AW3158" s="598">
        <v>907001</v>
      </c>
      <c r="AX3158" s="441"/>
      <c r="AY3158" s="441"/>
      <c r="AZ3158" s="441"/>
      <c r="BA3158" s="441"/>
      <c r="BB3158" s="441"/>
      <c r="BC3158" s="441"/>
      <c r="BD3158" s="581"/>
      <c r="BE3158" s="581"/>
    </row>
    <row r="3159" spans="34:57" ht="15" customHeight="1" x14ac:dyDescent="0.15">
      <c r="AH3159" s="591" t="s">
        <v>1872</v>
      </c>
      <c r="AI3159" s="592" t="s">
        <v>3258</v>
      </c>
      <c r="AJ3159" s="591">
        <v>703010</v>
      </c>
      <c r="AK3159" s="669"/>
      <c r="AU3159" s="646" t="s">
        <v>1946</v>
      </c>
      <c r="AV3159" s="598" t="s">
        <v>1802</v>
      </c>
      <c r="AW3159" s="598">
        <v>907002</v>
      </c>
      <c r="AX3159" s="441"/>
      <c r="AY3159" s="441"/>
      <c r="AZ3159" s="441"/>
      <c r="BA3159" s="441"/>
      <c r="BB3159" s="441"/>
      <c r="BC3159" s="441"/>
      <c r="BD3159" s="581"/>
      <c r="BE3159" s="581"/>
    </row>
    <row r="3160" spans="34:57" ht="15" customHeight="1" x14ac:dyDescent="0.15">
      <c r="AH3160" s="591" t="s">
        <v>1872</v>
      </c>
      <c r="AI3160" s="592" t="s">
        <v>3259</v>
      </c>
      <c r="AJ3160" s="591">
        <v>703011</v>
      </c>
      <c r="AK3160" s="669"/>
      <c r="AU3160" s="646" t="s">
        <v>1946</v>
      </c>
      <c r="AV3160" s="598" t="s">
        <v>1804</v>
      </c>
      <c r="AW3160" s="598">
        <v>907004</v>
      </c>
      <c r="AX3160" s="441"/>
      <c r="AY3160" s="441"/>
      <c r="AZ3160" s="441"/>
      <c r="BA3160" s="441"/>
      <c r="BB3160" s="441"/>
      <c r="BC3160" s="441"/>
      <c r="BD3160" s="581"/>
      <c r="BE3160" s="581"/>
    </row>
    <row r="3161" spans="34:57" ht="15" customHeight="1" x14ac:dyDescent="0.15">
      <c r="AH3161" s="591" t="s">
        <v>1872</v>
      </c>
      <c r="AI3161" s="592" t="s">
        <v>3260</v>
      </c>
      <c r="AJ3161" s="591">
        <v>703012</v>
      </c>
      <c r="AK3161" s="669"/>
      <c r="AU3161" s="646" t="s">
        <v>1946</v>
      </c>
      <c r="AV3161" s="598" t="s">
        <v>1806</v>
      </c>
      <c r="AW3161" s="598">
        <v>907005</v>
      </c>
      <c r="AX3161" s="441"/>
      <c r="AY3161" s="441"/>
      <c r="AZ3161" s="441"/>
      <c r="BA3161" s="441"/>
      <c r="BB3161" s="441"/>
      <c r="BC3161" s="441"/>
      <c r="BD3161" s="581"/>
      <c r="BE3161" s="581"/>
    </row>
    <row r="3162" spans="34:57" ht="15" customHeight="1" x14ac:dyDescent="0.15">
      <c r="AH3162" s="591" t="s">
        <v>1872</v>
      </c>
      <c r="AI3162" s="592" t="s">
        <v>3261</v>
      </c>
      <c r="AJ3162" s="591">
        <v>703013</v>
      </c>
      <c r="AK3162" s="669"/>
      <c r="AU3162" s="646" t="s">
        <v>1946</v>
      </c>
      <c r="AV3162" s="598" t="s">
        <v>311</v>
      </c>
      <c r="AW3162" s="598">
        <v>907006</v>
      </c>
      <c r="AX3162" s="441"/>
      <c r="AY3162" s="441"/>
      <c r="AZ3162" s="441"/>
      <c r="BA3162" s="441"/>
      <c r="BB3162" s="441"/>
      <c r="BC3162" s="441"/>
      <c r="BD3162" s="581"/>
      <c r="BE3162" s="581"/>
    </row>
    <row r="3163" spans="34:57" ht="15" customHeight="1" x14ac:dyDescent="0.15">
      <c r="AH3163" s="591" t="s">
        <v>1872</v>
      </c>
      <c r="AI3163" s="592" t="s">
        <v>3262</v>
      </c>
      <c r="AJ3163" s="591">
        <v>703014</v>
      </c>
      <c r="AK3163" s="669"/>
      <c r="AU3163" s="646" t="s">
        <v>1946</v>
      </c>
      <c r="AV3163" s="598" t="s">
        <v>312</v>
      </c>
      <c r="AW3163" s="598">
        <v>907007</v>
      </c>
      <c r="AX3163" s="441"/>
      <c r="AY3163" s="441"/>
      <c r="AZ3163" s="441"/>
      <c r="BA3163" s="441"/>
      <c r="BB3163" s="441"/>
      <c r="BC3163" s="441"/>
      <c r="BD3163" s="581"/>
      <c r="BE3163" s="581"/>
    </row>
    <row r="3164" spans="34:57" ht="15" customHeight="1" x14ac:dyDescent="0.15">
      <c r="AH3164" s="591" t="s">
        <v>1872</v>
      </c>
      <c r="AI3164" s="592" t="s">
        <v>3263</v>
      </c>
      <c r="AJ3164" s="591">
        <v>703015</v>
      </c>
      <c r="AK3164" s="669"/>
      <c r="AU3164" s="646" t="s">
        <v>1946</v>
      </c>
      <c r="AV3164" s="598" t="s">
        <v>1809</v>
      </c>
      <c r="AW3164" s="598">
        <v>907008</v>
      </c>
      <c r="AX3164" s="441"/>
      <c r="AY3164" s="441"/>
      <c r="AZ3164" s="441"/>
      <c r="BA3164" s="441"/>
      <c r="BB3164" s="441"/>
      <c r="BC3164" s="441"/>
      <c r="BD3164" s="581"/>
      <c r="BE3164" s="581"/>
    </row>
    <row r="3165" spans="34:57" ht="15" customHeight="1" x14ac:dyDescent="0.15">
      <c r="AH3165" s="591" t="s">
        <v>1872</v>
      </c>
      <c r="AI3165" s="592" t="s">
        <v>3264</v>
      </c>
      <c r="AJ3165" s="591">
        <v>703016</v>
      </c>
      <c r="AK3165" s="669"/>
      <c r="AU3165" s="646" t="s">
        <v>1946</v>
      </c>
      <c r="AV3165" s="598" t="s">
        <v>1811</v>
      </c>
      <c r="AW3165" s="598">
        <v>907010</v>
      </c>
      <c r="AX3165" s="441"/>
      <c r="AY3165" s="441"/>
      <c r="AZ3165" s="441"/>
      <c r="BA3165" s="441"/>
      <c r="BB3165" s="441"/>
      <c r="BC3165" s="441"/>
      <c r="BD3165" s="581"/>
      <c r="BE3165" s="581"/>
    </row>
    <row r="3166" spans="34:57" ht="15" customHeight="1" x14ac:dyDescent="0.15">
      <c r="AH3166" s="591" t="s">
        <v>1872</v>
      </c>
      <c r="AI3166" s="592" t="s">
        <v>3265</v>
      </c>
      <c r="AJ3166" s="591">
        <v>703017</v>
      </c>
      <c r="AK3166" s="669"/>
      <c r="AU3166" s="646" t="s">
        <v>1946</v>
      </c>
      <c r="AV3166" s="598" t="s">
        <v>1947</v>
      </c>
      <c r="AW3166" s="598">
        <v>907011</v>
      </c>
      <c r="AX3166" s="441"/>
      <c r="AY3166" s="441"/>
      <c r="AZ3166" s="441"/>
      <c r="BA3166" s="441"/>
      <c r="BB3166" s="441"/>
      <c r="BC3166" s="441"/>
      <c r="BD3166" s="581"/>
      <c r="BE3166" s="581"/>
    </row>
    <row r="3167" spans="34:57" ht="15" customHeight="1" x14ac:dyDescent="0.15">
      <c r="AH3167" s="591" t="s">
        <v>1872</v>
      </c>
      <c r="AI3167" s="592" t="s">
        <v>3266</v>
      </c>
      <c r="AJ3167" s="591">
        <v>703018</v>
      </c>
      <c r="AK3167" s="669"/>
      <c r="AU3167" s="646" t="s">
        <v>1946</v>
      </c>
      <c r="AV3167" s="598" t="s">
        <v>383</v>
      </c>
      <c r="AW3167" s="598">
        <v>907013</v>
      </c>
      <c r="AX3167" s="441"/>
      <c r="AY3167" s="441"/>
      <c r="AZ3167" s="441"/>
      <c r="BA3167" s="441"/>
      <c r="BB3167" s="441"/>
      <c r="BC3167" s="441"/>
      <c r="BD3167" s="581"/>
      <c r="BE3167" s="581"/>
    </row>
    <row r="3168" spans="34:57" ht="15" customHeight="1" x14ac:dyDescent="0.15">
      <c r="AH3168" s="591" t="s">
        <v>1872</v>
      </c>
      <c r="AI3168" s="592" t="s">
        <v>3267</v>
      </c>
      <c r="AJ3168" s="591">
        <v>703020</v>
      </c>
      <c r="AK3168" s="669"/>
      <c r="AU3168" s="646" t="s">
        <v>1946</v>
      </c>
      <c r="AV3168" s="598" t="s">
        <v>313</v>
      </c>
      <c r="AW3168" s="598">
        <v>907014</v>
      </c>
      <c r="AX3168" s="441"/>
      <c r="AY3168" s="441"/>
      <c r="AZ3168" s="441"/>
      <c r="BA3168" s="441"/>
      <c r="BB3168" s="441"/>
      <c r="BC3168" s="441"/>
      <c r="BD3168" s="581"/>
      <c r="BE3168" s="581"/>
    </row>
    <row r="3169" spans="34:57" ht="15" customHeight="1" x14ac:dyDescent="0.15">
      <c r="AH3169" s="591" t="s">
        <v>1872</v>
      </c>
      <c r="AI3169" s="592" t="s">
        <v>3268</v>
      </c>
      <c r="AJ3169" s="591">
        <v>703021</v>
      </c>
      <c r="AK3169" s="669"/>
      <c r="AU3169" s="646" t="s">
        <v>1946</v>
      </c>
      <c r="AV3169" s="598" t="s">
        <v>1948</v>
      </c>
      <c r="AW3169" s="598">
        <v>907015</v>
      </c>
      <c r="AX3169" s="441"/>
      <c r="AY3169" s="441"/>
      <c r="AZ3169" s="441"/>
      <c r="BA3169" s="441"/>
      <c r="BB3169" s="441"/>
      <c r="BC3169" s="441"/>
      <c r="BD3169" s="581"/>
      <c r="BE3169" s="581"/>
    </row>
    <row r="3170" spans="34:57" ht="15" customHeight="1" x14ac:dyDescent="0.15">
      <c r="AH3170" s="591" t="s">
        <v>1872</v>
      </c>
      <c r="AI3170" s="592" t="s">
        <v>3269</v>
      </c>
      <c r="AJ3170" s="591">
        <v>703022</v>
      </c>
      <c r="AK3170" s="669"/>
      <c r="AU3170" s="646" t="s">
        <v>1946</v>
      </c>
      <c r="AV3170" s="598" t="s">
        <v>314</v>
      </c>
      <c r="AW3170" s="598">
        <v>907016</v>
      </c>
      <c r="AX3170" s="441"/>
      <c r="AY3170" s="441"/>
      <c r="AZ3170" s="441"/>
      <c r="BA3170" s="441"/>
      <c r="BB3170" s="441"/>
      <c r="BC3170" s="441"/>
      <c r="BD3170" s="581"/>
      <c r="BE3170" s="581"/>
    </row>
    <row r="3171" spans="34:57" ht="15" customHeight="1" x14ac:dyDescent="0.15">
      <c r="AH3171" s="591" t="s">
        <v>1872</v>
      </c>
      <c r="AI3171" s="592" t="s">
        <v>3270</v>
      </c>
      <c r="AJ3171" s="591">
        <v>703023</v>
      </c>
      <c r="AK3171" s="669"/>
      <c r="AU3171" s="646" t="s">
        <v>1946</v>
      </c>
      <c r="AV3171" s="598" t="s">
        <v>315</v>
      </c>
      <c r="AW3171" s="598">
        <v>907017</v>
      </c>
      <c r="AX3171" s="441"/>
      <c r="AY3171" s="441"/>
      <c r="AZ3171" s="441"/>
      <c r="BA3171" s="441"/>
      <c r="BB3171" s="441"/>
      <c r="BC3171" s="441"/>
      <c r="BD3171" s="581"/>
      <c r="BE3171" s="581"/>
    </row>
    <row r="3172" spans="34:57" ht="15" customHeight="1" x14ac:dyDescent="0.15">
      <c r="AH3172" s="591" t="s">
        <v>1872</v>
      </c>
      <c r="AI3172" s="592" t="s">
        <v>3271</v>
      </c>
      <c r="AJ3172" s="591">
        <v>703024</v>
      </c>
      <c r="AK3172" s="669"/>
      <c r="AU3172" s="646" t="s">
        <v>1946</v>
      </c>
      <c r="AV3172" s="598" t="s">
        <v>1949</v>
      </c>
      <c r="AW3172" s="598">
        <v>907018</v>
      </c>
      <c r="AX3172" s="441"/>
      <c r="AY3172" s="441"/>
      <c r="AZ3172" s="441"/>
      <c r="BA3172" s="441"/>
      <c r="BB3172" s="441"/>
      <c r="BC3172" s="441"/>
      <c r="BD3172" s="581"/>
      <c r="BE3172" s="581"/>
    </row>
    <row r="3173" spans="34:57" ht="15" customHeight="1" x14ac:dyDescent="0.15">
      <c r="AH3173" s="591" t="s">
        <v>1872</v>
      </c>
      <c r="AI3173" s="593" t="s">
        <v>1567</v>
      </c>
      <c r="AJ3173" s="591">
        <v>703025</v>
      </c>
      <c r="AK3173" s="669"/>
      <c r="AU3173" s="646" t="s">
        <v>1946</v>
      </c>
      <c r="AV3173" s="598" t="s">
        <v>1816</v>
      </c>
      <c r="AW3173" s="598">
        <v>907019</v>
      </c>
      <c r="AX3173" s="441"/>
      <c r="AY3173" s="441"/>
      <c r="AZ3173" s="441"/>
      <c r="BA3173" s="441"/>
      <c r="BB3173" s="441"/>
      <c r="BC3173" s="441"/>
      <c r="BD3173" s="581"/>
      <c r="BE3173" s="581"/>
    </row>
    <row r="3174" spans="34:57" ht="15" customHeight="1" x14ac:dyDescent="0.15">
      <c r="AH3174" s="591" t="s">
        <v>1872</v>
      </c>
      <c r="AI3174" s="592" t="s">
        <v>3272</v>
      </c>
      <c r="AJ3174" s="591">
        <v>703026</v>
      </c>
      <c r="AK3174" s="669"/>
      <c r="AU3174" s="646" t="s">
        <v>1946</v>
      </c>
      <c r="AV3174" s="598" t="s">
        <v>316</v>
      </c>
      <c r="AW3174" s="598">
        <v>907020</v>
      </c>
      <c r="AX3174" s="441"/>
      <c r="AY3174" s="441"/>
      <c r="AZ3174" s="441"/>
      <c r="BA3174" s="441"/>
      <c r="BB3174" s="441"/>
      <c r="BC3174" s="441"/>
      <c r="BD3174" s="581"/>
      <c r="BE3174" s="581"/>
    </row>
    <row r="3175" spans="34:57" ht="15" customHeight="1" x14ac:dyDescent="0.15">
      <c r="AH3175" s="591" t="s">
        <v>1879</v>
      </c>
      <c r="AI3175" s="592" t="s">
        <v>3273</v>
      </c>
      <c r="AJ3175" s="591">
        <v>703027</v>
      </c>
      <c r="AK3175" s="669"/>
      <c r="AU3175" s="646" t="s">
        <v>1946</v>
      </c>
      <c r="AV3175" s="598" t="s">
        <v>1818</v>
      </c>
      <c r="AW3175" s="598">
        <v>907021</v>
      </c>
      <c r="AX3175" s="441"/>
      <c r="AY3175" s="441"/>
      <c r="AZ3175" s="441"/>
      <c r="BA3175" s="441"/>
      <c r="BB3175" s="441"/>
      <c r="BC3175" s="441"/>
      <c r="BD3175" s="581"/>
      <c r="BE3175" s="581"/>
    </row>
    <row r="3176" spans="34:57" ht="15" customHeight="1" x14ac:dyDescent="0.15">
      <c r="AH3176" s="591" t="s">
        <v>1872</v>
      </c>
      <c r="AI3176" s="592"/>
      <c r="AJ3176" s="591">
        <v>703990</v>
      </c>
      <c r="AK3176" s="669"/>
      <c r="AU3176" s="646" t="s">
        <v>1946</v>
      </c>
      <c r="AV3176" s="598" t="s">
        <v>1820</v>
      </c>
      <c r="AW3176" s="598">
        <v>907022</v>
      </c>
      <c r="AX3176" s="441"/>
      <c r="AY3176" s="441"/>
      <c r="AZ3176" s="441"/>
      <c r="BA3176" s="441"/>
      <c r="BB3176" s="441"/>
      <c r="BC3176" s="441"/>
      <c r="BD3176" s="581"/>
      <c r="BE3176" s="581"/>
    </row>
    <row r="3177" spans="34:57" ht="15" customHeight="1" x14ac:dyDescent="0.15">
      <c r="AH3177" s="591" t="s">
        <v>1872</v>
      </c>
      <c r="AI3177" s="592" t="s">
        <v>3274</v>
      </c>
      <c r="AJ3177" s="591">
        <v>703991</v>
      </c>
      <c r="AU3177" s="646" t="s">
        <v>1946</v>
      </c>
      <c r="AV3177" s="598" t="s">
        <v>1822</v>
      </c>
      <c r="AW3177" s="598">
        <v>907023</v>
      </c>
      <c r="AX3177" s="441"/>
      <c r="AY3177" s="441"/>
      <c r="AZ3177" s="441"/>
      <c r="BA3177" s="441"/>
      <c r="BB3177" s="441"/>
      <c r="BC3177" s="441"/>
      <c r="BD3177" s="581"/>
      <c r="BE3177" s="581"/>
    </row>
    <row r="3178" spans="34:57" ht="15" customHeight="1" x14ac:dyDescent="0.15">
      <c r="AH3178" s="591" t="s">
        <v>1881</v>
      </c>
      <c r="AI3178" s="592" t="s">
        <v>3275</v>
      </c>
      <c r="AJ3178" s="591">
        <v>704002</v>
      </c>
      <c r="AU3178" s="646" t="s">
        <v>1946</v>
      </c>
      <c r="AV3178" s="598" t="s">
        <v>1950</v>
      </c>
      <c r="AW3178" s="598">
        <v>907024</v>
      </c>
      <c r="AX3178" s="441"/>
      <c r="AY3178" s="441"/>
      <c r="AZ3178" s="441"/>
      <c r="BA3178" s="441"/>
      <c r="BB3178" s="441"/>
      <c r="BC3178" s="441"/>
      <c r="BD3178" s="581"/>
      <c r="BE3178" s="581"/>
    </row>
    <row r="3179" spans="34:57" ht="15" customHeight="1" x14ac:dyDescent="0.15">
      <c r="AH3179" s="591" t="s">
        <v>1881</v>
      </c>
      <c r="AI3179" s="592" t="s">
        <v>3276</v>
      </c>
      <c r="AJ3179" s="591">
        <v>704003</v>
      </c>
      <c r="AU3179" s="646" t="s">
        <v>1946</v>
      </c>
      <c r="AV3179" s="598" t="s">
        <v>1871</v>
      </c>
      <c r="AW3179" s="598">
        <v>907025</v>
      </c>
      <c r="AX3179" s="441"/>
      <c r="AY3179" s="441"/>
      <c r="AZ3179" s="441"/>
      <c r="BA3179" s="441"/>
      <c r="BB3179" s="441"/>
      <c r="BC3179" s="441"/>
      <c r="BD3179" s="581"/>
      <c r="BE3179" s="581"/>
    </row>
    <row r="3180" spans="34:57" ht="15" customHeight="1" x14ac:dyDescent="0.15">
      <c r="AH3180" s="591" t="s">
        <v>1881</v>
      </c>
      <c r="AI3180" s="592" t="s">
        <v>3277</v>
      </c>
      <c r="AJ3180" s="591">
        <v>704004</v>
      </c>
      <c r="AU3180" s="646" t="s">
        <v>1951</v>
      </c>
      <c r="AV3180" s="598" t="s">
        <v>1824</v>
      </c>
      <c r="AW3180" s="598">
        <v>908001</v>
      </c>
      <c r="AX3180" s="441"/>
      <c r="AY3180" s="441"/>
      <c r="AZ3180" s="441"/>
      <c r="BA3180" s="441"/>
      <c r="BB3180" s="441"/>
      <c r="BC3180" s="441"/>
      <c r="BD3180" s="581"/>
      <c r="BE3180" s="581"/>
    </row>
    <row r="3181" spans="34:57" ht="15" customHeight="1" x14ac:dyDescent="0.15">
      <c r="AH3181" s="591" t="s">
        <v>1881</v>
      </c>
      <c r="AI3181" s="592" t="s">
        <v>3278</v>
      </c>
      <c r="AJ3181" s="591">
        <v>704005</v>
      </c>
      <c r="AU3181" s="646" t="s">
        <v>1951</v>
      </c>
      <c r="AV3181" s="598" t="s">
        <v>1826</v>
      </c>
      <c r="AW3181" s="598">
        <v>908002</v>
      </c>
      <c r="AX3181" s="441"/>
      <c r="AY3181" s="441"/>
      <c r="AZ3181" s="441"/>
      <c r="BA3181" s="441"/>
      <c r="BB3181" s="441"/>
      <c r="BC3181" s="441"/>
      <c r="BD3181" s="581"/>
      <c r="BE3181" s="581"/>
    </row>
    <row r="3182" spans="34:57" ht="15" customHeight="1" x14ac:dyDescent="0.15">
      <c r="AH3182" s="591" t="s">
        <v>1881</v>
      </c>
      <c r="AI3182" s="592" t="s">
        <v>3279</v>
      </c>
      <c r="AJ3182" s="591">
        <v>704006</v>
      </c>
      <c r="AU3182" s="646" t="s">
        <v>1951</v>
      </c>
      <c r="AV3182" s="598" t="s">
        <v>1828</v>
      </c>
      <c r="AW3182" s="598">
        <v>908005</v>
      </c>
      <c r="AX3182" s="441"/>
      <c r="AY3182" s="441"/>
      <c r="AZ3182" s="441"/>
      <c r="BA3182" s="441"/>
      <c r="BB3182" s="441"/>
      <c r="BC3182" s="441"/>
      <c r="BD3182" s="581"/>
      <c r="BE3182" s="581"/>
    </row>
    <row r="3183" spans="34:57" ht="15" customHeight="1" x14ac:dyDescent="0.15">
      <c r="AH3183" s="591" t="s">
        <v>1881</v>
      </c>
      <c r="AI3183" s="592" t="s">
        <v>3280</v>
      </c>
      <c r="AJ3183" s="591">
        <v>704007</v>
      </c>
      <c r="AU3183" s="646" t="s">
        <v>1951</v>
      </c>
      <c r="AV3183" s="598"/>
      <c r="AW3183" s="598">
        <v>908006</v>
      </c>
      <c r="AX3183" s="441"/>
      <c r="AY3183" s="441"/>
      <c r="AZ3183" s="441"/>
      <c r="BA3183" s="441"/>
      <c r="BB3183" s="441"/>
      <c r="BC3183" s="441"/>
      <c r="BD3183" s="581"/>
      <c r="BE3183" s="581"/>
    </row>
    <row r="3184" spans="34:57" ht="15" customHeight="1" x14ac:dyDescent="0.15">
      <c r="AH3184" s="591" t="s">
        <v>1881</v>
      </c>
      <c r="AI3184" s="592" t="s">
        <v>3281</v>
      </c>
      <c r="AJ3184" s="591">
        <v>704008</v>
      </c>
      <c r="AU3184" s="646" t="s">
        <v>1951</v>
      </c>
      <c r="AV3184" s="598" t="s">
        <v>1829</v>
      </c>
      <c r="AW3184" s="598">
        <v>908007</v>
      </c>
      <c r="AX3184" s="441"/>
      <c r="AY3184" s="441"/>
      <c r="AZ3184" s="441"/>
      <c r="BA3184" s="441"/>
      <c r="BB3184" s="441"/>
      <c r="BC3184" s="441"/>
      <c r="BD3184" s="581"/>
      <c r="BE3184" s="581"/>
    </row>
    <row r="3185" spans="34:57" ht="15" customHeight="1" x14ac:dyDescent="0.15">
      <c r="AH3185" s="591" t="s">
        <v>1881</v>
      </c>
      <c r="AI3185" s="592" t="s">
        <v>3282</v>
      </c>
      <c r="AJ3185" s="591">
        <v>704009</v>
      </c>
      <c r="AU3185" s="646" t="s">
        <v>1951</v>
      </c>
      <c r="AV3185" s="598"/>
      <c r="AW3185" s="598">
        <v>908008</v>
      </c>
      <c r="AX3185" s="441"/>
      <c r="AY3185" s="441"/>
      <c r="AZ3185" s="441"/>
      <c r="BA3185" s="441"/>
      <c r="BB3185" s="441"/>
      <c r="BC3185" s="441"/>
      <c r="BD3185" s="581"/>
      <c r="BE3185" s="581"/>
    </row>
    <row r="3186" spans="34:57" ht="15" customHeight="1" x14ac:dyDescent="0.15">
      <c r="AH3186" s="591" t="s">
        <v>1881</v>
      </c>
      <c r="AI3186" s="592" t="s">
        <v>3283</v>
      </c>
      <c r="AJ3186" s="591">
        <v>704010</v>
      </c>
      <c r="AU3186" s="646" t="s">
        <v>1951</v>
      </c>
      <c r="AV3186" s="598" t="s">
        <v>1952</v>
      </c>
      <c r="AW3186" s="598">
        <v>908990</v>
      </c>
      <c r="AX3186" s="441"/>
      <c r="AY3186" s="441"/>
      <c r="AZ3186" s="441"/>
      <c r="BA3186" s="441"/>
      <c r="BB3186" s="441"/>
      <c r="BC3186" s="441"/>
      <c r="BD3186" s="581"/>
      <c r="BE3186" s="581"/>
    </row>
    <row r="3187" spans="34:57" ht="15" customHeight="1" x14ac:dyDescent="0.15">
      <c r="AH3187" s="591" t="s">
        <v>1881</v>
      </c>
      <c r="AI3187" s="592" t="s">
        <v>3284</v>
      </c>
      <c r="AJ3187" s="591">
        <v>704011</v>
      </c>
      <c r="AU3187" s="646" t="s">
        <v>1951</v>
      </c>
      <c r="AV3187" s="598" t="s">
        <v>1953</v>
      </c>
      <c r="AW3187" s="598">
        <v>908991</v>
      </c>
      <c r="AX3187" s="441"/>
      <c r="AY3187" s="441"/>
      <c r="AZ3187" s="441"/>
      <c r="BA3187" s="441"/>
      <c r="BB3187" s="441"/>
      <c r="BC3187" s="441"/>
      <c r="BD3187" s="581"/>
      <c r="BE3187" s="581"/>
    </row>
    <row r="3188" spans="34:57" ht="15" customHeight="1" x14ac:dyDescent="0.15">
      <c r="AH3188" s="591" t="s">
        <v>1881</v>
      </c>
      <c r="AI3188" s="592" t="s">
        <v>3285</v>
      </c>
      <c r="AJ3188" s="591">
        <v>704012</v>
      </c>
      <c r="AU3188" s="646" t="s">
        <v>1954</v>
      </c>
      <c r="AV3188" s="598" t="s">
        <v>1955</v>
      </c>
      <c r="AW3188" s="598">
        <v>908992</v>
      </c>
      <c r="AX3188" s="441"/>
      <c r="AY3188" s="441"/>
      <c r="AZ3188" s="441"/>
      <c r="BA3188" s="441"/>
      <c r="BB3188" s="441"/>
      <c r="BC3188" s="441"/>
      <c r="BD3188" s="581"/>
      <c r="BE3188" s="581"/>
    </row>
    <row r="3189" spans="34:57" ht="15" customHeight="1" x14ac:dyDescent="0.15">
      <c r="AH3189" s="591" t="s">
        <v>1881</v>
      </c>
      <c r="AI3189" s="592" t="s">
        <v>3286</v>
      </c>
      <c r="AJ3189" s="591">
        <v>704013</v>
      </c>
      <c r="AU3189" s="646" t="s">
        <v>1954</v>
      </c>
      <c r="AV3189" s="598" t="s">
        <v>1956</v>
      </c>
      <c r="AW3189" s="598">
        <v>908993</v>
      </c>
      <c r="AX3189" s="441"/>
      <c r="AY3189" s="441"/>
      <c r="AZ3189" s="441"/>
      <c r="BA3189" s="441"/>
      <c r="BB3189" s="441"/>
      <c r="BC3189" s="441"/>
      <c r="BD3189" s="581"/>
      <c r="BE3189" s="581"/>
    </row>
    <row r="3190" spans="34:57" ht="15" customHeight="1" x14ac:dyDescent="0.15">
      <c r="AH3190" s="591" t="s">
        <v>1881</v>
      </c>
      <c r="AI3190" s="592" t="s">
        <v>3287</v>
      </c>
      <c r="AJ3190" s="591">
        <v>704014</v>
      </c>
      <c r="AU3190" s="646" t="s">
        <v>1954</v>
      </c>
      <c r="AV3190" s="598" t="s">
        <v>1957</v>
      </c>
      <c r="AW3190" s="598">
        <v>908994</v>
      </c>
      <c r="AX3190" s="441"/>
      <c r="AY3190" s="441"/>
      <c r="AZ3190" s="441"/>
      <c r="BA3190" s="441"/>
      <c r="BB3190" s="441"/>
      <c r="BC3190" s="441"/>
      <c r="BD3190" s="581"/>
      <c r="BE3190" s="581"/>
    </row>
    <row r="3191" spans="34:57" ht="15" customHeight="1" x14ac:dyDescent="0.15">
      <c r="AH3191" s="591" t="s">
        <v>1881</v>
      </c>
      <c r="AI3191" s="592" t="s">
        <v>3288</v>
      </c>
      <c r="AJ3191" s="591">
        <v>704015</v>
      </c>
      <c r="AU3191" s="646" t="s">
        <v>1951</v>
      </c>
      <c r="AV3191" s="598" t="s">
        <v>1958</v>
      </c>
      <c r="AW3191" s="598">
        <v>908995</v>
      </c>
      <c r="AX3191" s="441"/>
      <c r="AY3191" s="441"/>
      <c r="AZ3191" s="441"/>
      <c r="BA3191" s="441"/>
      <c r="BB3191" s="441"/>
      <c r="BC3191" s="441"/>
      <c r="BD3191" s="581"/>
      <c r="BE3191" s="581"/>
    </row>
    <row r="3192" spans="34:57" ht="15" customHeight="1" x14ac:dyDescent="0.15">
      <c r="AH3192" s="591" t="s">
        <v>1881</v>
      </c>
      <c r="AI3192" s="592" t="s">
        <v>3289</v>
      </c>
      <c r="AJ3192" s="591">
        <v>704016</v>
      </c>
      <c r="AU3192" s="441"/>
      <c r="AV3192" s="441"/>
      <c r="AW3192" s="441"/>
      <c r="AX3192" s="441"/>
      <c r="AY3192" s="441"/>
      <c r="AZ3192" s="441"/>
      <c r="BA3192" s="441"/>
      <c r="BB3192" s="441"/>
      <c r="BC3192" s="441"/>
      <c r="BD3192" s="581"/>
      <c r="BE3192" s="581"/>
    </row>
    <row r="3193" spans="34:57" ht="15" customHeight="1" x14ac:dyDescent="0.15">
      <c r="AH3193" s="591" t="s">
        <v>1881</v>
      </c>
      <c r="AI3193" s="592" t="s">
        <v>3290</v>
      </c>
      <c r="AJ3193" s="591">
        <v>704017</v>
      </c>
      <c r="AU3193" s="441"/>
      <c r="AV3193" s="441"/>
      <c r="AW3193" s="441"/>
      <c r="AX3193" s="441"/>
      <c r="AY3193" s="441"/>
      <c r="AZ3193" s="441"/>
      <c r="BA3193" s="441"/>
      <c r="BB3193" s="441"/>
      <c r="BC3193" s="441"/>
      <c r="BD3193" s="581"/>
      <c r="BE3193" s="581"/>
    </row>
    <row r="3194" spans="34:57" ht="15" customHeight="1" x14ac:dyDescent="0.15">
      <c r="AH3194" s="591" t="s">
        <v>1881</v>
      </c>
      <c r="AI3194" s="592" t="s">
        <v>3291</v>
      </c>
      <c r="AJ3194" s="591">
        <v>704018</v>
      </c>
    </row>
    <row r="3195" spans="34:57" ht="15" customHeight="1" x14ac:dyDescent="0.15">
      <c r="AH3195" s="591" t="s">
        <v>1881</v>
      </c>
      <c r="AI3195" s="592" t="s">
        <v>3292</v>
      </c>
      <c r="AJ3195" s="591">
        <v>704019</v>
      </c>
    </row>
    <row r="3196" spans="34:57" ht="15" customHeight="1" x14ac:dyDescent="0.15">
      <c r="AH3196" s="591" t="s">
        <v>1881</v>
      </c>
      <c r="AI3196" s="592" t="s">
        <v>3293</v>
      </c>
      <c r="AJ3196" s="591">
        <v>704020</v>
      </c>
    </row>
    <row r="3197" spans="34:57" ht="15" customHeight="1" x14ac:dyDescent="0.15">
      <c r="AH3197" s="591" t="s">
        <v>1881</v>
      </c>
      <c r="AI3197" s="592" t="s">
        <v>3294</v>
      </c>
      <c r="AJ3197" s="591">
        <v>704021</v>
      </c>
    </row>
    <row r="3198" spans="34:57" ht="15" customHeight="1" x14ac:dyDescent="0.15">
      <c r="AH3198" s="591" t="s">
        <v>1881</v>
      </c>
      <c r="AI3198" s="592" t="s">
        <v>3295</v>
      </c>
      <c r="AJ3198" s="591">
        <v>704022</v>
      </c>
    </row>
    <row r="3199" spans="34:57" ht="15" customHeight="1" x14ac:dyDescent="0.15">
      <c r="AH3199" s="591" t="s">
        <v>1881</v>
      </c>
      <c r="AI3199" s="592" t="s">
        <v>3296</v>
      </c>
      <c r="AJ3199" s="591">
        <v>704023</v>
      </c>
    </row>
    <row r="3200" spans="34:57" ht="15" customHeight="1" x14ac:dyDescent="0.15">
      <c r="AH3200" s="591" t="s">
        <v>1881</v>
      </c>
      <c r="AI3200" s="592" t="s">
        <v>3297</v>
      </c>
      <c r="AJ3200" s="591">
        <v>704024</v>
      </c>
    </row>
    <row r="3201" spans="34:36" ht="15" customHeight="1" x14ac:dyDescent="0.15">
      <c r="AH3201" s="591" t="s">
        <v>1881</v>
      </c>
      <c r="AI3201" s="592" t="s">
        <v>3298</v>
      </c>
      <c r="AJ3201" s="591">
        <v>704025</v>
      </c>
    </row>
    <row r="3202" spans="34:36" ht="15" customHeight="1" x14ac:dyDescent="0.15">
      <c r="AH3202" s="591" t="s">
        <v>1881</v>
      </c>
      <c r="AI3202" s="592" t="s">
        <v>3299</v>
      </c>
      <c r="AJ3202" s="591">
        <v>704026</v>
      </c>
    </row>
    <row r="3203" spans="34:36" ht="15" customHeight="1" x14ac:dyDescent="0.15">
      <c r="AH3203" s="591" t="s">
        <v>1881</v>
      </c>
      <c r="AI3203" s="592" t="s">
        <v>3300</v>
      </c>
      <c r="AJ3203" s="591">
        <v>704027</v>
      </c>
    </row>
    <row r="3204" spans="34:36" ht="15" customHeight="1" x14ac:dyDescent="0.15">
      <c r="AH3204" s="591" t="s">
        <v>1881</v>
      </c>
      <c r="AI3204" s="592" t="s">
        <v>1596</v>
      </c>
      <c r="AJ3204" s="591">
        <v>704028</v>
      </c>
    </row>
    <row r="3205" spans="34:36" ht="15" customHeight="1" x14ac:dyDescent="0.15">
      <c r="AH3205" s="591" t="s">
        <v>1881</v>
      </c>
      <c r="AI3205" s="592" t="s">
        <v>3301</v>
      </c>
      <c r="AJ3205" s="591">
        <v>704029</v>
      </c>
    </row>
    <row r="3206" spans="34:36" ht="15" customHeight="1" x14ac:dyDescent="0.15">
      <c r="AH3206" s="591" t="s">
        <v>1881</v>
      </c>
      <c r="AI3206" s="592" t="s">
        <v>3302</v>
      </c>
      <c r="AJ3206" s="591">
        <v>704031</v>
      </c>
    </row>
    <row r="3207" spans="34:36" ht="15" customHeight="1" x14ac:dyDescent="0.15">
      <c r="AH3207" s="591" t="s">
        <v>1881</v>
      </c>
      <c r="AI3207" s="592" t="s">
        <v>3303</v>
      </c>
      <c r="AJ3207" s="591">
        <v>704032</v>
      </c>
    </row>
    <row r="3208" spans="34:36" ht="15" customHeight="1" x14ac:dyDescent="0.15">
      <c r="AH3208" s="591" t="s">
        <v>1881</v>
      </c>
      <c r="AI3208" s="592" t="s">
        <v>3304</v>
      </c>
      <c r="AJ3208" s="591">
        <v>704033</v>
      </c>
    </row>
    <row r="3209" spans="34:36" ht="15" customHeight="1" x14ac:dyDescent="0.15">
      <c r="AH3209" s="591" t="s">
        <v>1881</v>
      </c>
      <c r="AI3209" s="592" t="s">
        <v>3305</v>
      </c>
      <c r="AJ3209" s="591">
        <v>704034</v>
      </c>
    </row>
    <row r="3210" spans="34:36" ht="15" customHeight="1" x14ac:dyDescent="0.15">
      <c r="AH3210" s="591" t="s">
        <v>1881</v>
      </c>
      <c r="AI3210" s="592" t="s">
        <v>3306</v>
      </c>
      <c r="AJ3210" s="591">
        <v>704035</v>
      </c>
    </row>
    <row r="3211" spans="34:36" ht="15" customHeight="1" x14ac:dyDescent="0.15">
      <c r="AH3211" s="591" t="s">
        <v>1881</v>
      </c>
      <c r="AI3211" s="592" t="s">
        <v>3307</v>
      </c>
      <c r="AJ3211" s="591">
        <v>704036</v>
      </c>
    </row>
    <row r="3212" spans="34:36" ht="15" customHeight="1" x14ac:dyDescent="0.15">
      <c r="AH3212" s="591" t="s">
        <v>1881</v>
      </c>
      <c r="AI3212" s="592" t="s">
        <v>3308</v>
      </c>
      <c r="AJ3212" s="591">
        <v>704038</v>
      </c>
    </row>
    <row r="3213" spans="34:36" ht="15" customHeight="1" x14ac:dyDescent="0.15">
      <c r="AH3213" s="591" t="s">
        <v>1881</v>
      </c>
      <c r="AI3213" s="592" t="s">
        <v>3309</v>
      </c>
      <c r="AJ3213" s="591">
        <v>704038</v>
      </c>
    </row>
    <row r="3214" spans="34:36" ht="15" customHeight="1" x14ac:dyDescent="0.15">
      <c r="AH3214" s="591" t="s">
        <v>1881</v>
      </c>
      <c r="AI3214" s="592" t="s">
        <v>3310</v>
      </c>
      <c r="AJ3214" s="591">
        <v>704039</v>
      </c>
    </row>
    <row r="3215" spans="34:36" ht="15" customHeight="1" x14ac:dyDescent="0.15">
      <c r="AH3215" s="591" t="s">
        <v>1881</v>
      </c>
      <c r="AI3215" s="592" t="s">
        <v>3311</v>
      </c>
      <c r="AJ3215" s="591">
        <v>704040</v>
      </c>
    </row>
    <row r="3216" spans="34:36" ht="15" customHeight="1" x14ac:dyDescent="0.15">
      <c r="AH3216" s="591" t="s">
        <v>1881</v>
      </c>
      <c r="AI3216" s="592" t="s">
        <v>3312</v>
      </c>
      <c r="AJ3216" s="591">
        <v>704041</v>
      </c>
    </row>
    <row r="3217" spans="34:36" ht="15" customHeight="1" x14ac:dyDescent="0.15">
      <c r="AH3217" s="591" t="s">
        <v>1896</v>
      </c>
      <c r="AI3217" s="592" t="s">
        <v>3313</v>
      </c>
      <c r="AJ3217" s="591">
        <v>705001</v>
      </c>
    </row>
    <row r="3218" spans="34:36" ht="15" customHeight="1" x14ac:dyDescent="0.15">
      <c r="AH3218" s="591" t="s">
        <v>1896</v>
      </c>
      <c r="AI3218" s="592" t="s">
        <v>3314</v>
      </c>
      <c r="AJ3218" s="591">
        <v>705002</v>
      </c>
    </row>
    <row r="3219" spans="34:36" ht="15" customHeight="1" x14ac:dyDescent="0.15">
      <c r="AH3219" s="591" t="s">
        <v>1896</v>
      </c>
      <c r="AI3219" s="592" t="s">
        <v>3315</v>
      </c>
      <c r="AJ3219" s="591">
        <v>705003</v>
      </c>
    </row>
    <row r="3220" spans="34:36" ht="15" customHeight="1" x14ac:dyDescent="0.15">
      <c r="AH3220" s="591" t="s">
        <v>1896</v>
      </c>
      <c r="AI3220" s="592" t="s">
        <v>3316</v>
      </c>
      <c r="AJ3220" s="591">
        <v>705004</v>
      </c>
    </row>
    <row r="3221" spans="34:36" ht="15" customHeight="1" x14ac:dyDescent="0.15">
      <c r="AH3221" s="591" t="s">
        <v>1896</v>
      </c>
      <c r="AI3221" s="592" t="s">
        <v>3317</v>
      </c>
      <c r="AJ3221" s="591">
        <v>705005</v>
      </c>
    </row>
    <row r="3222" spans="34:36" ht="15" customHeight="1" x14ac:dyDescent="0.15">
      <c r="AH3222" s="591" t="s">
        <v>1896</v>
      </c>
      <c r="AI3222" s="592" t="s">
        <v>3318</v>
      </c>
      <c r="AJ3222" s="591">
        <v>705006</v>
      </c>
    </row>
    <row r="3223" spans="34:36" ht="15" customHeight="1" x14ac:dyDescent="0.15">
      <c r="AH3223" s="591" t="s">
        <v>1896</v>
      </c>
      <c r="AI3223" s="592" t="s">
        <v>3319</v>
      </c>
      <c r="AJ3223" s="591">
        <v>705007</v>
      </c>
    </row>
    <row r="3224" spans="34:36" ht="15" customHeight="1" x14ac:dyDescent="0.15">
      <c r="AH3224" s="591" t="s">
        <v>1896</v>
      </c>
      <c r="AI3224" s="592" t="s">
        <v>3320</v>
      </c>
      <c r="AJ3224" s="591">
        <v>705008</v>
      </c>
    </row>
    <row r="3225" spans="34:36" ht="15" customHeight="1" x14ac:dyDescent="0.15">
      <c r="AH3225" s="591" t="s">
        <v>1896</v>
      </c>
      <c r="AI3225" s="592" t="s">
        <v>3321</v>
      </c>
      <c r="AJ3225" s="591">
        <v>705009</v>
      </c>
    </row>
    <row r="3226" spans="34:36" ht="15" customHeight="1" x14ac:dyDescent="0.15">
      <c r="AH3226" s="591" t="s">
        <v>1896</v>
      </c>
      <c r="AI3226" s="592" t="s">
        <v>3322</v>
      </c>
      <c r="AJ3226" s="591">
        <v>705010</v>
      </c>
    </row>
    <row r="3227" spans="34:36" ht="15" customHeight="1" x14ac:dyDescent="0.15">
      <c r="AH3227" s="591" t="s">
        <v>1896</v>
      </c>
      <c r="AI3227" s="592" t="s">
        <v>3323</v>
      </c>
      <c r="AJ3227" s="591">
        <v>705011</v>
      </c>
    </row>
    <row r="3228" spans="34:36" ht="15" customHeight="1" x14ac:dyDescent="0.15">
      <c r="AH3228" s="591" t="s">
        <v>1896</v>
      </c>
      <c r="AI3228" s="592" t="s">
        <v>3324</v>
      </c>
      <c r="AJ3228" s="591">
        <v>705012</v>
      </c>
    </row>
    <row r="3229" spans="34:36" ht="15" customHeight="1" x14ac:dyDescent="0.15">
      <c r="AH3229" s="591" t="s">
        <v>1896</v>
      </c>
      <c r="AI3229" s="592" t="s">
        <v>3325</v>
      </c>
      <c r="AJ3229" s="591">
        <v>705013</v>
      </c>
    </row>
    <row r="3230" spans="34:36" ht="15" customHeight="1" x14ac:dyDescent="0.15">
      <c r="AH3230" s="591" t="s">
        <v>1896</v>
      </c>
      <c r="AI3230" s="592" t="s">
        <v>3326</v>
      </c>
      <c r="AJ3230" s="591">
        <v>705014</v>
      </c>
    </row>
    <row r="3231" spans="34:36" ht="15" customHeight="1" x14ac:dyDescent="0.15">
      <c r="AH3231" s="591" t="s">
        <v>1896</v>
      </c>
      <c r="AI3231" s="592" t="s">
        <v>3327</v>
      </c>
      <c r="AJ3231" s="591">
        <v>705015</v>
      </c>
    </row>
    <row r="3232" spans="34:36" ht="15" customHeight="1" x14ac:dyDescent="0.15">
      <c r="AH3232" s="591" t="s">
        <v>1896</v>
      </c>
      <c r="AI3232" s="592" t="s">
        <v>3328</v>
      </c>
      <c r="AJ3232" s="591">
        <v>705016</v>
      </c>
    </row>
    <row r="3233" spans="34:36" ht="15" customHeight="1" x14ac:dyDescent="0.15">
      <c r="AH3233" s="591" t="s">
        <v>1896</v>
      </c>
      <c r="AI3233" s="592" t="s">
        <v>3329</v>
      </c>
      <c r="AJ3233" s="591">
        <v>705017</v>
      </c>
    </row>
    <row r="3234" spans="34:36" ht="15" customHeight="1" x14ac:dyDescent="0.15">
      <c r="AH3234" s="591" t="s">
        <v>1896</v>
      </c>
      <c r="AI3234" s="592" t="s">
        <v>3330</v>
      </c>
      <c r="AJ3234" s="591">
        <v>705018</v>
      </c>
    </row>
    <row r="3235" spans="34:36" ht="15" customHeight="1" x14ac:dyDescent="0.15">
      <c r="AH3235" s="591" t="s">
        <v>1896</v>
      </c>
      <c r="AI3235" s="592" t="s">
        <v>3331</v>
      </c>
      <c r="AJ3235" s="591">
        <v>705019</v>
      </c>
    </row>
    <row r="3236" spans="34:36" ht="15" customHeight="1" x14ac:dyDescent="0.15">
      <c r="AH3236" s="591" t="s">
        <v>1896</v>
      </c>
      <c r="AI3236" s="592" t="s">
        <v>3332</v>
      </c>
      <c r="AJ3236" s="591">
        <v>705020</v>
      </c>
    </row>
    <row r="3237" spans="34:36" ht="15" customHeight="1" x14ac:dyDescent="0.15">
      <c r="AH3237" s="591" t="s">
        <v>1896</v>
      </c>
      <c r="AI3237" s="592" t="s">
        <v>3333</v>
      </c>
      <c r="AJ3237" s="591">
        <v>705991</v>
      </c>
    </row>
    <row r="3238" spans="34:36" ht="15" customHeight="1" x14ac:dyDescent="0.15">
      <c r="AH3238" s="591" t="s">
        <v>1896</v>
      </c>
      <c r="AI3238" s="592" t="s">
        <v>3334</v>
      </c>
      <c r="AJ3238" s="591">
        <v>705992</v>
      </c>
    </row>
    <row r="3239" spans="34:36" ht="15" customHeight="1" x14ac:dyDescent="0.15">
      <c r="AH3239" s="591" t="s">
        <v>1901</v>
      </c>
      <c r="AI3239" s="592" t="s">
        <v>3335</v>
      </c>
      <c r="AJ3239" s="591">
        <v>801001</v>
      </c>
    </row>
    <row r="3240" spans="34:36" ht="15" customHeight="1" x14ac:dyDescent="0.15">
      <c r="AH3240" s="591" t="s">
        <v>1901</v>
      </c>
      <c r="AI3240" s="592" t="s">
        <v>3336</v>
      </c>
      <c r="AJ3240" s="591">
        <v>801003</v>
      </c>
    </row>
    <row r="3241" spans="34:36" ht="15" customHeight="1" x14ac:dyDescent="0.15">
      <c r="AH3241" s="591" t="s">
        <v>1901</v>
      </c>
      <c r="AI3241" s="592" t="s">
        <v>3337</v>
      </c>
      <c r="AJ3241" s="591">
        <v>801006</v>
      </c>
    </row>
    <row r="3242" spans="34:36" ht="15" customHeight="1" x14ac:dyDescent="0.15">
      <c r="AH3242" s="591" t="s">
        <v>1902</v>
      </c>
      <c r="AI3242" s="592" t="s">
        <v>3338</v>
      </c>
      <c r="AJ3242" s="591">
        <v>802001</v>
      </c>
    </row>
    <row r="3243" spans="34:36" ht="15" customHeight="1" x14ac:dyDescent="0.15">
      <c r="AH3243" s="591" t="s">
        <v>1902</v>
      </c>
      <c r="AI3243" s="592" t="s">
        <v>3339</v>
      </c>
      <c r="AJ3243" s="591">
        <v>802002</v>
      </c>
    </row>
    <row r="3244" spans="34:36" ht="15" customHeight="1" x14ac:dyDescent="0.15">
      <c r="AH3244" s="591" t="s">
        <v>1902</v>
      </c>
      <c r="AI3244" s="592" t="s">
        <v>3340</v>
      </c>
      <c r="AJ3244" s="591">
        <v>802003</v>
      </c>
    </row>
    <row r="3245" spans="34:36" ht="15" customHeight="1" x14ac:dyDescent="0.15">
      <c r="AH3245" s="591" t="s">
        <v>1902</v>
      </c>
      <c r="AI3245" s="592" t="s">
        <v>3341</v>
      </c>
      <c r="AJ3245" s="591">
        <v>802004</v>
      </c>
    </row>
    <row r="3246" spans="34:36" ht="15" customHeight="1" x14ac:dyDescent="0.15">
      <c r="AH3246" s="591" t="s">
        <v>1902</v>
      </c>
      <c r="AI3246" s="592" t="s">
        <v>3342</v>
      </c>
      <c r="AJ3246" s="591">
        <v>802005</v>
      </c>
    </row>
    <row r="3247" spans="34:36" ht="15" customHeight="1" x14ac:dyDescent="0.15">
      <c r="AH3247" s="591" t="s">
        <v>1902</v>
      </c>
      <c r="AI3247" s="592" t="s">
        <v>3343</v>
      </c>
      <c r="AJ3247" s="591">
        <v>802006</v>
      </c>
    </row>
    <row r="3248" spans="34:36" ht="15" customHeight="1" x14ac:dyDescent="0.15">
      <c r="AH3248" s="591" t="s">
        <v>1902</v>
      </c>
      <c r="AI3248" s="592" t="s">
        <v>3344</v>
      </c>
      <c r="AJ3248" s="591">
        <v>802007</v>
      </c>
    </row>
    <row r="3249" spans="34:36" ht="15" customHeight="1" x14ac:dyDescent="0.15">
      <c r="AH3249" s="591" t="s">
        <v>1902</v>
      </c>
      <c r="AI3249" s="592" t="s">
        <v>3345</v>
      </c>
      <c r="AJ3249" s="591">
        <v>802008</v>
      </c>
    </row>
    <row r="3250" spans="34:36" ht="15" customHeight="1" x14ac:dyDescent="0.15">
      <c r="AH3250" s="591" t="s">
        <v>1902</v>
      </c>
      <c r="AI3250" s="592" t="s">
        <v>3346</v>
      </c>
      <c r="AJ3250" s="591">
        <v>802009</v>
      </c>
    </row>
    <row r="3251" spans="34:36" ht="15" customHeight="1" x14ac:dyDescent="0.15">
      <c r="AH3251" s="591" t="s">
        <v>1902</v>
      </c>
      <c r="AI3251" s="592" t="s">
        <v>3347</v>
      </c>
      <c r="AJ3251" s="591">
        <v>802010</v>
      </c>
    </row>
    <row r="3252" spans="34:36" ht="15" customHeight="1" x14ac:dyDescent="0.15">
      <c r="AH3252" s="591" t="s">
        <v>1902</v>
      </c>
      <c r="AI3252" s="592" t="s">
        <v>3348</v>
      </c>
      <c r="AJ3252" s="591">
        <v>802990</v>
      </c>
    </row>
    <row r="3253" spans="34:36" ht="15" customHeight="1" x14ac:dyDescent="0.15">
      <c r="AH3253" s="591" t="s">
        <v>1902</v>
      </c>
      <c r="AI3253" s="592" t="s">
        <v>3349</v>
      </c>
      <c r="AJ3253" s="591">
        <v>802991</v>
      </c>
    </row>
    <row r="3254" spans="34:36" ht="15" customHeight="1" x14ac:dyDescent="0.15">
      <c r="AH3254" s="591" t="s">
        <v>1902</v>
      </c>
      <c r="AI3254" s="592" t="s">
        <v>3350</v>
      </c>
      <c r="AJ3254" s="591">
        <v>802993</v>
      </c>
    </row>
    <row r="3255" spans="34:36" ht="15" customHeight="1" x14ac:dyDescent="0.15">
      <c r="AH3255" s="591" t="s">
        <v>1909</v>
      </c>
      <c r="AI3255" s="592" t="s">
        <v>3351</v>
      </c>
      <c r="AJ3255" s="591">
        <v>803001</v>
      </c>
    </row>
    <row r="3256" spans="34:36" ht="15" customHeight="1" x14ac:dyDescent="0.15">
      <c r="AH3256" s="591" t="s">
        <v>1909</v>
      </c>
      <c r="AI3256" s="592" t="s">
        <v>2867</v>
      </c>
      <c r="AJ3256" s="591">
        <v>803002</v>
      </c>
    </row>
    <row r="3257" spans="34:36" ht="15" customHeight="1" x14ac:dyDescent="0.15">
      <c r="AH3257" s="591" t="s">
        <v>1909</v>
      </c>
      <c r="AI3257" s="592" t="s">
        <v>3352</v>
      </c>
      <c r="AJ3257" s="591">
        <v>803003</v>
      </c>
    </row>
    <row r="3258" spans="34:36" ht="15" customHeight="1" x14ac:dyDescent="0.15">
      <c r="AH3258" s="591" t="s">
        <v>1909</v>
      </c>
      <c r="AI3258" s="592" t="s">
        <v>3353</v>
      </c>
      <c r="AJ3258" s="591">
        <v>803004</v>
      </c>
    </row>
    <row r="3259" spans="34:36" ht="15" customHeight="1" x14ac:dyDescent="0.15">
      <c r="AH3259" s="591" t="s">
        <v>1909</v>
      </c>
      <c r="AI3259" s="592" t="s">
        <v>3354</v>
      </c>
      <c r="AJ3259" s="591">
        <v>803005</v>
      </c>
    </row>
    <row r="3260" spans="34:36" ht="15" customHeight="1" x14ac:dyDescent="0.15">
      <c r="AH3260" s="591" t="s">
        <v>1909</v>
      </c>
      <c r="AI3260" s="592" t="s">
        <v>3355</v>
      </c>
      <c r="AJ3260" s="591">
        <v>803006</v>
      </c>
    </row>
    <row r="3261" spans="34:36" ht="15" customHeight="1" x14ac:dyDescent="0.15">
      <c r="AH3261" s="591" t="s">
        <v>1909</v>
      </c>
      <c r="AI3261" s="592" t="s">
        <v>3356</v>
      </c>
      <c r="AJ3261" s="591">
        <v>803007</v>
      </c>
    </row>
    <row r="3262" spans="34:36" ht="15" customHeight="1" x14ac:dyDescent="0.15">
      <c r="AH3262" s="591" t="s">
        <v>1909</v>
      </c>
      <c r="AI3262" s="592" t="s">
        <v>3357</v>
      </c>
      <c r="AJ3262" s="591">
        <v>803008</v>
      </c>
    </row>
    <row r="3263" spans="34:36" ht="15" customHeight="1" x14ac:dyDescent="0.15">
      <c r="AH3263" s="591" t="s">
        <v>1909</v>
      </c>
      <c r="AI3263" s="592" t="s">
        <v>3358</v>
      </c>
      <c r="AJ3263" s="591">
        <v>803009</v>
      </c>
    </row>
    <row r="3264" spans="34:36" ht="15" customHeight="1" x14ac:dyDescent="0.15">
      <c r="AH3264" s="591" t="s">
        <v>1909</v>
      </c>
      <c r="AI3264" s="592" t="s">
        <v>3359</v>
      </c>
      <c r="AJ3264" s="591">
        <v>803011</v>
      </c>
    </row>
    <row r="3265" spans="34:36" ht="15" customHeight="1" x14ac:dyDescent="0.15">
      <c r="AH3265" s="591" t="s">
        <v>1909</v>
      </c>
      <c r="AI3265" s="592" t="s">
        <v>3360</v>
      </c>
      <c r="AJ3265" s="591">
        <v>803013</v>
      </c>
    </row>
    <row r="3266" spans="34:36" ht="15" customHeight="1" x14ac:dyDescent="0.15">
      <c r="AH3266" s="591" t="s">
        <v>1909</v>
      </c>
      <c r="AI3266" s="592" t="s">
        <v>1912</v>
      </c>
      <c r="AJ3266" s="591">
        <v>803015</v>
      </c>
    </row>
    <row r="3267" spans="34:36" ht="15" customHeight="1" x14ac:dyDescent="0.15">
      <c r="AH3267" s="591" t="s">
        <v>1909</v>
      </c>
      <c r="AI3267" s="592" t="s">
        <v>1913</v>
      </c>
      <c r="AJ3267" s="591">
        <v>803016</v>
      </c>
    </row>
    <row r="3268" spans="34:36" ht="15" customHeight="1" x14ac:dyDescent="0.15">
      <c r="AH3268" s="591" t="s">
        <v>1909</v>
      </c>
      <c r="AI3268" s="592" t="s">
        <v>3361</v>
      </c>
      <c r="AJ3268" s="591">
        <v>803018</v>
      </c>
    </row>
    <row r="3269" spans="34:36" ht="15" customHeight="1" x14ac:dyDescent="0.15">
      <c r="AH3269" s="591" t="s">
        <v>1909</v>
      </c>
      <c r="AI3269" s="592" t="s">
        <v>3362</v>
      </c>
      <c r="AJ3269" s="591">
        <v>803019</v>
      </c>
    </row>
    <row r="3270" spans="34:36" ht="15" customHeight="1" x14ac:dyDescent="0.15">
      <c r="AH3270" s="591" t="s">
        <v>1909</v>
      </c>
      <c r="AI3270" s="592" t="s">
        <v>3363</v>
      </c>
      <c r="AJ3270" s="591">
        <v>803990</v>
      </c>
    </row>
    <row r="3271" spans="34:36" ht="15" customHeight="1" x14ac:dyDescent="0.15">
      <c r="AH3271" s="591" t="s">
        <v>1917</v>
      </c>
      <c r="AI3271" s="592" t="s">
        <v>3364</v>
      </c>
      <c r="AJ3271" s="591">
        <v>804001</v>
      </c>
    </row>
    <row r="3272" spans="34:36" ht="15" customHeight="1" x14ac:dyDescent="0.15">
      <c r="AH3272" s="591" t="s">
        <v>1917</v>
      </c>
      <c r="AI3272" s="592" t="s">
        <v>3365</v>
      </c>
      <c r="AJ3272" s="591">
        <v>804002</v>
      </c>
    </row>
    <row r="3273" spans="34:36" ht="15" customHeight="1" x14ac:dyDescent="0.15">
      <c r="AH3273" s="591" t="s">
        <v>1917</v>
      </c>
      <c r="AI3273" s="592" t="s">
        <v>3366</v>
      </c>
      <c r="AJ3273" s="591">
        <v>804003</v>
      </c>
    </row>
    <row r="3274" spans="34:36" ht="15" customHeight="1" x14ac:dyDescent="0.15">
      <c r="AH3274" s="591" t="s">
        <v>1917</v>
      </c>
      <c r="AI3274" s="592" t="s">
        <v>3367</v>
      </c>
      <c r="AJ3274" s="591">
        <v>804004</v>
      </c>
    </row>
    <row r="3275" spans="34:36" ht="15" customHeight="1" x14ac:dyDescent="0.15">
      <c r="AH3275" s="591" t="s">
        <v>1917</v>
      </c>
      <c r="AI3275" s="592" t="s">
        <v>3368</v>
      </c>
      <c r="AJ3275" s="591">
        <v>804005</v>
      </c>
    </row>
    <row r="3276" spans="34:36" ht="15" customHeight="1" x14ac:dyDescent="0.15">
      <c r="AH3276" s="591" t="s">
        <v>1917</v>
      </c>
      <c r="AI3276" s="592" t="s">
        <v>3369</v>
      </c>
      <c r="AJ3276" s="591">
        <v>804006</v>
      </c>
    </row>
    <row r="3277" spans="34:36" ht="15" customHeight="1" x14ac:dyDescent="0.15">
      <c r="AH3277" s="591" t="s">
        <v>1917</v>
      </c>
      <c r="AI3277" s="592" t="s">
        <v>3370</v>
      </c>
      <c r="AJ3277" s="591">
        <v>804007</v>
      </c>
    </row>
    <row r="3278" spans="34:36" ht="15" customHeight="1" x14ac:dyDescent="0.15">
      <c r="AH3278" s="591" t="s">
        <v>1917</v>
      </c>
      <c r="AI3278" s="592" t="s">
        <v>3371</v>
      </c>
      <c r="AJ3278" s="591">
        <v>804008</v>
      </c>
    </row>
    <row r="3279" spans="34:36" ht="15" customHeight="1" x14ac:dyDescent="0.15">
      <c r="AH3279" s="591" t="s">
        <v>1917</v>
      </c>
      <c r="AI3279" s="592" t="s">
        <v>3372</v>
      </c>
      <c r="AJ3279" s="591">
        <v>804009</v>
      </c>
    </row>
    <row r="3280" spans="34:36" ht="15" customHeight="1" x14ac:dyDescent="0.15">
      <c r="AH3280" s="591" t="s">
        <v>1917</v>
      </c>
      <c r="AI3280" s="592" t="s">
        <v>1918</v>
      </c>
      <c r="AJ3280" s="591">
        <v>804991</v>
      </c>
    </row>
    <row r="3281" spans="34:36" ht="15" customHeight="1" x14ac:dyDescent="0.15">
      <c r="AH3281" s="591" t="s">
        <v>1919</v>
      </c>
      <c r="AI3281" s="592" t="s">
        <v>3373</v>
      </c>
      <c r="AJ3281" s="591">
        <v>901001</v>
      </c>
    </row>
    <row r="3282" spans="34:36" ht="15" customHeight="1" x14ac:dyDescent="0.15">
      <c r="AH3282" s="591" t="s">
        <v>1919</v>
      </c>
      <c r="AI3282" s="592" t="s">
        <v>3374</v>
      </c>
      <c r="AJ3282" s="591">
        <v>901002</v>
      </c>
    </row>
    <row r="3283" spans="34:36" ht="15" customHeight="1" x14ac:dyDescent="0.15">
      <c r="AH3283" s="591" t="s">
        <v>1919</v>
      </c>
      <c r="AI3283" s="592" t="s">
        <v>3375</v>
      </c>
      <c r="AJ3283" s="591">
        <v>901003</v>
      </c>
    </row>
    <row r="3284" spans="34:36" ht="15" customHeight="1" x14ac:dyDescent="0.15">
      <c r="AH3284" s="591" t="s">
        <v>1919</v>
      </c>
      <c r="AI3284" s="592" t="s">
        <v>3376</v>
      </c>
      <c r="AJ3284" s="591">
        <v>901004</v>
      </c>
    </row>
    <row r="3285" spans="34:36" ht="15" customHeight="1" x14ac:dyDescent="0.15">
      <c r="AH3285" s="591" t="s">
        <v>1919</v>
      </c>
      <c r="AI3285" s="592" t="s">
        <v>3377</v>
      </c>
      <c r="AJ3285" s="591">
        <v>901005</v>
      </c>
    </row>
    <row r="3286" spans="34:36" ht="15" customHeight="1" x14ac:dyDescent="0.15">
      <c r="AH3286" s="591" t="s">
        <v>1919</v>
      </c>
      <c r="AI3286" s="592" t="s">
        <v>3378</v>
      </c>
      <c r="AJ3286" s="591">
        <v>901006</v>
      </c>
    </row>
    <row r="3287" spans="34:36" ht="15" customHeight="1" x14ac:dyDescent="0.15">
      <c r="AH3287" s="591" t="s">
        <v>1919</v>
      </c>
      <c r="AI3287" s="592" t="s">
        <v>3379</v>
      </c>
      <c r="AJ3287" s="591">
        <v>901007</v>
      </c>
    </row>
    <row r="3288" spans="34:36" ht="15" customHeight="1" x14ac:dyDescent="0.15">
      <c r="AH3288" s="591" t="s">
        <v>1919</v>
      </c>
      <c r="AI3288" s="592" t="s">
        <v>3380</v>
      </c>
      <c r="AJ3288" s="591">
        <v>901008</v>
      </c>
    </row>
    <row r="3289" spans="34:36" ht="15" customHeight="1" x14ac:dyDescent="0.15">
      <c r="AH3289" s="591" t="s">
        <v>1919</v>
      </c>
      <c r="AI3289" s="592" t="s">
        <v>3381</v>
      </c>
      <c r="AJ3289" s="591">
        <v>901009</v>
      </c>
    </row>
    <row r="3290" spans="34:36" ht="15" customHeight="1" x14ac:dyDescent="0.15">
      <c r="AH3290" s="591" t="s">
        <v>1919</v>
      </c>
      <c r="AI3290" s="592" t="s">
        <v>3382</v>
      </c>
      <c r="AJ3290" s="591">
        <v>901010</v>
      </c>
    </row>
    <row r="3291" spans="34:36" ht="15" customHeight="1" x14ac:dyDescent="0.15">
      <c r="AH3291" s="591" t="s">
        <v>1919</v>
      </c>
      <c r="AI3291" s="592" t="s">
        <v>3383</v>
      </c>
      <c r="AJ3291" s="591">
        <v>901011</v>
      </c>
    </row>
    <row r="3292" spans="34:36" ht="15" customHeight="1" x14ac:dyDescent="0.15">
      <c r="AH3292" s="591" t="s">
        <v>1919</v>
      </c>
      <c r="AI3292" s="592" t="s">
        <v>3384</v>
      </c>
      <c r="AJ3292" s="591">
        <v>901012</v>
      </c>
    </row>
    <row r="3293" spans="34:36" ht="15" customHeight="1" x14ac:dyDescent="0.15">
      <c r="AH3293" s="591" t="s">
        <v>1919</v>
      </c>
      <c r="AI3293" s="592" t="s">
        <v>3385</v>
      </c>
      <c r="AJ3293" s="591">
        <v>901013</v>
      </c>
    </row>
    <row r="3294" spans="34:36" ht="15" customHeight="1" x14ac:dyDescent="0.15">
      <c r="AH3294" s="591" t="s">
        <v>1919</v>
      </c>
      <c r="AI3294" s="592" t="s">
        <v>3386</v>
      </c>
      <c r="AJ3294" s="591">
        <v>901014</v>
      </c>
    </row>
    <row r="3295" spans="34:36" ht="15" customHeight="1" x14ac:dyDescent="0.15">
      <c r="AH3295" s="591" t="s">
        <v>1919</v>
      </c>
      <c r="AI3295" s="592" t="s">
        <v>3387</v>
      </c>
      <c r="AJ3295" s="591">
        <v>901015</v>
      </c>
    </row>
    <row r="3296" spans="34:36" ht="15" customHeight="1" x14ac:dyDescent="0.15">
      <c r="AH3296" s="591" t="s">
        <v>1919</v>
      </c>
      <c r="AI3296" s="592" t="s">
        <v>3388</v>
      </c>
      <c r="AJ3296" s="591">
        <v>901016</v>
      </c>
    </row>
    <row r="3297" spans="34:36" ht="15" customHeight="1" x14ac:dyDescent="0.15">
      <c r="AH3297" s="591" t="s">
        <v>1919</v>
      </c>
      <c r="AI3297" s="592" t="s">
        <v>3389</v>
      </c>
      <c r="AJ3297" s="591">
        <v>901017</v>
      </c>
    </row>
    <row r="3298" spans="34:36" ht="15" customHeight="1" x14ac:dyDescent="0.15">
      <c r="AH3298" s="591" t="s">
        <v>1919</v>
      </c>
      <c r="AI3298" s="592" t="s">
        <v>3390</v>
      </c>
      <c r="AJ3298" s="591">
        <v>901018</v>
      </c>
    </row>
    <row r="3299" spans="34:36" ht="15" customHeight="1" x14ac:dyDescent="0.15">
      <c r="AH3299" s="591" t="s">
        <v>1919</v>
      </c>
      <c r="AI3299" s="592" t="s">
        <v>3391</v>
      </c>
      <c r="AJ3299" s="591">
        <v>901020</v>
      </c>
    </row>
    <row r="3300" spans="34:36" ht="15" customHeight="1" x14ac:dyDescent="0.15">
      <c r="AH3300" s="591" t="s">
        <v>1919</v>
      </c>
      <c r="AI3300" s="592" t="s">
        <v>3392</v>
      </c>
      <c r="AJ3300" s="591">
        <v>901022</v>
      </c>
    </row>
    <row r="3301" spans="34:36" ht="15" customHeight="1" x14ac:dyDescent="0.15">
      <c r="AH3301" s="591" t="s">
        <v>1919</v>
      </c>
      <c r="AI3301" s="592" t="s">
        <v>3393</v>
      </c>
      <c r="AJ3301" s="591">
        <v>901023</v>
      </c>
    </row>
    <row r="3302" spans="34:36" ht="15" customHeight="1" x14ac:dyDescent="0.15">
      <c r="AH3302" s="591" t="s">
        <v>1919</v>
      </c>
      <c r="AI3302" s="592" t="s">
        <v>3394</v>
      </c>
      <c r="AJ3302" s="591">
        <v>901024</v>
      </c>
    </row>
    <row r="3303" spans="34:36" ht="15" customHeight="1" x14ac:dyDescent="0.15">
      <c r="AH3303" s="591" t="s">
        <v>1919</v>
      </c>
      <c r="AI3303" s="592" t="s">
        <v>2384</v>
      </c>
      <c r="AJ3303" s="591">
        <v>901025</v>
      </c>
    </row>
    <row r="3304" spans="34:36" ht="15" customHeight="1" x14ac:dyDescent="0.15">
      <c r="AH3304" s="598" t="s">
        <v>1919</v>
      </c>
      <c r="AI3304" s="598" t="s">
        <v>3395</v>
      </c>
      <c r="AJ3304" s="594">
        <v>901026</v>
      </c>
    </row>
    <row r="3305" spans="34:36" ht="15" customHeight="1" x14ac:dyDescent="0.15">
      <c r="AH3305" s="598" t="s">
        <v>1919</v>
      </c>
      <c r="AI3305" s="598" t="s">
        <v>3396</v>
      </c>
      <c r="AJ3305" s="594">
        <v>901027</v>
      </c>
    </row>
    <row r="3306" spans="34:36" ht="15" customHeight="1" x14ac:dyDescent="0.15">
      <c r="AH3306" s="598" t="s">
        <v>1919</v>
      </c>
      <c r="AI3306" s="598" t="s">
        <v>3397</v>
      </c>
      <c r="AJ3306" s="594">
        <v>901028</v>
      </c>
    </row>
    <row r="3307" spans="34:36" ht="15" customHeight="1" x14ac:dyDescent="0.15">
      <c r="AH3307" s="598" t="s">
        <v>1919</v>
      </c>
      <c r="AI3307" s="598" t="s">
        <v>3398</v>
      </c>
      <c r="AJ3307" s="594">
        <v>901029</v>
      </c>
    </row>
    <row r="3308" spans="34:36" ht="15" customHeight="1" x14ac:dyDescent="0.15">
      <c r="AH3308" s="598" t="s">
        <v>1919</v>
      </c>
      <c r="AI3308" s="598" t="s">
        <v>3399</v>
      </c>
      <c r="AJ3308" s="594">
        <v>901030</v>
      </c>
    </row>
    <row r="3309" spans="34:36" ht="15" customHeight="1" x14ac:dyDescent="0.15">
      <c r="AH3309" s="598" t="s">
        <v>1919</v>
      </c>
      <c r="AI3309" s="598" t="s">
        <v>3400</v>
      </c>
      <c r="AJ3309" s="594">
        <v>901032</v>
      </c>
    </row>
    <row r="3310" spans="34:36" ht="15" customHeight="1" x14ac:dyDescent="0.15">
      <c r="AH3310" s="598" t="s">
        <v>1919</v>
      </c>
      <c r="AI3310" s="598" t="s">
        <v>3401</v>
      </c>
      <c r="AJ3310" s="594">
        <v>901033</v>
      </c>
    </row>
    <row r="3311" spans="34:36" ht="15" customHeight="1" x14ac:dyDescent="0.15">
      <c r="AH3311" s="598" t="s">
        <v>1919</v>
      </c>
      <c r="AI3311" s="598" t="s">
        <v>3402</v>
      </c>
      <c r="AJ3311" s="594">
        <v>901034</v>
      </c>
    </row>
    <row r="3312" spans="34:36" ht="15" customHeight="1" x14ac:dyDescent="0.15">
      <c r="AH3312" s="598" t="s">
        <v>1919</v>
      </c>
      <c r="AI3312" s="598" t="s">
        <v>3403</v>
      </c>
      <c r="AJ3312" s="594">
        <v>901035</v>
      </c>
    </row>
    <row r="3313" spans="34:36" ht="15" customHeight="1" x14ac:dyDescent="0.15">
      <c r="AH3313" s="598" t="s">
        <v>1919</v>
      </c>
      <c r="AI3313" s="598" t="s">
        <v>3404</v>
      </c>
      <c r="AJ3313" s="594">
        <v>901036</v>
      </c>
    </row>
    <row r="3314" spans="34:36" ht="15" customHeight="1" x14ac:dyDescent="0.15">
      <c r="AH3314" s="598" t="s">
        <v>1919</v>
      </c>
      <c r="AI3314" s="598" t="s">
        <v>3405</v>
      </c>
      <c r="AJ3314" s="594">
        <v>901038</v>
      </c>
    </row>
    <row r="3315" spans="34:36" ht="15" customHeight="1" x14ac:dyDescent="0.15">
      <c r="AH3315" s="598" t="s">
        <v>1919</v>
      </c>
      <c r="AI3315" s="598" t="s">
        <v>3406</v>
      </c>
      <c r="AJ3315" s="594">
        <v>901039</v>
      </c>
    </row>
    <row r="3316" spans="34:36" ht="15" customHeight="1" x14ac:dyDescent="0.15">
      <c r="AH3316" s="598" t="s">
        <v>1919</v>
      </c>
      <c r="AI3316" s="598" t="s">
        <v>3407</v>
      </c>
      <c r="AJ3316" s="594">
        <v>901040</v>
      </c>
    </row>
    <row r="3317" spans="34:36" ht="15" customHeight="1" x14ac:dyDescent="0.15">
      <c r="AH3317" s="598" t="s">
        <v>1919</v>
      </c>
      <c r="AI3317" s="598" t="s">
        <v>3408</v>
      </c>
      <c r="AJ3317" s="594">
        <v>901042</v>
      </c>
    </row>
    <row r="3318" spans="34:36" ht="15" customHeight="1" x14ac:dyDescent="0.15">
      <c r="AH3318" s="598" t="s">
        <v>1919</v>
      </c>
      <c r="AI3318" s="598"/>
      <c r="AJ3318" s="594">
        <v>901044</v>
      </c>
    </row>
    <row r="3319" spans="34:36" ht="15" customHeight="1" x14ac:dyDescent="0.15">
      <c r="AH3319" s="598" t="s">
        <v>1919</v>
      </c>
      <c r="AI3319" s="598" t="s">
        <v>3409</v>
      </c>
      <c r="AJ3319" s="594">
        <v>901045</v>
      </c>
    </row>
    <row r="3320" spans="34:36" ht="15" customHeight="1" x14ac:dyDescent="0.15">
      <c r="AH3320" s="598" t="s">
        <v>1919</v>
      </c>
      <c r="AI3320" s="598" t="s">
        <v>3410</v>
      </c>
      <c r="AJ3320" s="594">
        <v>901047</v>
      </c>
    </row>
    <row r="3321" spans="34:36" ht="15" customHeight="1" x14ac:dyDescent="0.15">
      <c r="AH3321" s="598" t="s">
        <v>1919</v>
      </c>
      <c r="AI3321" s="598" t="s">
        <v>3411</v>
      </c>
      <c r="AJ3321" s="594">
        <v>901048</v>
      </c>
    </row>
    <row r="3322" spans="34:36" ht="15" customHeight="1" x14ac:dyDescent="0.15">
      <c r="AH3322" s="598" t="s">
        <v>1919</v>
      </c>
      <c r="AI3322" s="598" t="s">
        <v>3412</v>
      </c>
      <c r="AJ3322" s="594">
        <v>901049</v>
      </c>
    </row>
    <row r="3323" spans="34:36" ht="15" customHeight="1" x14ac:dyDescent="0.15">
      <c r="AH3323" s="598" t="s">
        <v>1919</v>
      </c>
      <c r="AI3323" s="598" t="s">
        <v>3413</v>
      </c>
      <c r="AJ3323" s="594">
        <v>901050</v>
      </c>
    </row>
    <row r="3324" spans="34:36" ht="15" customHeight="1" x14ac:dyDescent="0.15">
      <c r="AH3324" s="598" t="s">
        <v>1919</v>
      </c>
      <c r="AI3324" s="598" t="s">
        <v>3414</v>
      </c>
      <c r="AJ3324" s="594">
        <v>901051</v>
      </c>
    </row>
    <row r="3325" spans="34:36" ht="15" customHeight="1" x14ac:dyDescent="0.15">
      <c r="AH3325" s="598" t="s">
        <v>1919</v>
      </c>
      <c r="AI3325" s="598" t="s">
        <v>3415</v>
      </c>
      <c r="AJ3325" s="594">
        <v>901052</v>
      </c>
    </row>
    <row r="3326" spans="34:36" ht="15" customHeight="1" x14ac:dyDescent="0.15">
      <c r="AH3326" s="598" t="s">
        <v>1919</v>
      </c>
      <c r="AI3326" s="598" t="s">
        <v>3416</v>
      </c>
      <c r="AJ3326" s="594">
        <v>901053</v>
      </c>
    </row>
    <row r="3327" spans="34:36" ht="15" customHeight="1" x14ac:dyDescent="0.15">
      <c r="AH3327" s="598" t="s">
        <v>1919</v>
      </c>
      <c r="AI3327" s="598" t="s">
        <v>3417</v>
      </c>
      <c r="AJ3327" s="594">
        <v>901054</v>
      </c>
    </row>
    <row r="3328" spans="34:36" ht="15" customHeight="1" x14ac:dyDescent="0.15">
      <c r="AH3328" s="598" t="s">
        <v>1919</v>
      </c>
      <c r="AI3328" s="598" t="s">
        <v>3418</v>
      </c>
      <c r="AJ3328" s="594">
        <v>901055</v>
      </c>
    </row>
    <row r="3329" spans="34:36" ht="15" customHeight="1" x14ac:dyDescent="0.15">
      <c r="AH3329" s="598" t="s">
        <v>1919</v>
      </c>
      <c r="AI3329" s="598" t="s">
        <v>3419</v>
      </c>
      <c r="AJ3329" s="594">
        <v>901056</v>
      </c>
    </row>
    <row r="3330" spans="34:36" ht="15" customHeight="1" x14ac:dyDescent="0.15">
      <c r="AH3330" s="598" t="s">
        <v>1919</v>
      </c>
      <c r="AI3330" s="598" t="s">
        <v>3420</v>
      </c>
      <c r="AJ3330" s="594">
        <v>901057</v>
      </c>
    </row>
    <row r="3331" spans="34:36" ht="15" customHeight="1" x14ac:dyDescent="0.15">
      <c r="AH3331" s="598" t="s">
        <v>1919</v>
      </c>
      <c r="AI3331" s="598" t="s">
        <v>3421</v>
      </c>
      <c r="AJ3331" s="594">
        <v>901058</v>
      </c>
    </row>
    <row r="3332" spans="34:36" ht="15" customHeight="1" x14ac:dyDescent="0.15">
      <c r="AH3332" s="598" t="s">
        <v>1919</v>
      </c>
      <c r="AI3332" s="598" t="s">
        <v>3422</v>
      </c>
      <c r="AJ3332" s="594">
        <v>901059</v>
      </c>
    </row>
    <row r="3333" spans="34:36" ht="15" customHeight="1" x14ac:dyDescent="0.15">
      <c r="AH3333" s="598" t="s">
        <v>1919</v>
      </c>
      <c r="AI3333" s="598" t="s">
        <v>3423</v>
      </c>
      <c r="AJ3333" s="594">
        <v>901060</v>
      </c>
    </row>
    <row r="3334" spans="34:36" ht="15" customHeight="1" x14ac:dyDescent="0.15">
      <c r="AH3334" s="598" t="s">
        <v>1919</v>
      </c>
      <c r="AI3334" s="598" t="s">
        <v>3424</v>
      </c>
      <c r="AJ3334" s="594">
        <v>901061</v>
      </c>
    </row>
    <row r="3335" spans="34:36" ht="15" customHeight="1" x14ac:dyDescent="0.15">
      <c r="AH3335" s="598" t="s">
        <v>1919</v>
      </c>
      <c r="AI3335" s="598" t="s">
        <v>3425</v>
      </c>
      <c r="AJ3335" s="594">
        <v>901062</v>
      </c>
    </row>
    <row r="3336" spans="34:36" ht="15" customHeight="1" x14ac:dyDescent="0.15">
      <c r="AH3336" s="598" t="s">
        <v>1919</v>
      </c>
      <c r="AI3336" s="598" t="s">
        <v>3426</v>
      </c>
      <c r="AJ3336" s="594">
        <v>901063</v>
      </c>
    </row>
    <row r="3337" spans="34:36" ht="15" customHeight="1" x14ac:dyDescent="0.15">
      <c r="AH3337" s="598" t="s">
        <v>1919</v>
      </c>
      <c r="AI3337" s="598" t="s">
        <v>3427</v>
      </c>
      <c r="AJ3337" s="594">
        <v>901064</v>
      </c>
    </row>
    <row r="3338" spans="34:36" ht="15" customHeight="1" x14ac:dyDescent="0.15">
      <c r="AH3338" s="598" t="s">
        <v>1919</v>
      </c>
      <c r="AI3338" s="598"/>
      <c r="AJ3338" s="594">
        <v>901065</v>
      </c>
    </row>
    <row r="3339" spans="34:36" ht="15" customHeight="1" x14ac:dyDescent="0.15">
      <c r="AH3339" s="598" t="s">
        <v>1919</v>
      </c>
      <c r="AI3339" s="598" t="s">
        <v>3428</v>
      </c>
      <c r="AJ3339" s="594">
        <v>901066</v>
      </c>
    </row>
    <row r="3340" spans="34:36" ht="15" customHeight="1" x14ac:dyDescent="0.15">
      <c r="AH3340" s="598" t="s">
        <v>1919</v>
      </c>
      <c r="AI3340" s="598" t="s">
        <v>3429</v>
      </c>
      <c r="AJ3340" s="594">
        <v>901067</v>
      </c>
    </row>
    <row r="3341" spans="34:36" ht="15" customHeight="1" x14ac:dyDescent="0.15">
      <c r="AH3341" s="598" t="s">
        <v>1919</v>
      </c>
      <c r="AI3341" s="598" t="s">
        <v>1715</v>
      </c>
      <c r="AJ3341" s="594">
        <v>901068</v>
      </c>
    </row>
    <row r="3342" spans="34:36" ht="15" customHeight="1" x14ac:dyDescent="0.15">
      <c r="AH3342" s="598" t="s">
        <v>1927</v>
      </c>
      <c r="AI3342" s="598" t="s">
        <v>3430</v>
      </c>
      <c r="AJ3342" s="594">
        <v>901070</v>
      </c>
    </row>
    <row r="3343" spans="34:36" ht="15" customHeight="1" x14ac:dyDescent="0.15">
      <c r="AH3343" s="598" t="s">
        <v>1927</v>
      </c>
      <c r="AI3343" s="598" t="s">
        <v>3431</v>
      </c>
      <c r="AJ3343" s="594">
        <v>901990</v>
      </c>
    </row>
    <row r="3344" spans="34:36" ht="15" customHeight="1" x14ac:dyDescent="0.15">
      <c r="AH3344" s="598" t="s">
        <v>1919</v>
      </c>
      <c r="AI3344" s="598"/>
      <c r="AJ3344" s="594">
        <v>901991</v>
      </c>
    </row>
    <row r="3345" spans="34:36" ht="15" customHeight="1" x14ac:dyDescent="0.15">
      <c r="AH3345" s="598" t="s">
        <v>1919</v>
      </c>
      <c r="AI3345" s="598" t="s">
        <v>3432</v>
      </c>
      <c r="AJ3345" s="594">
        <v>901992</v>
      </c>
    </row>
    <row r="3346" spans="34:36" ht="15" customHeight="1" x14ac:dyDescent="0.15">
      <c r="AH3346" s="598" t="s">
        <v>1931</v>
      </c>
      <c r="AI3346" s="598" t="s">
        <v>3433</v>
      </c>
      <c r="AJ3346" s="594">
        <v>902001</v>
      </c>
    </row>
    <row r="3347" spans="34:36" ht="15" customHeight="1" x14ac:dyDescent="0.15">
      <c r="AH3347" s="598" t="s">
        <v>1931</v>
      </c>
      <c r="AI3347" s="598" t="s">
        <v>3434</v>
      </c>
      <c r="AJ3347" s="594">
        <v>902002</v>
      </c>
    </row>
    <row r="3348" spans="34:36" ht="15" customHeight="1" x14ac:dyDescent="0.15">
      <c r="AH3348" s="598" t="s">
        <v>1931</v>
      </c>
      <c r="AI3348" s="598" t="s">
        <v>3435</v>
      </c>
      <c r="AJ3348" s="594">
        <v>902003</v>
      </c>
    </row>
    <row r="3349" spans="34:36" ht="15" customHeight="1" x14ac:dyDescent="0.15">
      <c r="AH3349" s="598" t="s">
        <v>1931</v>
      </c>
      <c r="AI3349" s="598" t="s">
        <v>3436</v>
      </c>
      <c r="AJ3349" s="594">
        <v>902004</v>
      </c>
    </row>
    <row r="3350" spans="34:36" ht="15" customHeight="1" x14ac:dyDescent="0.15">
      <c r="AH3350" s="598" t="s">
        <v>1931</v>
      </c>
      <c r="AI3350" s="598" t="s">
        <v>3437</v>
      </c>
      <c r="AJ3350" s="594">
        <v>902005</v>
      </c>
    </row>
    <row r="3351" spans="34:36" ht="15" customHeight="1" x14ac:dyDescent="0.15">
      <c r="AH3351" s="598" t="s">
        <v>1931</v>
      </c>
      <c r="AI3351" s="598" t="s">
        <v>3438</v>
      </c>
      <c r="AJ3351" s="594">
        <v>902006</v>
      </c>
    </row>
    <row r="3352" spans="34:36" ht="15" customHeight="1" x14ac:dyDescent="0.15">
      <c r="AH3352" s="598" t="s">
        <v>1931</v>
      </c>
      <c r="AI3352" s="598" t="s">
        <v>3439</v>
      </c>
      <c r="AJ3352" s="594">
        <v>902007</v>
      </c>
    </row>
    <row r="3353" spans="34:36" ht="15" customHeight="1" x14ac:dyDescent="0.15">
      <c r="AH3353" s="598" t="s">
        <v>1931</v>
      </c>
      <c r="AI3353" s="598" t="s">
        <v>3440</v>
      </c>
      <c r="AJ3353" s="594">
        <v>902008</v>
      </c>
    </row>
    <row r="3354" spans="34:36" ht="15" customHeight="1" x14ac:dyDescent="0.15">
      <c r="AH3354" s="598" t="s">
        <v>1931</v>
      </c>
      <c r="AI3354" s="598" t="s">
        <v>3441</v>
      </c>
      <c r="AJ3354" s="594">
        <v>902009</v>
      </c>
    </row>
    <row r="3355" spans="34:36" ht="15" customHeight="1" x14ac:dyDescent="0.15">
      <c r="AH3355" s="598" t="s">
        <v>1932</v>
      </c>
      <c r="AI3355" s="598" t="s">
        <v>2983</v>
      </c>
      <c r="AJ3355" s="594">
        <v>903001</v>
      </c>
    </row>
    <row r="3356" spans="34:36" ht="15" customHeight="1" x14ac:dyDescent="0.15">
      <c r="AH3356" s="598" t="s">
        <v>1932</v>
      </c>
      <c r="AI3356" s="598" t="s">
        <v>3442</v>
      </c>
      <c r="AJ3356" s="594">
        <v>903002</v>
      </c>
    </row>
    <row r="3357" spans="34:36" ht="15" customHeight="1" x14ac:dyDescent="0.15">
      <c r="AH3357" s="598" t="s">
        <v>1932</v>
      </c>
      <c r="AI3357" s="598" t="s">
        <v>3443</v>
      </c>
      <c r="AJ3357" s="594">
        <v>903003</v>
      </c>
    </row>
    <row r="3358" spans="34:36" ht="15" customHeight="1" x14ac:dyDescent="0.15">
      <c r="AH3358" s="598" t="s">
        <v>1932</v>
      </c>
      <c r="AI3358" s="598" t="s">
        <v>3444</v>
      </c>
      <c r="AJ3358" s="594">
        <v>903004</v>
      </c>
    </row>
    <row r="3359" spans="34:36" ht="15" customHeight="1" x14ac:dyDescent="0.15">
      <c r="AH3359" s="598" t="s">
        <v>1932</v>
      </c>
      <c r="AI3359" s="598" t="s">
        <v>3445</v>
      </c>
      <c r="AJ3359" s="594">
        <v>903005</v>
      </c>
    </row>
    <row r="3360" spans="34:36" ht="15" customHeight="1" x14ac:dyDescent="0.15">
      <c r="AH3360" s="598" t="s">
        <v>1932</v>
      </c>
      <c r="AI3360" s="598" t="s">
        <v>3446</v>
      </c>
      <c r="AJ3360" s="594">
        <v>903006</v>
      </c>
    </row>
    <row r="3361" spans="34:36" ht="15" customHeight="1" x14ac:dyDescent="0.15">
      <c r="AH3361" s="598" t="s">
        <v>1932</v>
      </c>
      <c r="AI3361" s="598" t="s">
        <v>3447</v>
      </c>
      <c r="AJ3361" s="594">
        <v>903007</v>
      </c>
    </row>
    <row r="3362" spans="34:36" ht="15" customHeight="1" x14ac:dyDescent="0.15">
      <c r="AH3362" s="598" t="s">
        <v>1932</v>
      </c>
      <c r="AI3362" s="598" t="s">
        <v>3448</v>
      </c>
      <c r="AJ3362" s="594">
        <v>903009</v>
      </c>
    </row>
    <row r="3363" spans="34:36" ht="15" customHeight="1" x14ac:dyDescent="0.15">
      <c r="AH3363" s="598" t="s">
        <v>1932</v>
      </c>
      <c r="AI3363" s="598" t="s">
        <v>3449</v>
      </c>
      <c r="AJ3363" s="594">
        <v>903010</v>
      </c>
    </row>
    <row r="3364" spans="34:36" ht="15" customHeight="1" x14ac:dyDescent="0.15">
      <c r="AH3364" s="598" t="s">
        <v>1932</v>
      </c>
      <c r="AI3364" s="598" t="s">
        <v>3450</v>
      </c>
      <c r="AJ3364" s="594">
        <v>903011</v>
      </c>
    </row>
    <row r="3365" spans="34:36" ht="15" customHeight="1" x14ac:dyDescent="0.15">
      <c r="AH3365" s="598" t="s">
        <v>1932</v>
      </c>
      <c r="AI3365" s="598" t="s">
        <v>3451</v>
      </c>
      <c r="AJ3365" s="594">
        <v>903012</v>
      </c>
    </row>
    <row r="3366" spans="34:36" ht="15" customHeight="1" x14ac:dyDescent="0.15">
      <c r="AH3366" s="598" t="s">
        <v>1932</v>
      </c>
      <c r="AI3366" s="598" t="s">
        <v>3452</v>
      </c>
      <c r="AJ3366" s="594">
        <v>903013</v>
      </c>
    </row>
    <row r="3367" spans="34:36" ht="15" customHeight="1" x14ac:dyDescent="0.15">
      <c r="AH3367" s="598" t="s">
        <v>1932</v>
      </c>
      <c r="AI3367" s="598" t="s">
        <v>3453</v>
      </c>
      <c r="AJ3367" s="594">
        <v>903014</v>
      </c>
    </row>
    <row r="3368" spans="34:36" ht="15" customHeight="1" x14ac:dyDescent="0.15">
      <c r="AH3368" s="598" t="s">
        <v>1932</v>
      </c>
      <c r="AI3368" s="598" t="s">
        <v>3454</v>
      </c>
      <c r="AJ3368" s="594">
        <v>903015</v>
      </c>
    </row>
    <row r="3369" spans="34:36" ht="15" customHeight="1" x14ac:dyDescent="0.15">
      <c r="AH3369" s="598" t="s">
        <v>1932</v>
      </c>
      <c r="AI3369" s="598" t="s">
        <v>3455</v>
      </c>
      <c r="AJ3369" s="594">
        <v>903016</v>
      </c>
    </row>
    <row r="3370" spans="34:36" ht="15" customHeight="1" x14ac:dyDescent="0.15">
      <c r="AH3370" s="598" t="s">
        <v>1932</v>
      </c>
      <c r="AI3370" s="598" t="s">
        <v>3456</v>
      </c>
      <c r="AJ3370" s="594">
        <v>903017</v>
      </c>
    </row>
    <row r="3371" spans="34:36" ht="15" customHeight="1" x14ac:dyDescent="0.15">
      <c r="AH3371" s="598" t="s">
        <v>1932</v>
      </c>
      <c r="AI3371" s="598" t="s">
        <v>3457</v>
      </c>
      <c r="AJ3371" s="594">
        <v>903018</v>
      </c>
    </row>
    <row r="3372" spans="34:36" ht="15" customHeight="1" x14ac:dyDescent="0.15">
      <c r="AH3372" s="598" t="s">
        <v>1932</v>
      </c>
      <c r="AI3372" s="598" t="s">
        <v>3458</v>
      </c>
      <c r="AJ3372" s="594">
        <v>903019</v>
      </c>
    </row>
    <row r="3373" spans="34:36" ht="15" customHeight="1" x14ac:dyDescent="0.15">
      <c r="AH3373" s="598" t="s">
        <v>1932</v>
      </c>
      <c r="AI3373" s="598" t="s">
        <v>3459</v>
      </c>
      <c r="AJ3373" s="594">
        <v>903020</v>
      </c>
    </row>
    <row r="3374" spans="34:36" ht="15" customHeight="1" x14ac:dyDescent="0.15">
      <c r="AH3374" s="598" t="s">
        <v>1932</v>
      </c>
      <c r="AI3374" s="598" t="s">
        <v>3460</v>
      </c>
      <c r="AJ3374" s="594">
        <v>903021</v>
      </c>
    </row>
    <row r="3375" spans="34:36" ht="15" customHeight="1" x14ac:dyDescent="0.15">
      <c r="AH3375" s="598" t="s">
        <v>1932</v>
      </c>
      <c r="AI3375" s="598" t="s">
        <v>3461</v>
      </c>
      <c r="AJ3375" s="594">
        <v>903022</v>
      </c>
    </row>
    <row r="3376" spans="34:36" ht="15" customHeight="1" x14ac:dyDescent="0.15">
      <c r="AH3376" s="598" t="s">
        <v>1932</v>
      </c>
      <c r="AI3376" s="598" t="s">
        <v>3462</v>
      </c>
      <c r="AJ3376" s="594">
        <v>903023</v>
      </c>
    </row>
    <row r="3377" spans="34:36" ht="15" customHeight="1" x14ac:dyDescent="0.15">
      <c r="AH3377" s="598" t="s">
        <v>1932</v>
      </c>
      <c r="AI3377" s="598"/>
      <c r="AJ3377" s="594">
        <v>903024</v>
      </c>
    </row>
    <row r="3378" spans="34:36" ht="15" customHeight="1" x14ac:dyDescent="0.15">
      <c r="AH3378" s="598" t="s">
        <v>1932</v>
      </c>
      <c r="AI3378" s="598" t="s">
        <v>3463</v>
      </c>
      <c r="AJ3378" s="594">
        <v>903991</v>
      </c>
    </row>
    <row r="3379" spans="34:36" ht="15" customHeight="1" x14ac:dyDescent="0.15">
      <c r="AH3379" s="598" t="s">
        <v>1932</v>
      </c>
      <c r="AI3379" s="598"/>
      <c r="AJ3379" s="594">
        <v>903990</v>
      </c>
    </row>
    <row r="3380" spans="34:36" ht="15" customHeight="1" x14ac:dyDescent="0.15">
      <c r="AH3380" s="598" t="s">
        <v>1932</v>
      </c>
      <c r="AI3380" s="598"/>
      <c r="AJ3380" s="594">
        <v>903992</v>
      </c>
    </row>
    <row r="3381" spans="34:36" ht="15" customHeight="1" x14ac:dyDescent="0.15">
      <c r="AH3381" s="598" t="s">
        <v>1934</v>
      </c>
      <c r="AI3381" s="598" t="s">
        <v>3464</v>
      </c>
      <c r="AJ3381" s="594">
        <v>904001</v>
      </c>
    </row>
    <row r="3382" spans="34:36" ht="15" customHeight="1" x14ac:dyDescent="0.15">
      <c r="AH3382" s="598" t="s">
        <v>1934</v>
      </c>
      <c r="AI3382" s="598" t="s">
        <v>3465</v>
      </c>
      <c r="AJ3382" s="594">
        <v>904002</v>
      </c>
    </row>
    <row r="3383" spans="34:36" ht="15" customHeight="1" x14ac:dyDescent="0.15">
      <c r="AH3383" s="598" t="s">
        <v>1934</v>
      </c>
      <c r="AI3383" s="598" t="s">
        <v>3466</v>
      </c>
      <c r="AJ3383" s="594">
        <v>904003</v>
      </c>
    </row>
    <row r="3384" spans="34:36" ht="15" customHeight="1" x14ac:dyDescent="0.15">
      <c r="AH3384" s="598" t="s">
        <v>1934</v>
      </c>
      <c r="AI3384" s="598" t="s">
        <v>3467</v>
      </c>
      <c r="AJ3384" s="594">
        <v>904005</v>
      </c>
    </row>
    <row r="3385" spans="34:36" ht="15" customHeight="1" x14ac:dyDescent="0.15">
      <c r="AH3385" s="598" t="s">
        <v>1934</v>
      </c>
      <c r="AI3385" s="598" t="s">
        <v>3468</v>
      </c>
      <c r="AJ3385" s="594">
        <v>904006</v>
      </c>
    </row>
    <row r="3386" spans="34:36" ht="15" customHeight="1" x14ac:dyDescent="0.15">
      <c r="AH3386" s="598" t="s">
        <v>1934</v>
      </c>
      <c r="AI3386" s="598" t="s">
        <v>3469</v>
      </c>
      <c r="AJ3386" s="594">
        <v>904007</v>
      </c>
    </row>
    <row r="3387" spans="34:36" ht="15" customHeight="1" x14ac:dyDescent="0.15">
      <c r="AH3387" s="598" t="s">
        <v>1934</v>
      </c>
      <c r="AI3387" s="598" t="s">
        <v>3470</v>
      </c>
      <c r="AJ3387" s="594">
        <v>904008</v>
      </c>
    </row>
    <row r="3388" spans="34:36" ht="15" customHeight="1" x14ac:dyDescent="0.15">
      <c r="AH3388" s="598" t="s">
        <v>1934</v>
      </c>
      <c r="AI3388" s="598" t="s">
        <v>3471</v>
      </c>
      <c r="AJ3388" s="594">
        <v>904009</v>
      </c>
    </row>
    <row r="3389" spans="34:36" ht="15" customHeight="1" x14ac:dyDescent="0.15">
      <c r="AH3389" s="598" t="s">
        <v>1934</v>
      </c>
      <c r="AI3389" s="598" t="s">
        <v>3472</v>
      </c>
      <c r="AJ3389" s="594">
        <v>904010</v>
      </c>
    </row>
    <row r="3390" spans="34:36" ht="15" customHeight="1" x14ac:dyDescent="0.15">
      <c r="AH3390" s="598" t="s">
        <v>1934</v>
      </c>
      <c r="AI3390" s="598" t="s">
        <v>3473</v>
      </c>
      <c r="AJ3390" s="594">
        <v>904011</v>
      </c>
    </row>
    <row r="3391" spans="34:36" ht="15" customHeight="1" x14ac:dyDescent="0.15">
      <c r="AH3391" s="598" t="s">
        <v>1934</v>
      </c>
      <c r="AI3391" s="598" t="s">
        <v>3474</v>
      </c>
      <c r="AJ3391" s="594">
        <v>904012</v>
      </c>
    </row>
    <row r="3392" spans="34:36" ht="15" customHeight="1" x14ac:dyDescent="0.15">
      <c r="AH3392" s="598" t="s">
        <v>1934</v>
      </c>
      <c r="AI3392" s="598" t="s">
        <v>3475</v>
      </c>
      <c r="AJ3392" s="594">
        <v>904013</v>
      </c>
    </row>
    <row r="3393" spans="34:36" ht="15" customHeight="1" x14ac:dyDescent="0.15">
      <c r="AH3393" s="598" t="s">
        <v>1934</v>
      </c>
      <c r="AI3393" s="598" t="s">
        <v>3476</v>
      </c>
      <c r="AJ3393" s="594">
        <v>904014</v>
      </c>
    </row>
    <row r="3394" spans="34:36" ht="15" customHeight="1" x14ac:dyDescent="0.15">
      <c r="AH3394" s="598" t="s">
        <v>1934</v>
      </c>
      <c r="AI3394" s="598" t="s">
        <v>3477</v>
      </c>
      <c r="AJ3394" s="594">
        <v>904015</v>
      </c>
    </row>
    <row r="3395" spans="34:36" ht="15" customHeight="1" x14ac:dyDescent="0.15">
      <c r="AH3395" s="598" t="s">
        <v>1934</v>
      </c>
      <c r="AI3395" s="598" t="s">
        <v>3478</v>
      </c>
      <c r="AJ3395" s="594">
        <v>904016</v>
      </c>
    </row>
    <row r="3396" spans="34:36" ht="15" customHeight="1" x14ac:dyDescent="0.15">
      <c r="AH3396" s="598" t="s">
        <v>1934</v>
      </c>
      <c r="AI3396" s="598" t="s">
        <v>3479</v>
      </c>
      <c r="AJ3396" s="594">
        <v>904017</v>
      </c>
    </row>
    <row r="3397" spans="34:36" ht="15" customHeight="1" x14ac:dyDescent="0.15">
      <c r="AH3397" s="598" t="s">
        <v>1934</v>
      </c>
      <c r="AI3397" s="598" t="s">
        <v>3480</v>
      </c>
      <c r="AJ3397" s="594">
        <v>904018</v>
      </c>
    </row>
    <row r="3398" spans="34:36" ht="15" customHeight="1" x14ac:dyDescent="0.15">
      <c r="AH3398" s="598" t="s">
        <v>1934</v>
      </c>
      <c r="AI3398" s="598" t="s">
        <v>3481</v>
      </c>
      <c r="AJ3398" s="594">
        <v>904019</v>
      </c>
    </row>
    <row r="3399" spans="34:36" ht="15" customHeight="1" x14ac:dyDescent="0.15">
      <c r="AH3399" s="598" t="s">
        <v>1934</v>
      </c>
      <c r="AI3399" s="598" t="s">
        <v>3482</v>
      </c>
      <c r="AJ3399" s="594">
        <v>904020</v>
      </c>
    </row>
    <row r="3400" spans="34:36" ht="15" customHeight="1" x14ac:dyDescent="0.15">
      <c r="AH3400" s="598" t="s">
        <v>1934</v>
      </c>
      <c r="AI3400" s="598" t="s">
        <v>3483</v>
      </c>
      <c r="AJ3400" s="594">
        <v>904021</v>
      </c>
    </row>
    <row r="3401" spans="34:36" ht="15" customHeight="1" x14ac:dyDescent="0.15">
      <c r="AH3401" s="598" t="s">
        <v>1934</v>
      </c>
      <c r="AI3401" s="598" t="s">
        <v>2748</v>
      </c>
      <c r="AJ3401" s="594">
        <v>904022</v>
      </c>
    </row>
    <row r="3402" spans="34:36" ht="15" customHeight="1" x14ac:dyDescent="0.15">
      <c r="AH3402" s="598" t="s">
        <v>1934</v>
      </c>
      <c r="AI3402" s="598" t="s">
        <v>3484</v>
      </c>
      <c r="AJ3402" s="594">
        <v>904990</v>
      </c>
    </row>
    <row r="3403" spans="34:36" ht="15" customHeight="1" x14ac:dyDescent="0.15">
      <c r="AH3403" s="598" t="s">
        <v>1939</v>
      </c>
      <c r="AI3403" s="598" t="s">
        <v>3485</v>
      </c>
      <c r="AJ3403" s="594">
        <v>904991</v>
      </c>
    </row>
    <row r="3404" spans="34:36" ht="15" customHeight="1" x14ac:dyDescent="0.15">
      <c r="AH3404" s="598" t="s">
        <v>1941</v>
      </c>
      <c r="AI3404" s="598" t="s">
        <v>3486</v>
      </c>
      <c r="AJ3404" s="594">
        <v>905001</v>
      </c>
    </row>
    <row r="3405" spans="34:36" ht="15" customHeight="1" x14ac:dyDescent="0.15">
      <c r="AH3405" s="598" t="s">
        <v>1941</v>
      </c>
      <c r="AI3405" s="598" t="s">
        <v>3487</v>
      </c>
      <c r="AJ3405" s="594">
        <v>905002</v>
      </c>
    </row>
    <row r="3406" spans="34:36" ht="15" customHeight="1" x14ac:dyDescent="0.15">
      <c r="AH3406" s="598" t="s">
        <v>1941</v>
      </c>
      <c r="AI3406" s="598" t="s">
        <v>3488</v>
      </c>
      <c r="AJ3406" s="594">
        <v>905003</v>
      </c>
    </row>
    <row r="3407" spans="34:36" ht="15" customHeight="1" x14ac:dyDescent="0.15">
      <c r="AH3407" s="598" t="s">
        <v>1941</v>
      </c>
      <c r="AI3407" s="598" t="s">
        <v>3489</v>
      </c>
      <c r="AJ3407" s="594">
        <v>905004</v>
      </c>
    </row>
    <row r="3408" spans="34:36" ht="15" customHeight="1" x14ac:dyDescent="0.15">
      <c r="AH3408" s="598" t="s">
        <v>1941</v>
      </c>
      <c r="AI3408" s="598" t="s">
        <v>3490</v>
      </c>
      <c r="AJ3408" s="594">
        <v>905005</v>
      </c>
    </row>
    <row r="3409" spans="34:36" ht="15" customHeight="1" x14ac:dyDescent="0.15">
      <c r="AH3409" s="598" t="s">
        <v>1941</v>
      </c>
      <c r="AI3409" s="598" t="s">
        <v>3491</v>
      </c>
      <c r="AJ3409" s="594">
        <v>905006</v>
      </c>
    </row>
    <row r="3410" spans="34:36" ht="15" customHeight="1" x14ac:dyDescent="0.15">
      <c r="AH3410" s="598" t="s">
        <v>1941</v>
      </c>
      <c r="AI3410" s="598" t="s">
        <v>3492</v>
      </c>
      <c r="AJ3410" s="594">
        <v>905009</v>
      </c>
    </row>
    <row r="3411" spans="34:36" ht="15" customHeight="1" x14ac:dyDescent="0.15">
      <c r="AH3411" s="598" t="s">
        <v>1941</v>
      </c>
      <c r="AI3411" s="598" t="s">
        <v>3493</v>
      </c>
      <c r="AJ3411" s="594">
        <v>905010</v>
      </c>
    </row>
    <row r="3412" spans="34:36" ht="15" customHeight="1" x14ac:dyDescent="0.15">
      <c r="AH3412" s="598" t="s">
        <v>1941</v>
      </c>
      <c r="AI3412" s="598" t="s">
        <v>3494</v>
      </c>
      <c r="AJ3412" s="594">
        <v>905011</v>
      </c>
    </row>
    <row r="3413" spans="34:36" ht="15" customHeight="1" x14ac:dyDescent="0.15">
      <c r="AH3413" s="598" t="s">
        <v>1941</v>
      </c>
      <c r="AI3413" s="598" t="s">
        <v>3495</v>
      </c>
      <c r="AJ3413" s="594">
        <v>905012</v>
      </c>
    </row>
    <row r="3414" spans="34:36" ht="15" customHeight="1" x14ac:dyDescent="0.15">
      <c r="AH3414" s="598" t="s">
        <v>1941</v>
      </c>
      <c r="AI3414" s="598" t="s">
        <v>3496</v>
      </c>
      <c r="AJ3414" s="594">
        <v>905013</v>
      </c>
    </row>
    <row r="3415" spans="34:36" ht="15" customHeight="1" x14ac:dyDescent="0.15">
      <c r="AH3415" s="598" t="s">
        <v>1941</v>
      </c>
      <c r="AI3415" s="598" t="s">
        <v>3497</v>
      </c>
      <c r="AJ3415" s="594">
        <v>905014</v>
      </c>
    </row>
    <row r="3416" spans="34:36" ht="15" customHeight="1" x14ac:dyDescent="0.15">
      <c r="AH3416" s="598" t="s">
        <v>1941</v>
      </c>
      <c r="AI3416" s="598" t="s">
        <v>3498</v>
      </c>
      <c r="AJ3416" s="594">
        <v>905015</v>
      </c>
    </row>
    <row r="3417" spans="34:36" ht="15" customHeight="1" x14ac:dyDescent="0.15">
      <c r="AH3417" s="598" t="s">
        <v>1941</v>
      </c>
      <c r="AI3417" s="598" t="s">
        <v>3499</v>
      </c>
      <c r="AJ3417" s="594">
        <v>905016</v>
      </c>
    </row>
    <row r="3418" spans="34:36" ht="15" customHeight="1" x14ac:dyDescent="0.15">
      <c r="AH3418" s="598" t="s">
        <v>1941</v>
      </c>
      <c r="AI3418" s="598" t="s">
        <v>3500</v>
      </c>
      <c r="AJ3418" s="594">
        <v>905990</v>
      </c>
    </row>
    <row r="3419" spans="34:36" ht="15" customHeight="1" x14ac:dyDescent="0.15">
      <c r="AH3419" s="598" t="s">
        <v>1943</v>
      </c>
      <c r="AI3419" s="598" t="s">
        <v>3501</v>
      </c>
      <c r="AJ3419" s="594">
        <v>906001</v>
      </c>
    </row>
    <row r="3420" spans="34:36" ht="15" customHeight="1" x14ac:dyDescent="0.15">
      <c r="AH3420" s="598" t="s">
        <v>1943</v>
      </c>
      <c r="AI3420" s="598" t="s">
        <v>3502</v>
      </c>
      <c r="AJ3420" s="594">
        <v>906003</v>
      </c>
    </row>
    <row r="3421" spans="34:36" ht="15" customHeight="1" x14ac:dyDescent="0.15">
      <c r="AH3421" s="598" t="s">
        <v>1943</v>
      </c>
      <c r="AI3421" s="598" t="s">
        <v>3503</v>
      </c>
      <c r="AJ3421" s="594">
        <v>906004</v>
      </c>
    </row>
    <row r="3422" spans="34:36" ht="15" customHeight="1" x14ac:dyDescent="0.15">
      <c r="AH3422" s="598" t="s">
        <v>1943</v>
      </c>
      <c r="AI3422" s="598" t="s">
        <v>3504</v>
      </c>
      <c r="AJ3422" s="594">
        <v>906005</v>
      </c>
    </row>
    <row r="3423" spans="34:36" ht="15" customHeight="1" x14ac:dyDescent="0.15">
      <c r="AH3423" s="598" t="s">
        <v>1943</v>
      </c>
      <c r="AI3423" s="598" t="s">
        <v>3505</v>
      </c>
      <c r="AJ3423" s="594">
        <v>906006</v>
      </c>
    </row>
    <row r="3424" spans="34:36" ht="15" customHeight="1" x14ac:dyDescent="0.15">
      <c r="AH3424" s="598" t="s">
        <v>1943</v>
      </c>
      <c r="AI3424" s="598" t="s">
        <v>3506</v>
      </c>
      <c r="AJ3424" s="594">
        <v>906007</v>
      </c>
    </row>
    <row r="3425" spans="34:36" ht="15" customHeight="1" x14ac:dyDescent="0.15">
      <c r="AH3425" s="598" t="s">
        <v>1943</v>
      </c>
      <c r="AI3425" s="598" t="s">
        <v>3507</v>
      </c>
      <c r="AJ3425" s="594">
        <v>906008</v>
      </c>
    </row>
    <row r="3426" spans="34:36" ht="15" customHeight="1" x14ac:dyDescent="0.15">
      <c r="AH3426" s="598" t="s">
        <v>1943</v>
      </c>
      <c r="AI3426" s="598" t="s">
        <v>3508</v>
      </c>
      <c r="AJ3426" s="594">
        <v>906009</v>
      </c>
    </row>
    <row r="3427" spans="34:36" ht="15" customHeight="1" x14ac:dyDescent="0.15">
      <c r="AH3427" s="598" t="s">
        <v>1943</v>
      </c>
      <c r="AI3427" s="598" t="s">
        <v>3509</v>
      </c>
      <c r="AJ3427" s="594">
        <v>906010</v>
      </c>
    </row>
    <row r="3428" spans="34:36" ht="15" customHeight="1" x14ac:dyDescent="0.15">
      <c r="AH3428" s="598" t="s">
        <v>1943</v>
      </c>
      <c r="AI3428" s="598" t="s">
        <v>3510</v>
      </c>
      <c r="AJ3428" s="594">
        <v>906011</v>
      </c>
    </row>
    <row r="3429" spans="34:36" ht="15" customHeight="1" x14ac:dyDescent="0.15">
      <c r="AH3429" s="598" t="s">
        <v>1943</v>
      </c>
      <c r="AI3429" s="598" t="s">
        <v>3511</v>
      </c>
      <c r="AJ3429" s="594">
        <v>906012</v>
      </c>
    </row>
    <row r="3430" spans="34:36" ht="15" customHeight="1" x14ac:dyDescent="0.15">
      <c r="AH3430" s="598" t="s">
        <v>1943</v>
      </c>
      <c r="AI3430" s="598" t="s">
        <v>3512</v>
      </c>
      <c r="AJ3430" s="594">
        <v>906013</v>
      </c>
    </row>
    <row r="3431" spans="34:36" ht="15" customHeight="1" x14ac:dyDescent="0.15">
      <c r="AH3431" s="598" t="s">
        <v>1943</v>
      </c>
      <c r="AI3431" s="598" t="s">
        <v>3513</v>
      </c>
      <c r="AJ3431" s="594">
        <v>906014</v>
      </c>
    </row>
    <row r="3432" spans="34:36" ht="15" customHeight="1" x14ac:dyDescent="0.15">
      <c r="AH3432" s="598" t="s">
        <v>1943</v>
      </c>
      <c r="AI3432" s="598" t="s">
        <v>3514</v>
      </c>
      <c r="AJ3432" s="594">
        <v>906015</v>
      </c>
    </row>
    <row r="3433" spans="34:36" ht="15" customHeight="1" x14ac:dyDescent="0.15">
      <c r="AH3433" s="598" t="s">
        <v>1943</v>
      </c>
      <c r="AI3433" s="598" t="s">
        <v>3515</v>
      </c>
      <c r="AJ3433" s="594">
        <v>906016</v>
      </c>
    </row>
    <row r="3434" spans="34:36" ht="15" customHeight="1" x14ac:dyDescent="0.15">
      <c r="AH3434" s="598" t="s">
        <v>1946</v>
      </c>
      <c r="AI3434" s="598" t="s">
        <v>3516</v>
      </c>
      <c r="AJ3434" s="594">
        <v>907001</v>
      </c>
    </row>
    <row r="3435" spans="34:36" ht="15" customHeight="1" x14ac:dyDescent="0.15">
      <c r="AH3435" s="598" t="s">
        <v>1946</v>
      </c>
      <c r="AI3435" s="598" t="s">
        <v>3517</v>
      </c>
      <c r="AJ3435" s="594">
        <v>907002</v>
      </c>
    </row>
    <row r="3436" spans="34:36" ht="15" customHeight="1" x14ac:dyDescent="0.15">
      <c r="AH3436" s="598" t="s">
        <v>1946</v>
      </c>
      <c r="AI3436" s="598" t="s">
        <v>3518</v>
      </c>
      <c r="AJ3436" s="594">
        <v>907004</v>
      </c>
    </row>
    <row r="3437" spans="34:36" ht="15" customHeight="1" x14ac:dyDescent="0.15">
      <c r="AH3437" s="598" t="s">
        <v>1946</v>
      </c>
      <c r="AI3437" s="598" t="s">
        <v>3519</v>
      </c>
      <c r="AJ3437" s="594">
        <v>907005</v>
      </c>
    </row>
    <row r="3438" spans="34:36" ht="15" customHeight="1" x14ac:dyDescent="0.15">
      <c r="AH3438" s="598" t="s">
        <v>1946</v>
      </c>
      <c r="AI3438" s="598" t="s">
        <v>3520</v>
      </c>
      <c r="AJ3438" s="594">
        <v>907006</v>
      </c>
    </row>
    <row r="3439" spans="34:36" ht="15" customHeight="1" x14ac:dyDescent="0.15">
      <c r="AH3439" s="598" t="s">
        <v>1946</v>
      </c>
      <c r="AI3439" s="598" t="s">
        <v>3521</v>
      </c>
      <c r="AJ3439" s="594">
        <v>907007</v>
      </c>
    </row>
    <row r="3440" spans="34:36" ht="15" customHeight="1" x14ac:dyDescent="0.15">
      <c r="AH3440" s="598" t="s">
        <v>1946</v>
      </c>
      <c r="AI3440" s="598" t="s">
        <v>3522</v>
      </c>
      <c r="AJ3440" s="594">
        <v>907008</v>
      </c>
    </row>
    <row r="3441" spans="34:36" ht="15" customHeight="1" x14ac:dyDescent="0.15">
      <c r="AH3441" s="598" t="s">
        <v>1946</v>
      </c>
      <c r="AI3441" s="598" t="s">
        <v>3523</v>
      </c>
      <c r="AJ3441" s="594">
        <v>907010</v>
      </c>
    </row>
    <row r="3442" spans="34:36" ht="15" customHeight="1" x14ac:dyDescent="0.15">
      <c r="AH3442" s="598" t="s">
        <v>1946</v>
      </c>
      <c r="AI3442" s="598" t="s">
        <v>3524</v>
      </c>
      <c r="AJ3442" s="594">
        <v>907011</v>
      </c>
    </row>
    <row r="3443" spans="34:36" ht="15" customHeight="1" x14ac:dyDescent="0.15">
      <c r="AH3443" s="598" t="s">
        <v>1946</v>
      </c>
      <c r="AI3443" s="598" t="s">
        <v>383</v>
      </c>
      <c r="AJ3443" s="594">
        <v>907013</v>
      </c>
    </row>
    <row r="3444" spans="34:36" ht="15" customHeight="1" x14ac:dyDescent="0.15">
      <c r="AH3444" s="598" t="s">
        <v>1946</v>
      </c>
      <c r="AI3444" s="598" t="s">
        <v>3525</v>
      </c>
      <c r="AJ3444" s="594">
        <v>907014</v>
      </c>
    </row>
    <row r="3445" spans="34:36" ht="15" customHeight="1" x14ac:dyDescent="0.15">
      <c r="AH3445" s="598" t="s">
        <v>1946</v>
      </c>
      <c r="AI3445" s="598" t="s">
        <v>3526</v>
      </c>
      <c r="AJ3445" s="594">
        <v>907015</v>
      </c>
    </row>
    <row r="3446" spans="34:36" ht="15" customHeight="1" x14ac:dyDescent="0.15">
      <c r="AH3446" s="598" t="s">
        <v>1946</v>
      </c>
      <c r="AI3446" s="598" t="s">
        <v>3527</v>
      </c>
      <c r="AJ3446" s="594">
        <v>907016</v>
      </c>
    </row>
    <row r="3447" spans="34:36" ht="15" customHeight="1" x14ac:dyDescent="0.15">
      <c r="AH3447" s="598" t="s">
        <v>1946</v>
      </c>
      <c r="AI3447" s="598" t="s">
        <v>3528</v>
      </c>
      <c r="AJ3447" s="594">
        <v>907017</v>
      </c>
    </row>
    <row r="3448" spans="34:36" ht="15" customHeight="1" x14ac:dyDescent="0.15">
      <c r="AH3448" s="598" t="s">
        <v>1946</v>
      </c>
      <c r="AI3448" s="598" t="s">
        <v>3529</v>
      </c>
      <c r="AJ3448" s="594">
        <v>907018</v>
      </c>
    </row>
    <row r="3449" spans="34:36" ht="15" customHeight="1" x14ac:dyDescent="0.15">
      <c r="AH3449" s="598" t="s">
        <v>1946</v>
      </c>
      <c r="AI3449" s="598" t="s">
        <v>3530</v>
      </c>
      <c r="AJ3449" s="594">
        <v>907019</v>
      </c>
    </row>
    <row r="3450" spans="34:36" ht="15" customHeight="1" x14ac:dyDescent="0.15">
      <c r="AH3450" s="598" t="s">
        <v>1946</v>
      </c>
      <c r="AI3450" s="598" t="s">
        <v>3531</v>
      </c>
      <c r="AJ3450" s="594">
        <v>907020</v>
      </c>
    </row>
    <row r="3451" spans="34:36" ht="15" customHeight="1" x14ac:dyDescent="0.15">
      <c r="AH3451" s="598" t="s">
        <v>1946</v>
      </c>
      <c r="AI3451" s="598" t="s">
        <v>3532</v>
      </c>
      <c r="AJ3451" s="594">
        <v>907021</v>
      </c>
    </row>
    <row r="3452" spans="34:36" ht="15" customHeight="1" x14ac:dyDescent="0.15">
      <c r="AH3452" s="598" t="s">
        <v>1946</v>
      </c>
      <c r="AI3452" s="598" t="s">
        <v>3533</v>
      </c>
      <c r="AJ3452" s="594">
        <v>907022</v>
      </c>
    </row>
    <row r="3453" spans="34:36" ht="15" customHeight="1" x14ac:dyDescent="0.15">
      <c r="AH3453" s="598" t="s">
        <v>1946</v>
      </c>
      <c r="AI3453" s="598" t="s">
        <v>1822</v>
      </c>
      <c r="AJ3453" s="594">
        <v>907023</v>
      </c>
    </row>
    <row r="3454" spans="34:36" ht="15" customHeight="1" x14ac:dyDescent="0.15">
      <c r="AH3454" s="598" t="s">
        <v>1946</v>
      </c>
      <c r="AI3454" s="598" t="s">
        <v>3534</v>
      </c>
      <c r="AJ3454" s="594">
        <v>907024</v>
      </c>
    </row>
    <row r="3455" spans="34:36" ht="15" customHeight="1" x14ac:dyDescent="0.15">
      <c r="AH3455" s="598" t="s">
        <v>1946</v>
      </c>
      <c r="AI3455" s="598" t="s">
        <v>3535</v>
      </c>
      <c r="AJ3455" s="594">
        <v>907025</v>
      </c>
    </row>
    <row r="3456" spans="34:36" ht="15" customHeight="1" x14ac:dyDescent="0.15">
      <c r="AH3456" s="598" t="s">
        <v>1951</v>
      </c>
      <c r="AI3456" s="598" t="s">
        <v>3536</v>
      </c>
      <c r="AJ3456" s="594">
        <v>908001</v>
      </c>
    </row>
    <row r="3457" spans="34:36" ht="15" customHeight="1" x14ac:dyDescent="0.15">
      <c r="AH3457" s="598" t="s">
        <v>1951</v>
      </c>
      <c r="AI3457" s="598" t="s">
        <v>3537</v>
      </c>
      <c r="AJ3457" s="594">
        <v>908002</v>
      </c>
    </row>
    <row r="3458" spans="34:36" ht="15" customHeight="1" x14ac:dyDescent="0.15">
      <c r="AH3458" s="598" t="s">
        <v>1951</v>
      </c>
      <c r="AI3458" s="598" t="s">
        <v>3538</v>
      </c>
      <c r="AJ3458" s="594">
        <v>908005</v>
      </c>
    </row>
    <row r="3459" spans="34:36" ht="15" customHeight="1" x14ac:dyDescent="0.15">
      <c r="AH3459" s="598" t="s">
        <v>1951</v>
      </c>
      <c r="AI3459" s="598"/>
      <c r="AJ3459" s="594">
        <v>908006</v>
      </c>
    </row>
    <row r="3460" spans="34:36" ht="15" customHeight="1" x14ac:dyDescent="0.15">
      <c r="AH3460" s="598" t="s">
        <v>1951</v>
      </c>
      <c r="AI3460" s="598" t="s">
        <v>3539</v>
      </c>
      <c r="AJ3460" s="594">
        <v>908007</v>
      </c>
    </row>
    <row r="3461" spans="34:36" ht="15" customHeight="1" x14ac:dyDescent="0.15">
      <c r="AH3461" s="598" t="s">
        <v>1951</v>
      </c>
      <c r="AI3461" s="598"/>
      <c r="AJ3461" s="594">
        <v>908008</v>
      </c>
    </row>
    <row r="3462" spans="34:36" ht="15" customHeight="1" x14ac:dyDescent="0.15">
      <c r="AH3462" s="598" t="s">
        <v>1951</v>
      </c>
      <c r="AI3462" s="598" t="s">
        <v>3540</v>
      </c>
      <c r="AJ3462" s="594">
        <v>908990</v>
      </c>
    </row>
    <row r="3463" spans="34:36" ht="15" customHeight="1" x14ac:dyDescent="0.15">
      <c r="AH3463" s="598" t="s">
        <v>1951</v>
      </c>
      <c r="AI3463" s="598" t="s">
        <v>3541</v>
      </c>
      <c r="AJ3463" s="594">
        <v>908991</v>
      </c>
    </row>
    <row r="3464" spans="34:36" ht="15" customHeight="1" x14ac:dyDescent="0.15">
      <c r="AH3464" s="598" t="s">
        <v>1954</v>
      </c>
      <c r="AI3464" s="598" t="s">
        <v>3542</v>
      </c>
      <c r="AJ3464" s="594">
        <v>908992</v>
      </c>
    </row>
    <row r="3465" spans="34:36" ht="15" customHeight="1" x14ac:dyDescent="0.15">
      <c r="AH3465" s="598" t="s">
        <v>1954</v>
      </c>
      <c r="AI3465" s="598" t="s">
        <v>3543</v>
      </c>
      <c r="AJ3465" s="594">
        <v>908993</v>
      </c>
    </row>
    <row r="3466" spans="34:36" ht="15" customHeight="1" x14ac:dyDescent="0.15">
      <c r="AH3466" s="598" t="s">
        <v>1954</v>
      </c>
      <c r="AI3466" s="598" t="s">
        <v>3544</v>
      </c>
      <c r="AJ3466" s="594">
        <v>908994</v>
      </c>
    </row>
    <row r="3467" spans="34:36" ht="15" customHeight="1" x14ac:dyDescent="0.15">
      <c r="AH3467" s="598" t="s">
        <v>1951</v>
      </c>
      <c r="AI3467" s="598" t="s">
        <v>3545</v>
      </c>
      <c r="AJ3467" s="594">
        <v>908995</v>
      </c>
    </row>
  </sheetData>
  <sheetProtection sheet="1" objects="1" scenarios="1"/>
  <mergeCells count="962">
    <mergeCell ref="C252:AE252"/>
    <mergeCell ref="C253:AE253"/>
    <mergeCell ref="C254:AE254"/>
    <mergeCell ref="C255:AE255"/>
    <mergeCell ref="A249:F249"/>
    <mergeCell ref="G249:J249"/>
    <mergeCell ref="L249:O249"/>
    <mergeCell ref="Q249:T249"/>
    <mergeCell ref="V249:Y249"/>
    <mergeCell ref="AA249:AD249"/>
    <mergeCell ref="A250:B250"/>
    <mergeCell ref="C250:AE250"/>
    <mergeCell ref="C251:AE251"/>
    <mergeCell ref="A247:F247"/>
    <mergeCell ref="G247:J247"/>
    <mergeCell ref="L247:O247"/>
    <mergeCell ref="Q247:T247"/>
    <mergeCell ref="V247:Y247"/>
    <mergeCell ref="AA247:AD247"/>
    <mergeCell ref="A248:F248"/>
    <mergeCell ref="G248:J248"/>
    <mergeCell ref="L248:O248"/>
    <mergeCell ref="Q248:T248"/>
    <mergeCell ref="V248:Y248"/>
    <mergeCell ref="AA248:AD248"/>
    <mergeCell ref="A239:AE239"/>
    <mergeCell ref="A241:AE241"/>
    <mergeCell ref="A242:F246"/>
    <mergeCell ref="G242:K246"/>
    <mergeCell ref="L242:AE242"/>
    <mergeCell ref="L243:Z243"/>
    <mergeCell ref="AA243:AE243"/>
    <mergeCell ref="L244:P246"/>
    <mergeCell ref="Q244:U246"/>
    <mergeCell ref="AA244:AE246"/>
    <mergeCell ref="V245:Z245"/>
    <mergeCell ref="V246:Z246"/>
    <mergeCell ref="A231:AE231"/>
    <mergeCell ref="A234:E236"/>
    <mergeCell ref="P234:Q234"/>
    <mergeCell ref="R234:AE237"/>
    <mergeCell ref="F235:J236"/>
    <mergeCell ref="K236:O236"/>
    <mergeCell ref="A237:E237"/>
    <mergeCell ref="F237:J237"/>
    <mergeCell ref="K237:O237"/>
    <mergeCell ref="A230:C230"/>
    <mergeCell ref="E230:F230"/>
    <mergeCell ref="H230:I230"/>
    <mergeCell ref="K230:L230"/>
    <mergeCell ref="N230:O230"/>
    <mergeCell ref="Q230:R230"/>
    <mergeCell ref="T230:U230"/>
    <mergeCell ref="W230:X230"/>
    <mergeCell ref="Z230:AD230"/>
    <mergeCell ref="H224:X224"/>
    <mergeCell ref="AA224:AE224"/>
    <mergeCell ref="AA225:AE225"/>
    <mergeCell ref="A226:AE226"/>
    <mergeCell ref="A227:D229"/>
    <mergeCell ref="E228:Y228"/>
    <mergeCell ref="Z228:AE229"/>
    <mergeCell ref="E229:G229"/>
    <mergeCell ref="H229:J229"/>
    <mergeCell ref="K229:M229"/>
    <mergeCell ref="N229:P229"/>
    <mergeCell ref="Q229:S229"/>
    <mergeCell ref="T229:V229"/>
    <mergeCell ref="W229:Y229"/>
    <mergeCell ref="B220:G220"/>
    <mergeCell ref="H220:M220"/>
    <mergeCell ref="N220:O220"/>
    <mergeCell ref="Q220:V220"/>
    <mergeCell ref="W220:AB220"/>
    <mergeCell ref="AC220:AD220"/>
    <mergeCell ref="B221:O222"/>
    <mergeCell ref="Q221:V221"/>
    <mergeCell ref="W221:AB221"/>
    <mergeCell ref="AC221:AD221"/>
    <mergeCell ref="B218:G218"/>
    <mergeCell ref="H218:M218"/>
    <mergeCell ref="N218:O218"/>
    <mergeCell ref="Q218:V218"/>
    <mergeCell ref="X218:AB218"/>
    <mergeCell ref="AC218:AD218"/>
    <mergeCell ref="B219:G219"/>
    <mergeCell ref="I219:M219"/>
    <mergeCell ref="N219:O219"/>
    <mergeCell ref="Q219:V219"/>
    <mergeCell ref="W219:AB219"/>
    <mergeCell ref="AC219:AD219"/>
    <mergeCell ref="C209:AE209"/>
    <mergeCell ref="A212:B213"/>
    <mergeCell ref="AF212:AF213"/>
    <mergeCell ref="A215:R215"/>
    <mergeCell ref="Y215:AD215"/>
    <mergeCell ref="A216:O216"/>
    <mergeCell ref="P216:AD216"/>
    <mergeCell ref="B217:G217"/>
    <mergeCell ref="H217:M217"/>
    <mergeCell ref="N217:O217"/>
    <mergeCell ref="Q217:V217"/>
    <mergeCell ref="W217:AB217"/>
    <mergeCell ref="AC217:AD217"/>
    <mergeCell ref="A205:M205"/>
    <mergeCell ref="N205:W205"/>
    <mergeCell ref="X205:Y205"/>
    <mergeCell ref="A206:M206"/>
    <mergeCell ref="N206:W206"/>
    <mergeCell ref="X206:Y206"/>
    <mergeCell ref="A207:B207"/>
    <mergeCell ref="C207:AE207"/>
    <mergeCell ref="C208:AE208"/>
    <mergeCell ref="A201:M201"/>
    <mergeCell ref="N201:W201"/>
    <mergeCell ref="X201:Y201"/>
    <mergeCell ref="A202:M202"/>
    <mergeCell ref="N202:W202"/>
    <mergeCell ref="X202:Y202"/>
    <mergeCell ref="Z202:AE204"/>
    <mergeCell ref="A203:M203"/>
    <mergeCell ref="N203:W203"/>
    <mergeCell ref="X203:Y203"/>
    <mergeCell ref="E198:M198"/>
    <mergeCell ref="N198:W198"/>
    <mergeCell ref="X198:Y198"/>
    <mergeCell ref="E199:M199"/>
    <mergeCell ref="N199:W199"/>
    <mergeCell ref="X199:Y199"/>
    <mergeCell ref="C200:M200"/>
    <mergeCell ref="N200:W200"/>
    <mergeCell ref="X200:Y200"/>
    <mergeCell ref="A191:B200"/>
    <mergeCell ref="C191:D196"/>
    <mergeCell ref="E191:M191"/>
    <mergeCell ref="N191:W191"/>
    <mergeCell ref="X191:Y191"/>
    <mergeCell ref="E192:M192"/>
    <mergeCell ref="N192:W192"/>
    <mergeCell ref="X192:Y192"/>
    <mergeCell ref="E193:M193"/>
    <mergeCell ref="O193:W193"/>
    <mergeCell ref="X193:Y193"/>
    <mergeCell ref="E194:M194"/>
    <mergeCell ref="O194:W194"/>
    <mergeCell ref="X194:Y194"/>
    <mergeCell ref="E195:M195"/>
    <mergeCell ref="O195:W195"/>
    <mergeCell ref="X195:Y195"/>
    <mergeCell ref="E196:M196"/>
    <mergeCell ref="N196:W196"/>
    <mergeCell ref="X196:Y196"/>
    <mergeCell ref="C197:D199"/>
    <mergeCell ref="E197:M197"/>
    <mergeCell ref="N197:W197"/>
    <mergeCell ref="X197:Y197"/>
    <mergeCell ref="A184:B190"/>
    <mergeCell ref="C184:D186"/>
    <mergeCell ref="E184:M184"/>
    <mergeCell ref="N184:W184"/>
    <mergeCell ref="X184:Y184"/>
    <mergeCell ref="E185:M185"/>
    <mergeCell ref="N185:W185"/>
    <mergeCell ref="X185:Y185"/>
    <mergeCell ref="E186:M186"/>
    <mergeCell ref="N186:W186"/>
    <mergeCell ref="X186:Y186"/>
    <mergeCell ref="C187:D189"/>
    <mergeCell ref="E187:M187"/>
    <mergeCell ref="N187:W187"/>
    <mergeCell ref="X187:Y187"/>
    <mergeCell ref="E188:M188"/>
    <mergeCell ref="N188:W188"/>
    <mergeCell ref="X188:Y188"/>
    <mergeCell ref="E189:M189"/>
    <mergeCell ref="N189:W189"/>
    <mergeCell ref="X189:Y189"/>
    <mergeCell ref="C190:M190"/>
    <mergeCell ref="N190:W190"/>
    <mergeCell ref="X190:Y190"/>
    <mergeCell ref="E181:M181"/>
    <mergeCell ref="N181:W181"/>
    <mergeCell ref="X181:Y181"/>
    <mergeCell ref="E182:M182"/>
    <mergeCell ref="N182:W182"/>
    <mergeCell ref="X182:Y182"/>
    <mergeCell ref="C183:M183"/>
    <mergeCell ref="N183:W183"/>
    <mergeCell ref="X183:Y183"/>
    <mergeCell ref="E178:M178"/>
    <mergeCell ref="O178:W178"/>
    <mergeCell ref="X178:Y178"/>
    <mergeCell ref="E179:M179"/>
    <mergeCell ref="N179:W179"/>
    <mergeCell ref="X179:Y179"/>
    <mergeCell ref="E180:M180"/>
    <mergeCell ref="O180:W180"/>
    <mergeCell ref="X180:Y180"/>
    <mergeCell ref="E175:M175"/>
    <mergeCell ref="N175:W175"/>
    <mergeCell ref="X175:Y175"/>
    <mergeCell ref="E176:M176"/>
    <mergeCell ref="O176:W176"/>
    <mergeCell ref="X176:Y176"/>
    <mergeCell ref="E177:M177"/>
    <mergeCell ref="N177:W177"/>
    <mergeCell ref="X177:Y177"/>
    <mergeCell ref="A168:B182"/>
    <mergeCell ref="C168:D174"/>
    <mergeCell ref="E168:M168"/>
    <mergeCell ref="N168:W168"/>
    <mergeCell ref="X168:Y168"/>
    <mergeCell ref="E169:M169"/>
    <mergeCell ref="N169:W169"/>
    <mergeCell ref="X169:Y169"/>
    <mergeCell ref="E170:M170"/>
    <mergeCell ref="N170:W170"/>
    <mergeCell ref="X170:Y170"/>
    <mergeCell ref="E171:M171"/>
    <mergeCell ref="N171:W171"/>
    <mergeCell ref="X171:Y171"/>
    <mergeCell ref="E172:M172"/>
    <mergeCell ref="N172:W172"/>
    <mergeCell ref="X172:Y172"/>
    <mergeCell ref="E173:M173"/>
    <mergeCell ref="N173:W173"/>
    <mergeCell ref="X173:Y173"/>
    <mergeCell ref="E174:M174"/>
    <mergeCell ref="N174:W174"/>
    <mergeCell ref="X174:Y174"/>
    <mergeCell ref="C175:D182"/>
    <mergeCell ref="A160:B160"/>
    <mergeCell ref="C160:AE160"/>
    <mergeCell ref="C161:AE161"/>
    <mergeCell ref="C162:AE162"/>
    <mergeCell ref="C163:AE163"/>
    <mergeCell ref="C164:AE164"/>
    <mergeCell ref="A166:AE166"/>
    <mergeCell ref="A167:R167"/>
    <mergeCell ref="V167:Y167"/>
    <mergeCell ref="C165:AE165"/>
    <mergeCell ref="A158:E158"/>
    <mergeCell ref="H158:J158"/>
    <mergeCell ref="L158:N158"/>
    <mergeCell ref="P158:R158"/>
    <mergeCell ref="T158:V158"/>
    <mergeCell ref="X158:Z158"/>
    <mergeCell ref="A159:E159"/>
    <mergeCell ref="H159:J159"/>
    <mergeCell ref="L159:N159"/>
    <mergeCell ref="P159:R159"/>
    <mergeCell ref="T159:V159"/>
    <mergeCell ref="X159:Z159"/>
    <mergeCell ref="C148:AE148"/>
    <mergeCell ref="C149:AE149"/>
    <mergeCell ref="A152:S152"/>
    <mergeCell ref="AA152:AE152"/>
    <mergeCell ref="A153:E157"/>
    <mergeCell ref="F153:G156"/>
    <mergeCell ref="H153:K156"/>
    <mergeCell ref="L153:O156"/>
    <mergeCell ref="P153:S156"/>
    <mergeCell ref="T153:W156"/>
    <mergeCell ref="X153:AA156"/>
    <mergeCell ref="AB153:AB156"/>
    <mergeCell ref="AC153:AC156"/>
    <mergeCell ref="AD153:AE156"/>
    <mergeCell ref="F157:G157"/>
    <mergeCell ref="H157:K157"/>
    <mergeCell ref="L157:O157"/>
    <mergeCell ref="P157:S157"/>
    <mergeCell ref="T157:W157"/>
    <mergeCell ref="X157:AA157"/>
    <mergeCell ref="AB157:AC157"/>
    <mergeCell ref="AD157:AE157"/>
    <mergeCell ref="C150:AE150"/>
    <mergeCell ref="AF145:AF146"/>
    <mergeCell ref="D146:E146"/>
    <mergeCell ref="H146:I146"/>
    <mergeCell ref="N146:O146"/>
    <mergeCell ref="R146:S146"/>
    <mergeCell ref="V146:W146"/>
    <mergeCell ref="AB146:AC146"/>
    <mergeCell ref="A147:B147"/>
    <mergeCell ref="C147:AE147"/>
    <mergeCell ref="U141:U144"/>
    <mergeCell ref="V141:W144"/>
    <mergeCell ref="X141:X144"/>
    <mergeCell ref="Y141:Y144"/>
    <mergeCell ref="Z141:Z144"/>
    <mergeCell ref="AA141:AA144"/>
    <mergeCell ref="AB141:AC144"/>
    <mergeCell ref="AD141:AE146"/>
    <mergeCell ref="D145:E145"/>
    <mergeCell ref="H145:I145"/>
    <mergeCell ref="N145:O145"/>
    <mergeCell ref="R145:S145"/>
    <mergeCell ref="V145:W145"/>
    <mergeCell ref="AB145:AC145"/>
    <mergeCell ref="A134:B134"/>
    <mergeCell ref="C134:AE134"/>
    <mergeCell ref="C136:AE136"/>
    <mergeCell ref="C137:AE137"/>
    <mergeCell ref="A139:AA139"/>
    <mergeCell ref="A140:A144"/>
    <mergeCell ref="B140:O140"/>
    <mergeCell ref="P140:AC140"/>
    <mergeCell ref="AD140:AE140"/>
    <mergeCell ref="B141:B144"/>
    <mergeCell ref="C141:C144"/>
    <mergeCell ref="D141:E144"/>
    <mergeCell ref="F141:F144"/>
    <mergeCell ref="G141:G144"/>
    <mergeCell ref="H141:I144"/>
    <mergeCell ref="J141:J144"/>
    <mergeCell ref="K141:K144"/>
    <mergeCell ref="L141:L144"/>
    <mergeCell ref="M141:M144"/>
    <mergeCell ref="N141:O144"/>
    <mergeCell ref="P141:P144"/>
    <mergeCell ref="Q141:Q144"/>
    <mergeCell ref="R141:S144"/>
    <mergeCell ref="T141:T144"/>
    <mergeCell ref="Z128:Z131"/>
    <mergeCell ref="AA128:AB131"/>
    <mergeCell ref="AD128:AE133"/>
    <mergeCell ref="O130:O131"/>
    <mergeCell ref="AC130:AC131"/>
    <mergeCell ref="M132:N132"/>
    <mergeCell ref="AA132:AB132"/>
    <mergeCell ref="AF132:AF133"/>
    <mergeCell ref="M133:N133"/>
    <mergeCell ref="AA133:AB133"/>
    <mergeCell ref="Q128:Q131"/>
    <mergeCell ref="R128:R131"/>
    <mergeCell ref="S128:S131"/>
    <mergeCell ref="T128:T131"/>
    <mergeCell ref="U128:U131"/>
    <mergeCell ref="V128:V131"/>
    <mergeCell ref="W128:W131"/>
    <mergeCell ref="X128:X131"/>
    <mergeCell ref="Y128:Y131"/>
    <mergeCell ref="C118:AE118"/>
    <mergeCell ref="C119:AE119"/>
    <mergeCell ref="C120:AE120"/>
    <mergeCell ref="C121:AE121"/>
    <mergeCell ref="C123:AE123"/>
    <mergeCell ref="C124:AE124"/>
    <mergeCell ref="A126:Z126"/>
    <mergeCell ref="A127:A131"/>
    <mergeCell ref="B127:O127"/>
    <mergeCell ref="P127:AC127"/>
    <mergeCell ref="AD127:AE127"/>
    <mergeCell ref="B128:B131"/>
    <mergeCell ref="C128:C131"/>
    <mergeCell ref="D128:D131"/>
    <mergeCell ref="E128:E131"/>
    <mergeCell ref="F128:F131"/>
    <mergeCell ref="G128:G131"/>
    <mergeCell ref="H128:H131"/>
    <mergeCell ref="I128:I131"/>
    <mergeCell ref="J128:J131"/>
    <mergeCell ref="K128:K131"/>
    <mergeCell ref="L128:L131"/>
    <mergeCell ref="M128:N131"/>
    <mergeCell ref="P128:P131"/>
    <mergeCell ref="A115:F115"/>
    <mergeCell ref="G115:I115"/>
    <mergeCell ref="K115:M115"/>
    <mergeCell ref="O115:Q115"/>
    <mergeCell ref="S115:U115"/>
    <mergeCell ref="W115:Y115"/>
    <mergeCell ref="A116:B116"/>
    <mergeCell ref="C116:AE116"/>
    <mergeCell ref="C117:AE117"/>
    <mergeCell ref="B113:F113"/>
    <mergeCell ref="G113:I113"/>
    <mergeCell ref="K113:M113"/>
    <mergeCell ref="O113:Q113"/>
    <mergeCell ref="S113:U113"/>
    <mergeCell ref="W113:Y113"/>
    <mergeCell ref="A114:F114"/>
    <mergeCell ref="G114:I114"/>
    <mergeCell ref="K114:M114"/>
    <mergeCell ref="O114:Q114"/>
    <mergeCell ref="S114:U114"/>
    <mergeCell ref="W114:Y114"/>
    <mergeCell ref="K111:M111"/>
    <mergeCell ref="O111:Q111"/>
    <mergeCell ref="S111:U111"/>
    <mergeCell ref="W111:Y111"/>
    <mergeCell ref="C112:F112"/>
    <mergeCell ref="G112:I112"/>
    <mergeCell ref="K112:M112"/>
    <mergeCell ref="O112:Q112"/>
    <mergeCell ref="S112:U112"/>
    <mergeCell ref="W112:Y112"/>
    <mergeCell ref="AA107:AE108"/>
    <mergeCell ref="A108:A113"/>
    <mergeCell ref="C108:F108"/>
    <mergeCell ref="G108:I108"/>
    <mergeCell ref="K108:M108"/>
    <mergeCell ref="O108:Q108"/>
    <mergeCell ref="S108:U108"/>
    <mergeCell ref="W108:Y108"/>
    <mergeCell ref="AF108:AF112"/>
    <mergeCell ref="C109:F109"/>
    <mergeCell ref="G109:I109"/>
    <mergeCell ref="K109:M109"/>
    <mergeCell ref="O109:Q109"/>
    <mergeCell ref="S109:U109"/>
    <mergeCell ref="W109:Y109"/>
    <mergeCell ref="AA109:AE112"/>
    <mergeCell ref="C110:F110"/>
    <mergeCell ref="G110:I110"/>
    <mergeCell ref="K110:M110"/>
    <mergeCell ref="O110:Q110"/>
    <mergeCell ref="S110:U110"/>
    <mergeCell ref="W110:Y110"/>
    <mergeCell ref="C111:F111"/>
    <mergeCell ref="G111:I111"/>
    <mergeCell ref="G106:I106"/>
    <mergeCell ref="K106:M106"/>
    <mergeCell ref="O106:Q106"/>
    <mergeCell ref="S106:U106"/>
    <mergeCell ref="W106:Y106"/>
    <mergeCell ref="B107:F107"/>
    <mergeCell ref="G107:I107"/>
    <mergeCell ref="K107:M107"/>
    <mergeCell ref="O107:Q107"/>
    <mergeCell ref="S107:U107"/>
    <mergeCell ref="W107:Y107"/>
    <mergeCell ref="A103:A107"/>
    <mergeCell ref="C103:F103"/>
    <mergeCell ref="G103:I103"/>
    <mergeCell ref="K103:M103"/>
    <mergeCell ref="O103:Q103"/>
    <mergeCell ref="S103:U103"/>
    <mergeCell ref="W103:Y103"/>
    <mergeCell ref="AA103:AE103"/>
    <mergeCell ref="AF103:AF106"/>
    <mergeCell ref="C104:F104"/>
    <mergeCell ref="G104:I104"/>
    <mergeCell ref="K104:M104"/>
    <mergeCell ref="O104:Q104"/>
    <mergeCell ref="S104:U104"/>
    <mergeCell ref="W104:Y104"/>
    <mergeCell ref="AA104:AE104"/>
    <mergeCell ref="C105:F105"/>
    <mergeCell ref="G105:I105"/>
    <mergeCell ref="K105:M105"/>
    <mergeCell ref="O105:Q105"/>
    <mergeCell ref="S105:U105"/>
    <mergeCell ref="W105:Y105"/>
    <mergeCell ref="AA105:AD106"/>
    <mergeCell ref="C106:F106"/>
    <mergeCell ref="P99:W100"/>
    <mergeCell ref="A101:N101"/>
    <mergeCell ref="A102:F102"/>
    <mergeCell ref="G102:J102"/>
    <mergeCell ref="K102:N102"/>
    <mergeCell ref="O102:R102"/>
    <mergeCell ref="S102:V102"/>
    <mergeCell ref="W102:Z102"/>
    <mergeCell ref="AA102:AE102"/>
    <mergeCell ref="B96:E96"/>
    <mergeCell ref="F96:L96"/>
    <mergeCell ref="Q96:T96"/>
    <mergeCell ref="U96:AA96"/>
    <mergeCell ref="B97:E97"/>
    <mergeCell ref="F97:L97"/>
    <mergeCell ref="P97:T97"/>
    <mergeCell ref="U97:AA97"/>
    <mergeCell ref="P98:T98"/>
    <mergeCell ref="U98:AA98"/>
    <mergeCell ref="B93:E93"/>
    <mergeCell ref="F93:L93"/>
    <mergeCell ref="Q93:T93"/>
    <mergeCell ref="U93:AA93"/>
    <mergeCell ref="B94:E94"/>
    <mergeCell ref="F94:L94"/>
    <mergeCell ref="Q94:T94"/>
    <mergeCell ref="U94:AA94"/>
    <mergeCell ref="B95:E95"/>
    <mergeCell ref="F95:L95"/>
    <mergeCell ref="Q95:T95"/>
    <mergeCell ref="U95:AA95"/>
    <mergeCell ref="Q87:T87"/>
    <mergeCell ref="U87:AA87"/>
    <mergeCell ref="B88:E88"/>
    <mergeCell ref="F88:L88"/>
    <mergeCell ref="Q88:T88"/>
    <mergeCell ref="U88:AA88"/>
    <mergeCell ref="A89:A97"/>
    <mergeCell ref="B89:E89"/>
    <mergeCell ref="F89:L89"/>
    <mergeCell ref="P89:P96"/>
    <mergeCell ref="Q89:T89"/>
    <mergeCell ref="U89:AA89"/>
    <mergeCell ref="B90:E90"/>
    <mergeCell ref="F90:L90"/>
    <mergeCell ref="Q90:T90"/>
    <mergeCell ref="U90:AA90"/>
    <mergeCell ref="B91:E91"/>
    <mergeCell ref="F91:L91"/>
    <mergeCell ref="Q91:T91"/>
    <mergeCell ref="U91:AA91"/>
    <mergeCell ref="B92:E92"/>
    <mergeCell ref="F92:L92"/>
    <mergeCell ref="Q92:T92"/>
    <mergeCell ref="U92:AA92"/>
    <mergeCell ref="A82:A88"/>
    <mergeCell ref="B82:E82"/>
    <mergeCell ref="F82:L82"/>
    <mergeCell ref="Q82:T82"/>
    <mergeCell ref="U82:AA82"/>
    <mergeCell ref="B83:E83"/>
    <mergeCell ref="F83:L83"/>
    <mergeCell ref="Q83:T83"/>
    <mergeCell ref="U83:AA83"/>
    <mergeCell ref="B84:E84"/>
    <mergeCell ref="F84:L84"/>
    <mergeCell ref="Q84:T84"/>
    <mergeCell ref="U84:AA84"/>
    <mergeCell ref="B85:E85"/>
    <mergeCell ref="F85:L85"/>
    <mergeCell ref="P85:P88"/>
    <mergeCell ref="Q85:T85"/>
    <mergeCell ref="U85:AA85"/>
    <mergeCell ref="B86:E86"/>
    <mergeCell ref="F86:L86"/>
    <mergeCell ref="Q86:T86"/>
    <mergeCell ref="U86:AA86"/>
    <mergeCell ref="B87:E87"/>
    <mergeCell ref="F87:L87"/>
    <mergeCell ref="B80:E80"/>
    <mergeCell ref="F80:L80"/>
    <mergeCell ref="P80:P84"/>
    <mergeCell ref="Q80:T80"/>
    <mergeCell ref="U80:AA80"/>
    <mergeCell ref="B81:E81"/>
    <mergeCell ref="F81:L81"/>
    <mergeCell ref="Q81:T81"/>
    <mergeCell ref="U81:AA81"/>
    <mergeCell ref="U77:AA77"/>
    <mergeCell ref="B78:E78"/>
    <mergeCell ref="F78:L78"/>
    <mergeCell ref="Q78:T78"/>
    <mergeCell ref="U78:AA78"/>
    <mergeCell ref="B79:E79"/>
    <mergeCell ref="F79:L79"/>
    <mergeCell ref="Q79:T79"/>
    <mergeCell ref="U79:AA79"/>
    <mergeCell ref="A64:B64"/>
    <mergeCell ref="C64:AE64"/>
    <mergeCell ref="AB70:AE70"/>
    <mergeCell ref="A73:E73"/>
    <mergeCell ref="F73:M73"/>
    <mergeCell ref="P73:T73"/>
    <mergeCell ref="U73:AB73"/>
    <mergeCell ref="A74:A81"/>
    <mergeCell ref="B74:E74"/>
    <mergeCell ref="F74:L74"/>
    <mergeCell ref="P74:P79"/>
    <mergeCell ref="Q74:T74"/>
    <mergeCell ref="U74:AA74"/>
    <mergeCell ref="B75:E75"/>
    <mergeCell ref="F75:L75"/>
    <mergeCell ref="Q75:T75"/>
    <mergeCell ref="U75:AA75"/>
    <mergeCell ref="B76:E76"/>
    <mergeCell ref="F76:L76"/>
    <mergeCell ref="Q76:T76"/>
    <mergeCell ref="U76:AA76"/>
    <mergeCell ref="B77:E77"/>
    <mergeCell ref="F77:L77"/>
    <mergeCell ref="Q77:T77"/>
    <mergeCell ref="AB62:AC62"/>
    <mergeCell ref="AD62:AE62"/>
    <mergeCell ref="I63:K63"/>
    <mergeCell ref="L63:N63"/>
    <mergeCell ref="O63:Q63"/>
    <mergeCell ref="R63:T63"/>
    <mergeCell ref="U63:W63"/>
    <mergeCell ref="X63:Y63"/>
    <mergeCell ref="Z63:AA63"/>
    <mergeCell ref="AB63:AC63"/>
    <mergeCell ref="AD63:AE63"/>
    <mergeCell ref="B62:C62"/>
    <mergeCell ref="D62:G63"/>
    <mergeCell ref="I62:K62"/>
    <mergeCell ref="L62:N62"/>
    <mergeCell ref="O62:Q62"/>
    <mergeCell ref="R62:T62"/>
    <mergeCell ref="U62:W62"/>
    <mergeCell ref="X62:Y62"/>
    <mergeCell ref="Z62:AA62"/>
    <mergeCell ref="X60:Y60"/>
    <mergeCell ref="Z60:AA60"/>
    <mergeCell ref="AB60:AC60"/>
    <mergeCell ref="AD60:AE60"/>
    <mergeCell ref="I61:K61"/>
    <mergeCell ref="L61:N61"/>
    <mergeCell ref="O61:Q61"/>
    <mergeCell ref="R61:T61"/>
    <mergeCell ref="U61:W61"/>
    <mergeCell ref="X61:Y61"/>
    <mergeCell ref="Z61:AA61"/>
    <mergeCell ref="AB61:AC61"/>
    <mergeCell ref="AD61:AE61"/>
    <mergeCell ref="Z58:AA58"/>
    <mergeCell ref="AB58:AC58"/>
    <mergeCell ref="AD58:AE58"/>
    <mergeCell ref="I59:K59"/>
    <mergeCell ref="L59:N59"/>
    <mergeCell ref="O59:Q59"/>
    <mergeCell ref="R59:T59"/>
    <mergeCell ref="U59:W59"/>
    <mergeCell ref="X59:Y59"/>
    <mergeCell ref="Z59:AA59"/>
    <mergeCell ref="AB59:AC59"/>
    <mergeCell ref="AD59:AE59"/>
    <mergeCell ref="Z56:AA56"/>
    <mergeCell ref="AB56:AC56"/>
    <mergeCell ref="AD56:AE56"/>
    <mergeCell ref="I57:K57"/>
    <mergeCell ref="L57:N57"/>
    <mergeCell ref="O57:Q57"/>
    <mergeCell ref="R57:T57"/>
    <mergeCell ref="U57:W57"/>
    <mergeCell ref="X57:Y57"/>
    <mergeCell ref="Z57:AA57"/>
    <mergeCell ref="AB57:AC57"/>
    <mergeCell ref="AD57:AE57"/>
    <mergeCell ref="A56:A63"/>
    <mergeCell ref="B56:C56"/>
    <mergeCell ref="D56:G57"/>
    <mergeCell ref="I56:K56"/>
    <mergeCell ref="L56:N56"/>
    <mergeCell ref="O56:Q56"/>
    <mergeCell ref="R56:T56"/>
    <mergeCell ref="U56:W56"/>
    <mergeCell ref="X56:Y56"/>
    <mergeCell ref="B58:C58"/>
    <mergeCell ref="D58:G59"/>
    <mergeCell ref="I58:K58"/>
    <mergeCell ref="L58:N58"/>
    <mergeCell ref="O58:Q58"/>
    <mergeCell ref="R58:T58"/>
    <mergeCell ref="U58:W58"/>
    <mergeCell ref="X58:Y58"/>
    <mergeCell ref="B60:C60"/>
    <mergeCell ref="D60:G61"/>
    <mergeCell ref="I60:K60"/>
    <mergeCell ref="L60:N60"/>
    <mergeCell ref="O60:Q60"/>
    <mergeCell ref="R60:T60"/>
    <mergeCell ref="U60:W60"/>
    <mergeCell ref="AB54:AC54"/>
    <mergeCell ref="AD54:AE54"/>
    <mergeCell ref="I55:K55"/>
    <mergeCell ref="L55:N55"/>
    <mergeCell ref="O55:Q55"/>
    <mergeCell ref="R55:T55"/>
    <mergeCell ref="U55:W55"/>
    <mergeCell ref="X55:Y55"/>
    <mergeCell ref="Z55:AA55"/>
    <mergeCell ref="AB55:AC55"/>
    <mergeCell ref="AD55:AE55"/>
    <mergeCell ref="A54:C55"/>
    <mergeCell ref="D54:G55"/>
    <mergeCell ref="I54:K54"/>
    <mergeCell ref="L54:N54"/>
    <mergeCell ref="O54:Q54"/>
    <mergeCell ref="R54:T54"/>
    <mergeCell ref="U54:W54"/>
    <mergeCell ref="X54:Y54"/>
    <mergeCell ref="Z54:AA54"/>
    <mergeCell ref="AB52:AC52"/>
    <mergeCell ref="AD52:AE52"/>
    <mergeCell ref="I53:K53"/>
    <mergeCell ref="L53:N53"/>
    <mergeCell ref="O53:Q53"/>
    <mergeCell ref="R53:T53"/>
    <mergeCell ref="U53:W53"/>
    <mergeCell ref="X53:Y53"/>
    <mergeCell ref="Z53:AA53"/>
    <mergeCell ref="AB53:AC53"/>
    <mergeCell ref="AD53:AE53"/>
    <mergeCell ref="A52:C53"/>
    <mergeCell ref="D52:G53"/>
    <mergeCell ref="I52:K52"/>
    <mergeCell ref="L52:N52"/>
    <mergeCell ref="O52:Q52"/>
    <mergeCell ref="R52:T52"/>
    <mergeCell ref="U52:W52"/>
    <mergeCell ref="X52:Y52"/>
    <mergeCell ref="Z52:AA52"/>
    <mergeCell ref="AB50:AC50"/>
    <mergeCell ref="AD50:AE50"/>
    <mergeCell ref="I51:K51"/>
    <mergeCell ref="L51:N51"/>
    <mergeCell ref="O51:Q51"/>
    <mergeCell ref="R51:T51"/>
    <mergeCell ref="U51:W51"/>
    <mergeCell ref="X51:Y51"/>
    <mergeCell ref="Z51:AA51"/>
    <mergeCell ref="AB51:AC51"/>
    <mergeCell ref="AD51:AE51"/>
    <mergeCell ref="A50:C51"/>
    <mergeCell ref="D50:G51"/>
    <mergeCell ref="I50:K50"/>
    <mergeCell ref="L50:N50"/>
    <mergeCell ref="O50:Q50"/>
    <mergeCell ref="R50:T50"/>
    <mergeCell ref="U50:W50"/>
    <mergeCell ref="X50:Y50"/>
    <mergeCell ref="Z50:AA50"/>
    <mergeCell ref="AB48:AC48"/>
    <mergeCell ref="AD48:AE48"/>
    <mergeCell ref="I49:K49"/>
    <mergeCell ref="L49:N49"/>
    <mergeCell ref="O49:Q49"/>
    <mergeCell ref="R49:T49"/>
    <mergeCell ref="U49:W49"/>
    <mergeCell ref="X49:Y49"/>
    <mergeCell ref="Z49:AA49"/>
    <mergeCell ref="AB49:AC49"/>
    <mergeCell ref="AD49:AE49"/>
    <mergeCell ref="A48:C49"/>
    <mergeCell ref="D48:G49"/>
    <mergeCell ref="I48:K48"/>
    <mergeCell ref="L48:N48"/>
    <mergeCell ref="O48:Q48"/>
    <mergeCell ref="R48:T48"/>
    <mergeCell ref="U48:W48"/>
    <mergeCell ref="X48:Y48"/>
    <mergeCell ref="Z48:AA48"/>
    <mergeCell ref="AF45:AF47"/>
    <mergeCell ref="A46:C46"/>
    <mergeCell ref="I46:K46"/>
    <mergeCell ref="L46:N46"/>
    <mergeCell ref="O46:Q46"/>
    <mergeCell ref="R46:T46"/>
    <mergeCell ref="U46:W46"/>
    <mergeCell ref="X46:Y46"/>
    <mergeCell ref="Z46:AA46"/>
    <mergeCell ref="AB46:AC46"/>
    <mergeCell ref="AD46:AE46"/>
    <mergeCell ref="I47:K47"/>
    <mergeCell ref="L47:N47"/>
    <mergeCell ref="O47:Q47"/>
    <mergeCell ref="R47:T47"/>
    <mergeCell ref="U47:W47"/>
    <mergeCell ref="X47:Y47"/>
    <mergeCell ref="Z47:AA47"/>
    <mergeCell ref="AB47:AC47"/>
    <mergeCell ref="AD47:AE47"/>
    <mergeCell ref="D45:G47"/>
    <mergeCell ref="I45:K45"/>
    <mergeCell ref="L45:N45"/>
    <mergeCell ref="O45:Q45"/>
    <mergeCell ref="R45:T45"/>
    <mergeCell ref="U45:W45"/>
    <mergeCell ref="X45:Y45"/>
    <mergeCell ref="Z45:AA45"/>
    <mergeCell ref="AB45:AC45"/>
    <mergeCell ref="A41:C44"/>
    <mergeCell ref="D41:T41"/>
    <mergeCell ref="U41:AE41"/>
    <mergeCell ref="D42:G44"/>
    <mergeCell ref="H42:H44"/>
    <mergeCell ref="I42:K44"/>
    <mergeCell ref="L42:N44"/>
    <mergeCell ref="O42:Q44"/>
    <mergeCell ref="R42:T42"/>
    <mergeCell ref="U42:W44"/>
    <mergeCell ref="R43:T44"/>
    <mergeCell ref="X43:Y44"/>
    <mergeCell ref="Z43:AA44"/>
    <mergeCell ref="AB43:AC44"/>
    <mergeCell ref="AD43:AE44"/>
    <mergeCell ref="AD45:AE45"/>
    <mergeCell ref="C36:P36"/>
    <mergeCell ref="Q36:V37"/>
    <mergeCell ref="W36:AE39"/>
    <mergeCell ref="C37:P39"/>
    <mergeCell ref="Q38:V39"/>
    <mergeCell ref="AF38:AF39"/>
    <mergeCell ref="A40:K40"/>
    <mergeCell ref="R40:V40"/>
    <mergeCell ref="W40:X40"/>
    <mergeCell ref="AB40:AD40"/>
    <mergeCell ref="B32:D34"/>
    <mergeCell ref="E32:J32"/>
    <mergeCell ref="K32:P32"/>
    <mergeCell ref="Q32:U32"/>
    <mergeCell ref="V32:Y34"/>
    <mergeCell ref="AB32:AE34"/>
    <mergeCell ref="AQ32:AS32"/>
    <mergeCell ref="AT32:AV32"/>
    <mergeCell ref="F33:I34"/>
    <mergeCell ref="L33:O34"/>
    <mergeCell ref="R33:U34"/>
    <mergeCell ref="AF34:AF35"/>
    <mergeCell ref="A35:B35"/>
    <mergeCell ref="C35:V35"/>
    <mergeCell ref="A30:D30"/>
    <mergeCell ref="E30:J30"/>
    <mergeCell ref="K30:P30"/>
    <mergeCell ref="V30:W31"/>
    <mergeCell ref="X30:Y30"/>
    <mergeCell ref="Z30:AA30"/>
    <mergeCell ref="AF30:AF31"/>
    <mergeCell ref="AQ30:AS30"/>
    <mergeCell ref="AT30:AV30"/>
    <mergeCell ref="A31:D31"/>
    <mergeCell ref="X31:Y31"/>
    <mergeCell ref="Z31:AA31"/>
    <mergeCell ref="AK27:AO27"/>
    <mergeCell ref="AP27:AP29"/>
    <mergeCell ref="A28:D28"/>
    <mergeCell ref="AQ28:AS28"/>
    <mergeCell ref="AT28:AV28"/>
    <mergeCell ref="A29:D29"/>
    <mergeCell ref="Z29:AA29"/>
    <mergeCell ref="AQ29:AS29"/>
    <mergeCell ref="AT29:AV29"/>
    <mergeCell ref="AF20:AF21"/>
    <mergeCell ref="A22:C22"/>
    <mergeCell ref="D22:D23"/>
    <mergeCell ref="E22:G23"/>
    <mergeCell ref="H22:P22"/>
    <mergeCell ref="Q22:S23"/>
    <mergeCell ref="T22:AE23"/>
    <mergeCell ref="AF22:AF23"/>
    <mergeCell ref="A23:C25"/>
    <mergeCell ref="H23:P23"/>
    <mergeCell ref="D24:P25"/>
    <mergeCell ref="Q24:S25"/>
    <mergeCell ref="T24:AE25"/>
    <mergeCell ref="AF24:AF25"/>
    <mergeCell ref="X18:X21"/>
    <mergeCell ref="Y18:Z18"/>
    <mergeCell ref="AA18:AE18"/>
    <mergeCell ref="D19:L21"/>
    <mergeCell ref="P19:W21"/>
    <mergeCell ref="Y19:Z19"/>
    <mergeCell ref="AA19:AE19"/>
    <mergeCell ref="A20:C21"/>
    <mergeCell ref="M20:O21"/>
    <mergeCell ref="Y20:AE21"/>
    <mergeCell ref="T9:AE9"/>
    <mergeCell ref="D10:P12"/>
    <mergeCell ref="T10:AE12"/>
    <mergeCell ref="AF10:AF12"/>
    <mergeCell ref="A11:C11"/>
    <mergeCell ref="Q11:S12"/>
    <mergeCell ref="A12:C12"/>
    <mergeCell ref="A13:C13"/>
    <mergeCell ref="D13:D14"/>
    <mergeCell ref="E13:G14"/>
    <mergeCell ref="H13:P13"/>
    <mergeCell ref="Q13:S14"/>
    <mergeCell ref="T13:AE14"/>
    <mergeCell ref="AF13:AF14"/>
    <mergeCell ref="A14:C16"/>
    <mergeCell ref="H14:P14"/>
    <mergeCell ref="D15:P16"/>
    <mergeCell ref="Q15:S16"/>
    <mergeCell ref="T15:AE16"/>
    <mergeCell ref="AF15:AF16"/>
    <mergeCell ref="A9:C10"/>
    <mergeCell ref="D9:P9"/>
    <mergeCell ref="Q9:S10"/>
    <mergeCell ref="AF4:AF5"/>
    <mergeCell ref="AB4:AB5"/>
    <mergeCell ref="G1:AE1"/>
    <mergeCell ref="A6:J6"/>
    <mergeCell ref="Q4:AA5"/>
    <mergeCell ref="G2:AE3"/>
    <mergeCell ref="N7:U8"/>
    <mergeCell ref="A7:B8"/>
    <mergeCell ref="A1:F1"/>
    <mergeCell ref="A2:F2"/>
    <mergeCell ref="A4:A5"/>
    <mergeCell ref="P4:P5"/>
    <mergeCell ref="L4:O5"/>
    <mergeCell ref="B4:D5"/>
    <mergeCell ref="E4:E5"/>
    <mergeCell ref="F4:F5"/>
    <mergeCell ref="A18:C19"/>
    <mergeCell ref="D18:L18"/>
    <mergeCell ref="M18:O19"/>
    <mergeCell ref="P18:W18"/>
    <mergeCell ref="A26:AE26"/>
    <mergeCell ref="A27:D27"/>
    <mergeCell ref="E27:J27"/>
    <mergeCell ref="K27:P27"/>
    <mergeCell ref="Q27:U27"/>
    <mergeCell ref="V27:Y29"/>
    <mergeCell ref="Z27:AE27"/>
    <mergeCell ref="A257:AE257"/>
    <mergeCell ref="B259:AE259"/>
    <mergeCell ref="B260:AE260"/>
    <mergeCell ref="Z263:AE264"/>
    <mergeCell ref="B264:I264"/>
    <mergeCell ref="J264:Q264"/>
    <mergeCell ref="R264:Y264"/>
    <mergeCell ref="B265:I265"/>
    <mergeCell ref="J265:Q265"/>
    <mergeCell ref="R265:Y265"/>
    <mergeCell ref="Z265:AE265"/>
    <mergeCell ref="B266:AE266"/>
    <mergeCell ref="Z269:AE271"/>
    <mergeCell ref="B270:M270"/>
    <mergeCell ref="N270:S271"/>
    <mergeCell ref="T270:Y271"/>
    <mergeCell ref="B271:G271"/>
    <mergeCell ref="H271:M271"/>
    <mergeCell ref="B272:G272"/>
    <mergeCell ref="H272:M272"/>
    <mergeCell ref="N272:S272"/>
    <mergeCell ref="T272:Y272"/>
    <mergeCell ref="Z272:AE272"/>
    <mergeCell ref="B281:G281"/>
    <mergeCell ref="H281:M281"/>
    <mergeCell ref="N281:S281"/>
    <mergeCell ref="T281:Y281"/>
    <mergeCell ref="Z281:AE281"/>
    <mergeCell ref="B282:AE282"/>
    <mergeCell ref="AH285:AO285"/>
    <mergeCell ref="R274:AE274"/>
    <mergeCell ref="R275:X275"/>
    <mergeCell ref="Y275:AE275"/>
    <mergeCell ref="R276:X276"/>
    <mergeCell ref="Y276:AE276"/>
    <mergeCell ref="B279:G280"/>
    <mergeCell ref="H279:S279"/>
    <mergeCell ref="T279:Y280"/>
    <mergeCell ref="Z279:AE279"/>
    <mergeCell ref="H280:M280"/>
    <mergeCell ref="N280:S280"/>
    <mergeCell ref="Z280:AE280"/>
    <mergeCell ref="B273:P277"/>
    <mergeCell ref="AH1978:AJ1978"/>
    <mergeCell ref="AI271:AP271"/>
    <mergeCell ref="AR271:AS271"/>
    <mergeCell ref="AJ276:AK277"/>
    <mergeCell ref="AM276:AN276"/>
    <mergeCell ref="AO276:AP277"/>
    <mergeCell ref="AM277:AN277"/>
    <mergeCell ref="AH287:AO287"/>
    <mergeCell ref="AQ287:AR287"/>
    <mergeCell ref="AI292:AJ293"/>
    <mergeCell ref="AL292:AM292"/>
    <mergeCell ref="AN292:AO293"/>
    <mergeCell ref="AL293:AM293"/>
    <mergeCell ref="AI326:AJ327"/>
    <mergeCell ref="AQ295:AR295"/>
    <mergeCell ref="AH286:AO286"/>
    <mergeCell ref="AH408:AJ408"/>
  </mergeCells>
  <phoneticPr fontId="2"/>
  <conditionalFormatting sqref="A258:AE272 A273:B273 Q273:AE277 A274:A277 A278:AE282">
    <cfRule type="expression" dxfId="175" priority="88">
      <formula>$AR$293="回答不要"</formula>
    </cfRule>
  </conditionalFormatting>
  <conditionalFormatting sqref="G103:J107">
    <cfRule type="expression" dxfId="174" priority="72">
      <formula>SUM($X$48:$X$49)=0</formula>
    </cfRule>
  </conditionalFormatting>
  <conditionalFormatting sqref="G103:J115">
    <cfRule type="expression" dxfId="173" priority="77">
      <formula>SUM($U$48:$V$49)=0</formula>
    </cfRule>
  </conditionalFormatting>
  <conditionalFormatting sqref="G108:Z108">
    <cfRule type="expression" dxfId="172" priority="2">
      <formula>$AA$105&gt;0</formula>
    </cfRule>
  </conditionalFormatting>
  <conditionalFormatting sqref="H158:AE158">
    <cfRule type="expression" dxfId="171" priority="57">
      <formula>AND($F$158=0,NOT($F$158=""))</formula>
    </cfRule>
  </conditionalFormatting>
  <conditionalFormatting sqref="H159:AE159">
    <cfRule type="expression" dxfId="170" priority="56">
      <formula>AND($F$159=0,NOT($F$159=""))</formula>
    </cfRule>
  </conditionalFormatting>
  <conditionalFormatting sqref="I49 L49 O49 R49 I51 L51 O51 R51 I53 L53 O53 R53 I55 L55 O55 R55 I57 L57 O57 R57 I59 L59 O59 R59 I61 L61 O61 R61 I63 L63 O63 R63">
    <cfRule type="expression" dxfId="169" priority="71">
      <formula>$Q$34=1</formula>
    </cfRule>
  </conditionalFormatting>
  <conditionalFormatting sqref="I219:M219">
    <cfRule type="expression" dxfId="168" priority="69">
      <formula>AND($H$218=0,NOT($H$218=""))</formula>
    </cfRule>
  </conditionalFormatting>
  <conditionalFormatting sqref="I48:T48 I50:T50 I52:T52 I54:T54 I56:T56 I58:T58 I60:T60 I62:T62">
    <cfRule type="expression" dxfId="167" priority="70">
      <formula>$Q$34=2</formula>
    </cfRule>
  </conditionalFormatting>
  <conditionalFormatting sqref="K103:N107">
    <cfRule type="expression" dxfId="166" priority="73">
      <formula>SUM($X$50:$X$51)=0</formula>
    </cfRule>
  </conditionalFormatting>
  <conditionalFormatting sqref="K103:N115">
    <cfRule type="expression" dxfId="165" priority="78">
      <formula>SUM($U$50:$V$51)=0</formula>
    </cfRule>
  </conditionalFormatting>
  <conditionalFormatting sqref="L247:O247 Q247:T247 V247:Y247">
    <cfRule type="expression" dxfId="164" priority="61">
      <formula>AND($G$247=0,NOT($G$247=""))</formula>
    </cfRule>
  </conditionalFormatting>
  <conditionalFormatting sqref="L248:O248 Q248:T248 V248:Y248">
    <cfRule type="expression" dxfId="163" priority="59">
      <formula>AND($G$248=0,NOT($G$248=""))</formula>
    </cfRule>
  </conditionalFormatting>
  <conditionalFormatting sqref="O103:R107">
    <cfRule type="expression" dxfId="162" priority="74">
      <formula>SUM($X$52:$X$53)=0</formula>
    </cfRule>
  </conditionalFormatting>
  <conditionalFormatting sqref="O103:R115">
    <cfRule type="expression" dxfId="161" priority="79">
      <formula>SUM($U$52:$V$53)=0</formula>
    </cfRule>
  </conditionalFormatting>
  <conditionalFormatting sqref="O176:W176">
    <cfRule type="expression" dxfId="160" priority="67">
      <formula>AND($N$175=0,NOT($N$175=""))</formula>
    </cfRule>
  </conditionalFormatting>
  <conditionalFormatting sqref="O178:W178">
    <cfRule type="expression" dxfId="159" priority="66">
      <formula>AND($N$177=0,NOT($N$177=""))</formula>
    </cfRule>
  </conditionalFormatting>
  <conditionalFormatting sqref="O180:W180">
    <cfRule type="expression" dxfId="158" priority="65">
      <formula>AND($N$179=0,NOT($N$179=""))</formula>
    </cfRule>
  </conditionalFormatting>
  <conditionalFormatting sqref="O193:W195">
    <cfRule type="expression" dxfId="157" priority="64">
      <formula>AND($N$192=0,NOT($N$192=""))</formula>
    </cfRule>
  </conditionalFormatting>
  <conditionalFormatting sqref="S103:V107">
    <cfRule type="expression" dxfId="156" priority="75">
      <formula>SUM($X$54:$X$55)=0</formula>
    </cfRule>
  </conditionalFormatting>
  <conditionalFormatting sqref="S103:V115">
    <cfRule type="expression" dxfId="155" priority="80">
      <formula>SUM($U$54:$V$55)=0</formula>
    </cfRule>
  </conditionalFormatting>
  <conditionalFormatting sqref="V247:Y247">
    <cfRule type="expression" dxfId="154" priority="60">
      <formula>AND($Q$247=0,NOT($Q$247=""))</formula>
    </cfRule>
  </conditionalFormatting>
  <conditionalFormatting sqref="V248:Y248">
    <cfRule type="expression" dxfId="153" priority="58">
      <formula>AND($Q$248=0,NOT($Q$248=""))</formula>
    </cfRule>
  </conditionalFormatting>
  <conditionalFormatting sqref="W103:Z107">
    <cfRule type="expression" dxfId="152" priority="76">
      <formula>SUM($X$56:$X$63)=0</formula>
    </cfRule>
  </conditionalFormatting>
  <conditionalFormatting sqref="W103:Z115">
    <cfRule type="expression" dxfId="151" priority="81">
      <formula>SUM($U$56:$V$63)=0</formula>
    </cfRule>
  </conditionalFormatting>
  <conditionalFormatting sqref="X218:AB218">
    <cfRule type="expression" dxfId="150" priority="68">
      <formula>AND($W$217=0,NOT($W$217=""))</formula>
    </cfRule>
  </conditionalFormatting>
  <conditionalFormatting sqref="X48:AE48 X50:AE50 X52:AE52 X54:AE54 X56:AE56 X58:AE58 X60:AE60 X62:AE62">
    <cfRule type="expression" dxfId="149" priority="62">
      <formula>$Q$34=2</formula>
    </cfRule>
  </conditionalFormatting>
  <conditionalFormatting sqref="X49:AE49 X51:AE51 X53:AE53 X55:AE55 X57:AE57 X59:AE59 X61:AE61 X63:AE63">
    <cfRule type="expression" dxfId="148" priority="63">
      <formula>$Q$34=1</formula>
    </cfRule>
  </conditionalFormatting>
  <conditionalFormatting sqref="AF2">
    <cfRule type="expression" dxfId="147" priority="162">
      <formula>NOT($AF$2="")</formula>
    </cfRule>
  </conditionalFormatting>
  <conditionalFormatting sqref="AF9">
    <cfRule type="expression" dxfId="146" priority="55">
      <formula>NOT($AF$9="")</formula>
    </cfRule>
  </conditionalFormatting>
  <conditionalFormatting sqref="AF10:AF12">
    <cfRule type="expression" dxfId="145" priority="54">
      <formula>NOT($AF$10="")</formula>
    </cfRule>
  </conditionalFormatting>
  <conditionalFormatting sqref="AF13:AF14">
    <cfRule type="expression" dxfId="144" priority="53">
      <formula>NOT($AF$13="")</formula>
    </cfRule>
  </conditionalFormatting>
  <conditionalFormatting sqref="AF15:AF16">
    <cfRule type="expression" dxfId="143" priority="52">
      <formula>NOT($AF$15="")</formula>
    </cfRule>
  </conditionalFormatting>
  <conditionalFormatting sqref="AF18">
    <cfRule type="expression" dxfId="142" priority="51">
      <formula>NOT($AF$18="")</formula>
    </cfRule>
  </conditionalFormatting>
  <conditionalFormatting sqref="AF19">
    <cfRule type="expression" dxfId="141" priority="50">
      <formula>NOT($AF$19="")</formula>
    </cfRule>
  </conditionalFormatting>
  <conditionalFormatting sqref="AF20:AF21">
    <cfRule type="expression" dxfId="140" priority="49">
      <formula>NOT($AF$20="")</formula>
    </cfRule>
  </conditionalFormatting>
  <conditionalFormatting sqref="AF22:AF23">
    <cfRule type="expression" dxfId="139" priority="48">
      <formula>NOT($AF$22="")</formula>
    </cfRule>
  </conditionalFormatting>
  <conditionalFormatting sqref="AF24:AF25">
    <cfRule type="expression" dxfId="138" priority="47">
      <formula>NOT($AF$24="")</formula>
    </cfRule>
  </conditionalFormatting>
  <conditionalFormatting sqref="AF34:AF35">
    <cfRule type="expression" dxfId="137" priority="46">
      <formula>NOT($AF$34="")</formula>
    </cfRule>
  </conditionalFormatting>
  <conditionalFormatting sqref="AF38:AF39">
    <cfRule type="expression" dxfId="136" priority="45">
      <formula>NOT($AF$38="")</formula>
    </cfRule>
  </conditionalFormatting>
  <conditionalFormatting sqref="AF45:AF47">
    <cfRule type="expression" dxfId="135" priority="44">
      <formula>NOT($AF$45="")</formula>
    </cfRule>
  </conditionalFormatting>
  <conditionalFormatting sqref="AF48:AF63">
    <cfRule type="expression" dxfId="134" priority="1">
      <formula>NOT($AF$48="")</formula>
    </cfRule>
  </conditionalFormatting>
  <conditionalFormatting sqref="AF98">
    <cfRule type="expression" dxfId="133" priority="43">
      <formula>NOT($AF$98="")</formula>
    </cfRule>
  </conditionalFormatting>
  <conditionalFormatting sqref="AF103:AF106">
    <cfRule type="expression" dxfId="132" priority="42">
      <formula>NOT($AF$103="")</formula>
    </cfRule>
  </conditionalFormatting>
  <conditionalFormatting sqref="AF108:AF112">
    <cfRule type="expression" dxfId="131" priority="41">
      <formula>NOT($AF$108="")</formula>
    </cfRule>
  </conditionalFormatting>
  <conditionalFormatting sqref="AF132:AF133">
    <cfRule type="expression" dxfId="130" priority="40">
      <formula>NOT($AF$132="")</formula>
    </cfRule>
  </conditionalFormatting>
  <conditionalFormatting sqref="AF145:AF146">
    <cfRule type="expression" dxfId="129" priority="39">
      <formula>NOT($AF$145="")</formula>
    </cfRule>
  </conditionalFormatting>
  <conditionalFormatting sqref="AF158">
    <cfRule type="expression" dxfId="128" priority="38">
      <formula>NOT($AF$158="")</formula>
    </cfRule>
  </conditionalFormatting>
  <conditionalFormatting sqref="AF159">
    <cfRule type="expression" dxfId="127" priority="37">
      <formula>NOT($AF$159="")</formula>
    </cfRule>
  </conditionalFormatting>
  <conditionalFormatting sqref="AF168">
    <cfRule type="expression" dxfId="126" priority="36">
      <formula>NOT($AF$168="")</formula>
    </cfRule>
  </conditionalFormatting>
  <conditionalFormatting sqref="AF169">
    <cfRule type="expression" dxfId="125" priority="35">
      <formula>NOT($AF$169="")</formula>
    </cfRule>
  </conditionalFormatting>
  <conditionalFormatting sqref="AF170">
    <cfRule type="expression" dxfId="124" priority="34">
      <formula>NOT($AF$170="")</formula>
    </cfRule>
  </conditionalFormatting>
  <conditionalFormatting sqref="AF171">
    <cfRule type="expression" dxfId="123" priority="33">
      <formula>NOT($AF$171="")</formula>
    </cfRule>
  </conditionalFormatting>
  <conditionalFormatting sqref="AF172">
    <cfRule type="expression" dxfId="122" priority="32">
      <formula>NOT($AF$172="")</formula>
    </cfRule>
  </conditionalFormatting>
  <conditionalFormatting sqref="AF173">
    <cfRule type="expression" dxfId="121" priority="31">
      <formula>NOT($AF$173="")</formula>
    </cfRule>
  </conditionalFormatting>
  <conditionalFormatting sqref="AF175">
    <cfRule type="expression" dxfId="120" priority="30">
      <formula>NOT($AF$175="")</formula>
    </cfRule>
  </conditionalFormatting>
  <conditionalFormatting sqref="AF176">
    <cfRule type="expression" dxfId="119" priority="29">
      <formula>NOT($AF$176="")</formula>
    </cfRule>
  </conditionalFormatting>
  <conditionalFormatting sqref="AF177">
    <cfRule type="expression" dxfId="118" priority="28">
      <formula>NOT($AF$177="")</formula>
    </cfRule>
  </conditionalFormatting>
  <conditionalFormatting sqref="AF178">
    <cfRule type="expression" dxfId="117" priority="27">
      <formula>NOT($AF$178="")</formula>
    </cfRule>
  </conditionalFormatting>
  <conditionalFormatting sqref="AF179">
    <cfRule type="expression" dxfId="116" priority="26">
      <formula>NOT($AF$179="")</formula>
    </cfRule>
  </conditionalFormatting>
  <conditionalFormatting sqref="AF180">
    <cfRule type="expression" dxfId="115" priority="25">
      <formula>NOT($AF$180="")</formula>
    </cfRule>
  </conditionalFormatting>
  <conditionalFormatting sqref="AF181">
    <cfRule type="expression" dxfId="114" priority="24">
      <formula>NOT($AF$181="")</formula>
    </cfRule>
  </conditionalFormatting>
  <conditionalFormatting sqref="AF184">
    <cfRule type="expression" dxfId="113" priority="23">
      <formula>NOT($AF$184="")</formula>
    </cfRule>
  </conditionalFormatting>
  <conditionalFormatting sqref="AF185">
    <cfRule type="expression" dxfId="112" priority="22">
      <formula>NOT($AF$185="")</formula>
    </cfRule>
  </conditionalFormatting>
  <conditionalFormatting sqref="AF187">
    <cfRule type="expression" dxfId="111" priority="21">
      <formula>NOT($AF$187="")</formula>
    </cfRule>
  </conditionalFormatting>
  <conditionalFormatting sqref="AF188">
    <cfRule type="expression" dxfId="110" priority="20">
      <formula>NOT($AF$188="")</formula>
    </cfRule>
  </conditionalFormatting>
  <conditionalFormatting sqref="AF191">
    <cfRule type="expression" dxfId="109" priority="19">
      <formula>NOT($AF$191="")</formula>
    </cfRule>
  </conditionalFormatting>
  <conditionalFormatting sqref="AF192">
    <cfRule type="expression" dxfId="108" priority="18">
      <formula>NOT($AF$192="")</formula>
    </cfRule>
  </conditionalFormatting>
  <conditionalFormatting sqref="AF193">
    <cfRule type="expression" dxfId="107" priority="17">
      <formula>NOT($AF$193="")</formula>
    </cfRule>
  </conditionalFormatting>
  <conditionalFormatting sqref="AF194">
    <cfRule type="expression" dxfId="106" priority="16">
      <formula>NOT($AF$194="")</formula>
    </cfRule>
  </conditionalFormatting>
  <conditionalFormatting sqref="AF195">
    <cfRule type="expression" dxfId="105" priority="15">
      <formula>NOT($AF$195="")</formula>
    </cfRule>
  </conditionalFormatting>
  <conditionalFormatting sqref="AF197">
    <cfRule type="expression" dxfId="104" priority="14">
      <formula>NOT($AF$197="")</formula>
    </cfRule>
  </conditionalFormatting>
  <conditionalFormatting sqref="AF198">
    <cfRule type="expression" dxfId="103" priority="13">
      <formula>NOT($AF$198="")</formula>
    </cfRule>
  </conditionalFormatting>
  <conditionalFormatting sqref="AF202">
    <cfRule type="expression" dxfId="102" priority="12">
      <formula>NOT($AF$202="")</formula>
    </cfRule>
  </conditionalFormatting>
  <conditionalFormatting sqref="AF212:AF213">
    <cfRule type="expression" dxfId="101" priority="11">
      <formula>NOT($AF$212="")</formula>
    </cfRule>
  </conditionalFormatting>
  <conditionalFormatting sqref="AF217">
    <cfRule type="expression" dxfId="100" priority="10">
      <formula>NOT($AF$217="")</formula>
    </cfRule>
  </conditionalFormatting>
  <conditionalFormatting sqref="AF218">
    <cfRule type="expression" dxfId="99" priority="9">
      <formula>NOT($AF$218="")</formula>
    </cfRule>
  </conditionalFormatting>
  <conditionalFormatting sqref="AF219">
    <cfRule type="expression" dxfId="98" priority="8">
      <formula>NOT($AF$219="")</formula>
    </cfRule>
  </conditionalFormatting>
  <conditionalFormatting sqref="AF220">
    <cfRule type="expression" dxfId="97" priority="7">
      <formula>NOT($AF$220="")</formula>
    </cfRule>
  </conditionalFormatting>
  <conditionalFormatting sqref="AF230">
    <cfRule type="expression" dxfId="96" priority="6">
      <formula>NOT($AF$230="")</formula>
    </cfRule>
  </conditionalFormatting>
  <conditionalFormatting sqref="AF237">
    <cfRule type="expression" dxfId="95" priority="5">
      <formula>NOT($AF$237="")</formula>
    </cfRule>
  </conditionalFormatting>
  <conditionalFormatting sqref="AF247">
    <cfRule type="expression" dxfId="94" priority="4">
      <formula>NOT($AF$247="")</formula>
    </cfRule>
  </conditionalFormatting>
  <conditionalFormatting sqref="AF248">
    <cfRule type="expression" dxfId="93" priority="3">
      <formula>NOT($AF$248="")</formula>
    </cfRule>
  </conditionalFormatting>
  <conditionalFormatting sqref="AF265">
    <cfRule type="expression" dxfId="92" priority="83">
      <formula>NOT($AF$265="")</formula>
    </cfRule>
  </conditionalFormatting>
  <conditionalFormatting sqref="AF272">
    <cfRule type="expression" dxfId="91" priority="86">
      <formula>NOT($AF$272="")</formula>
    </cfRule>
  </conditionalFormatting>
  <conditionalFormatting sqref="AF276">
    <cfRule type="expression" dxfId="90" priority="82">
      <formula>NOT($AF$276="")</formula>
    </cfRule>
  </conditionalFormatting>
  <conditionalFormatting sqref="AF281">
    <cfRule type="expression" dxfId="89" priority="84">
      <formula>NOT($AF$281="")</formula>
    </cfRule>
  </conditionalFormatting>
  <dataValidations count="8">
    <dataValidation type="list" allowBlank="1" showInputMessage="1" showErrorMessage="1" sqref="A2:F2" xr:uid="{00000000-0002-0000-0100-000001000000}">
      <formula1>"選択して下さい↓,北海道,青森県,岩手県,宮城県,秋田県,山形県,福島県,新潟県,茨城県,栃木県,群馬県,埼玉県,千葉県,神奈川県,東京都,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212:B213 A34 E34 K34" xr:uid="{00000000-0002-0000-0100-000002000000}">
      <formula1>"　,1,2"</formula1>
    </dataValidation>
    <dataValidation type="list" allowBlank="1" showInputMessage="1" showErrorMessage="1" sqref="Q34" xr:uid="{00000000-0002-0000-0100-000003000000}">
      <formula1>"　,1,2,3,4"</formula1>
    </dataValidation>
    <dataValidation type="list" allowBlank="1" showInputMessage="1" showErrorMessage="1" sqref="Z34" xr:uid="{00000000-0002-0000-0100-000004000000}">
      <formula1>"　,4"</formula1>
    </dataValidation>
    <dataValidation type="list" allowBlank="1" showInputMessage="1" showErrorMessage="1" sqref="V30" xr:uid="{00000000-0002-0000-0100-000005000000}">
      <formula1>"選択↓,３,４"</formula1>
    </dataValidation>
    <dataValidation type="whole" allowBlank="1" showInputMessage="1" showErrorMessage="1" error="他県からの生徒数の【数値】（×文字列）を入力してください。" sqref="Q38" xr:uid="{00000000-0002-0000-0100-000006000000}">
      <formula1>0</formula1>
      <formula2>9999999</formula2>
    </dataValidation>
    <dataValidation type="list" allowBlank="1" showInputMessage="1" showErrorMessage="1" sqref="X72:Y72" xr:uid="{C00DDE55-F166-473A-BAD7-33AEC96E6FB4}">
      <formula1>$AD$74:$AE$74</formula1>
    </dataValidation>
    <dataValidation type="custom" allowBlank="1" showInputMessage="1" showErrorMessage="1" errorTitle="スペース・改行の入力禁止" error="セル内に【スペース（空白）】または【改行】が含まれています。_x000a_スペース・改行を削除してください。" sqref="D19:L21" xr:uid="{BFF5A002-48F0-463E-A767-8AF88C0FCBF2}">
      <formula1>AND(ISERROR(FIND(" ",D19)),ISERROR(FIND("　",D19)),COUNTIF(INDIRECT("RC",0),"*"&amp;CHAR(10)&amp;"*")=0)</formula1>
    </dataValidation>
  </dataValidations>
  <printOptions horizontalCentered="1"/>
  <pageMargins left="0.39370078740157483" right="0.39370078740157483" top="0.19685039370078741" bottom="0" header="0.39370078740157483" footer="0.11811023622047245"/>
  <pageSetup paperSize="9" fitToWidth="0" fitToHeight="0" orientation="portrait" useFirstPageNumber="1" r:id="rId1"/>
  <headerFooter alignWithMargins="0">
    <oddFooter>&amp;C&amp;"ＭＳ Ｐゴシック,標準"&amp;10&amp;P&amp;R&amp;F</oddFooter>
  </headerFooter>
  <rowBreaks count="5" manualBreakCount="5">
    <brk id="69" max="30" man="1"/>
    <brk id="125" max="30" man="1"/>
    <brk id="166" max="30" man="1"/>
    <brk id="222" max="30" man="1"/>
    <brk id="256"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7"/>
  </sheetPr>
  <dimension ref="A1:BC3327"/>
  <sheetViews>
    <sheetView showGridLines="0" zoomScaleNormal="100" zoomScaleSheetLayoutView="100" workbookViewId="0">
      <selection sqref="A1:F1"/>
    </sheetView>
  </sheetViews>
  <sheetFormatPr defaultColWidth="4.33203125" defaultRowHeight="15" customHeight="1" x14ac:dyDescent="0.15"/>
  <cols>
    <col min="1" max="31" width="4.33203125" style="9" customWidth="1"/>
    <col min="32" max="32" width="109.6640625" style="418" customWidth="1"/>
    <col min="33" max="33" width="14.83203125" style="182" customWidth="1"/>
    <col min="34" max="34" width="17.33203125" style="9" hidden="1" customWidth="1"/>
    <col min="35" max="41" width="17.33203125" style="670" hidden="1" customWidth="1"/>
    <col min="42" max="42" width="20.1640625" style="670" customWidth="1"/>
    <col min="43" max="43" width="56" style="670" customWidth="1"/>
    <col min="44" max="16384" width="4.33203125" style="9"/>
  </cols>
  <sheetData>
    <row r="1" spans="1:43" ht="20.25" customHeight="1" x14ac:dyDescent="0.15">
      <c r="A1" s="2451" t="s">
        <v>101</v>
      </c>
      <c r="B1" s="2452"/>
      <c r="C1" s="2452"/>
      <c r="D1" s="2452"/>
      <c r="E1" s="2452"/>
      <c r="F1" s="2453"/>
      <c r="G1" s="2457" t="s">
        <v>8</v>
      </c>
      <c r="H1" s="2458"/>
      <c r="I1" s="2458"/>
      <c r="J1" s="2458"/>
      <c r="K1" s="2458"/>
      <c r="L1" s="2458"/>
      <c r="M1" s="2458"/>
      <c r="N1" s="2458"/>
      <c r="O1" s="2458"/>
      <c r="P1" s="2458"/>
      <c r="Q1" s="2458"/>
      <c r="R1" s="2458"/>
      <c r="S1" s="2458"/>
      <c r="T1" s="2458"/>
      <c r="U1" s="2458"/>
      <c r="V1" s="2458"/>
      <c r="W1" s="2458"/>
      <c r="X1" s="2458"/>
      <c r="Y1" s="2458"/>
      <c r="Z1" s="2458"/>
      <c r="AA1" s="2458"/>
      <c r="AB1" s="2458"/>
      <c r="AC1" s="2458"/>
      <c r="AD1" s="2458"/>
      <c r="AE1" s="2458"/>
      <c r="AF1" s="567" t="s">
        <v>463</v>
      </c>
      <c r="AH1" s="674" t="s">
        <v>2084</v>
      </c>
    </row>
    <row r="2" spans="1:43" ht="26.25" customHeight="1" thickBot="1" x14ac:dyDescent="0.2">
      <c r="A2" s="1733" t="s">
        <v>482</v>
      </c>
      <c r="B2" s="1734"/>
      <c r="C2" s="1734"/>
      <c r="D2" s="1734"/>
      <c r="E2" s="1734"/>
      <c r="F2" s="1735"/>
      <c r="G2" s="2459" t="s">
        <v>2091</v>
      </c>
      <c r="H2" s="2459"/>
      <c r="I2" s="2459"/>
      <c r="J2" s="2459"/>
      <c r="K2" s="2459"/>
      <c r="L2" s="2459"/>
      <c r="M2" s="2459"/>
      <c r="N2" s="2459"/>
      <c r="O2" s="2459"/>
      <c r="P2" s="2459"/>
      <c r="Q2" s="2459"/>
      <c r="R2" s="2459"/>
      <c r="S2" s="2459"/>
      <c r="T2" s="2459"/>
      <c r="U2" s="2459"/>
      <c r="V2" s="2459"/>
      <c r="W2" s="2459"/>
      <c r="X2" s="2459"/>
      <c r="Y2" s="2459"/>
      <c r="Z2" s="2459"/>
      <c r="AA2" s="2459"/>
      <c r="AB2" s="2459"/>
      <c r="AC2" s="2459"/>
      <c r="AD2" s="2459"/>
      <c r="AE2" s="2459"/>
      <c r="AF2" s="409" t="str">
        <f>IF(A2="選択してください↓","←都道府県名が未選択です。（セルを選択し▼をクリックすると都道府県一覧が表示されます。）",IF(A2="","←都道府県名が未選択です。",""))</f>
        <v>←都道府県名が未選択です。（セルを選択し▼をクリックすると都道府県一覧が表示されます。）</v>
      </c>
      <c r="AH2" s="672" t="str">
        <f>A2</f>
        <v>選択してください↓</v>
      </c>
    </row>
    <row r="3" spans="1:43" ht="9.75" customHeight="1" thickBot="1" x14ac:dyDescent="0.2">
      <c r="A3" s="7"/>
      <c r="B3" s="7"/>
      <c r="C3" s="7"/>
      <c r="D3" s="7"/>
      <c r="E3" s="7"/>
      <c r="F3" s="7"/>
      <c r="G3" s="2459"/>
      <c r="H3" s="2459"/>
      <c r="I3" s="2459"/>
      <c r="J3" s="2459"/>
      <c r="K3" s="2459"/>
      <c r="L3" s="2459"/>
      <c r="M3" s="2459"/>
      <c r="N3" s="2459"/>
      <c r="O3" s="2459"/>
      <c r="P3" s="2459"/>
      <c r="Q3" s="2459"/>
      <c r="R3" s="2459"/>
      <c r="S3" s="2459"/>
      <c r="T3" s="2459"/>
      <c r="U3" s="2459"/>
      <c r="V3" s="2459"/>
      <c r="W3" s="2459"/>
      <c r="X3" s="2459"/>
      <c r="Y3" s="2459"/>
      <c r="Z3" s="2459"/>
      <c r="AA3" s="2459"/>
      <c r="AB3" s="2459"/>
      <c r="AC3" s="2459"/>
      <c r="AD3" s="2459"/>
      <c r="AE3" s="2459"/>
      <c r="AH3" s="182"/>
    </row>
    <row r="4" spans="1:43" ht="27" customHeight="1" thickBot="1" x14ac:dyDescent="0.2">
      <c r="A4" s="675" t="s">
        <v>272</v>
      </c>
      <c r="B4" s="2526" t="str">
        <f>IFERROR(IF(SUM(AH:AH)=0,"",SUM(AH:AH)),"")</f>
        <v/>
      </c>
      <c r="C4" s="2526"/>
      <c r="D4" s="2526"/>
      <c r="E4" s="766" t="str">
        <f>IF(B4="","",VLOOKUP(B4,AL:AN,2,0))</f>
        <v/>
      </c>
      <c r="F4" s="767" t="str">
        <f>IF(B4="","",VLOOKUP(B4,AL:AN,3,0))</f>
        <v/>
      </c>
      <c r="G4" s="7"/>
      <c r="H4" s="7"/>
      <c r="I4" s="10"/>
      <c r="J4" s="10"/>
      <c r="K4" s="10"/>
      <c r="L4" s="10" t="s">
        <v>128</v>
      </c>
      <c r="M4" s="11"/>
      <c r="N4" s="12"/>
      <c r="O4" s="12"/>
      <c r="P4" s="13" t="s">
        <v>9</v>
      </c>
      <c r="Q4" s="14" t="s">
        <v>145</v>
      </c>
      <c r="R4" s="11"/>
      <c r="S4" s="12"/>
      <c r="T4" s="12"/>
      <c r="U4" s="12"/>
      <c r="V4" s="12"/>
      <c r="W4" s="15"/>
      <c r="X4" s="15"/>
      <c r="Y4" s="13" t="s">
        <v>10</v>
      </c>
      <c r="Z4" s="11"/>
      <c r="AA4" s="11"/>
      <c r="AB4" s="11"/>
      <c r="AC4" s="11"/>
      <c r="AD4" s="7"/>
      <c r="AE4" s="7"/>
      <c r="AH4" s="673" t="s">
        <v>2085</v>
      </c>
    </row>
    <row r="5" spans="1:43" ht="10.5" customHeight="1" x14ac:dyDescent="0.15">
      <c r="A5" s="2527" t="s">
        <v>483</v>
      </c>
      <c r="B5" s="2527"/>
      <c r="C5" s="2527"/>
      <c r="D5" s="2527"/>
      <c r="E5" s="2527"/>
      <c r="F5" s="2527"/>
      <c r="G5" s="2527"/>
      <c r="H5" s="2527"/>
      <c r="I5" s="2527"/>
      <c r="J5" s="2527"/>
      <c r="K5" s="10"/>
      <c r="L5" s="11"/>
      <c r="M5" s="11"/>
      <c r="N5" s="11"/>
      <c r="O5" s="11"/>
      <c r="P5" s="11"/>
      <c r="Q5" s="11"/>
      <c r="R5" s="11"/>
      <c r="S5" s="11"/>
      <c r="T5" s="11"/>
      <c r="U5" s="11"/>
      <c r="V5" s="11"/>
      <c r="W5" s="11"/>
      <c r="X5" s="11"/>
      <c r="Y5" s="11"/>
      <c r="Z5" s="11"/>
      <c r="AA5" s="11"/>
      <c r="AB5" s="6"/>
      <c r="AC5" s="16"/>
      <c r="AD5" s="7"/>
      <c r="AE5" s="7"/>
      <c r="AH5" s="671" t="str">
        <f>IF(D17="","",D17)</f>
        <v/>
      </c>
    </row>
    <row r="6" spans="1:43" ht="9.75" customHeight="1" x14ac:dyDescent="0.15">
      <c r="A6" s="2456" t="s">
        <v>11</v>
      </c>
      <c r="B6" s="2456"/>
      <c r="C6" s="7"/>
      <c r="D6" s="7"/>
      <c r="E6" s="7"/>
      <c r="F6" s="7"/>
      <c r="G6" s="7"/>
      <c r="H6" s="7"/>
      <c r="I6" s="7"/>
      <c r="J6" s="7"/>
      <c r="K6" s="7"/>
      <c r="L6" s="7"/>
      <c r="M6" s="2536" t="s">
        <v>2092</v>
      </c>
      <c r="N6" s="2536"/>
      <c r="O6" s="2536"/>
      <c r="P6" s="2536"/>
      <c r="Q6" s="2536"/>
      <c r="R6" s="2536"/>
      <c r="S6" s="2536"/>
      <c r="T6" s="2536"/>
      <c r="U6" s="2536"/>
      <c r="V6" s="2536"/>
      <c r="W6" s="7"/>
      <c r="X6" s="7"/>
      <c r="Y6" s="7"/>
      <c r="Z6" s="7"/>
      <c r="AA6" s="7"/>
      <c r="AB6" s="7"/>
      <c r="AC6" s="7"/>
      <c r="AD6" s="7"/>
      <c r="AE6" s="7"/>
    </row>
    <row r="7" spans="1:43" ht="9.75" customHeight="1" thickBot="1" x14ac:dyDescent="0.2">
      <c r="A7" s="2456"/>
      <c r="B7" s="2456"/>
      <c r="C7" s="7"/>
      <c r="D7" s="7"/>
      <c r="E7" s="7"/>
      <c r="F7" s="7"/>
      <c r="G7" s="7"/>
      <c r="H7" s="7"/>
      <c r="I7" s="7"/>
      <c r="J7" s="7"/>
      <c r="K7" s="7"/>
      <c r="L7" s="7"/>
      <c r="M7" s="2537"/>
      <c r="N7" s="2537"/>
      <c r="O7" s="2537"/>
      <c r="P7" s="2537"/>
      <c r="Q7" s="2537"/>
      <c r="R7" s="2537"/>
      <c r="S7" s="2537"/>
      <c r="T7" s="2537"/>
      <c r="U7" s="2537"/>
      <c r="V7" s="2537"/>
      <c r="W7" s="7"/>
      <c r="X7" s="7"/>
      <c r="Y7" s="7"/>
      <c r="Z7" s="7"/>
      <c r="AA7" s="7"/>
      <c r="AB7" s="7"/>
      <c r="AC7" s="7"/>
      <c r="AD7" s="7"/>
      <c r="AE7" s="7"/>
    </row>
    <row r="8" spans="1:43" s="17" customFormat="1" ht="13.15" customHeight="1" x14ac:dyDescent="0.15">
      <c r="A8" s="2454" t="s">
        <v>0</v>
      </c>
      <c r="B8" s="2427"/>
      <c r="C8" s="2427"/>
      <c r="D8" s="2429"/>
      <c r="E8" s="2430"/>
      <c r="F8" s="2430"/>
      <c r="G8" s="2430"/>
      <c r="H8" s="2430"/>
      <c r="I8" s="2430"/>
      <c r="J8" s="2430"/>
      <c r="K8" s="2430"/>
      <c r="L8" s="2430"/>
      <c r="M8" s="2430"/>
      <c r="N8" s="2430"/>
      <c r="O8" s="2430"/>
      <c r="P8" s="2431"/>
      <c r="Q8" s="2427" t="s">
        <v>0</v>
      </c>
      <c r="R8" s="2427"/>
      <c r="S8" s="2427"/>
      <c r="T8" s="2542"/>
      <c r="U8" s="2624"/>
      <c r="V8" s="2624"/>
      <c r="W8" s="2624"/>
      <c r="X8" s="2624"/>
      <c r="Y8" s="2624"/>
      <c r="Z8" s="2624"/>
      <c r="AA8" s="2624"/>
      <c r="AB8" s="2624"/>
      <c r="AC8" s="2624"/>
      <c r="AD8" s="2624"/>
      <c r="AE8" s="2625"/>
      <c r="AF8" s="409" t="str">
        <f>IF(AND(D8="",T8=""),"←フリガナ（学校法人名・理事長名）が未記入です。",IF(D8="","←フリガナ（学校法人名）が未記入です。",IF(T8="","←フリガナ（理事長名）が未記入です。","")))</f>
        <v>←フリガナ（学校法人名・理事長名）が未記入です。</v>
      </c>
      <c r="AG8" s="183"/>
      <c r="AI8" s="670"/>
      <c r="AJ8" s="670"/>
      <c r="AK8" s="670"/>
      <c r="AL8" s="670"/>
      <c r="AM8" s="670"/>
      <c r="AN8" s="670"/>
      <c r="AO8" s="670"/>
      <c r="AP8" s="670"/>
      <c r="AQ8" s="670"/>
    </row>
    <row r="9" spans="1:43" s="17" customFormat="1" ht="16.149999999999999" customHeight="1" x14ac:dyDescent="0.15">
      <c r="A9" s="2455"/>
      <c r="B9" s="2428"/>
      <c r="C9" s="2428"/>
      <c r="D9" s="2466"/>
      <c r="E9" s="2467"/>
      <c r="F9" s="2467"/>
      <c r="G9" s="2467"/>
      <c r="H9" s="2467"/>
      <c r="I9" s="2467"/>
      <c r="J9" s="2467"/>
      <c r="K9" s="2467"/>
      <c r="L9" s="2467"/>
      <c r="M9" s="2467"/>
      <c r="N9" s="2467"/>
      <c r="O9" s="2467"/>
      <c r="P9" s="2467"/>
      <c r="Q9" s="2428"/>
      <c r="R9" s="2428"/>
      <c r="S9" s="2428"/>
      <c r="T9" s="2460"/>
      <c r="U9" s="2461"/>
      <c r="V9" s="2461"/>
      <c r="W9" s="2461"/>
      <c r="X9" s="2461"/>
      <c r="Y9" s="2461"/>
      <c r="Z9" s="2461"/>
      <c r="AA9" s="2461"/>
      <c r="AB9" s="2461"/>
      <c r="AC9" s="2461"/>
      <c r="AD9" s="2461"/>
      <c r="AE9" s="2462"/>
      <c r="AF9" s="961" t="str">
        <f>IF(AND(D9="",T9=""),"←学校法人名・理事長名が未記入です。",IF(D9="","←学校法人名が未記入です。",IF(T9="","←理事長名が未記入です。","")))</f>
        <v>←学校法人名・理事長名が未記入です。</v>
      </c>
      <c r="AG9" s="183"/>
      <c r="AI9" s="670"/>
      <c r="AJ9" s="670"/>
      <c r="AK9" s="670"/>
      <c r="AL9" s="670"/>
      <c r="AM9" s="670"/>
      <c r="AN9" s="670"/>
      <c r="AO9" s="670"/>
      <c r="AP9" s="670"/>
      <c r="AQ9" s="670"/>
    </row>
    <row r="10" spans="1:43" s="17" customFormat="1" ht="16.149999999999999" customHeight="1" x14ac:dyDescent="0.15">
      <c r="A10" s="2469" t="s">
        <v>15</v>
      </c>
      <c r="B10" s="2426"/>
      <c r="C10" s="2426"/>
      <c r="D10" s="2468"/>
      <c r="E10" s="2468"/>
      <c r="F10" s="2468"/>
      <c r="G10" s="2468"/>
      <c r="H10" s="2468"/>
      <c r="I10" s="2468"/>
      <c r="J10" s="2468"/>
      <c r="K10" s="2468"/>
      <c r="L10" s="2468"/>
      <c r="M10" s="2468"/>
      <c r="N10" s="2468"/>
      <c r="O10" s="2468"/>
      <c r="P10" s="2468"/>
      <c r="Q10" s="2428"/>
      <c r="R10" s="2428"/>
      <c r="S10" s="2428"/>
      <c r="T10" s="2463"/>
      <c r="U10" s="2464"/>
      <c r="V10" s="2464"/>
      <c r="W10" s="2464"/>
      <c r="X10" s="2464"/>
      <c r="Y10" s="2464"/>
      <c r="Z10" s="2464"/>
      <c r="AA10" s="2464"/>
      <c r="AB10" s="2464"/>
      <c r="AC10" s="2464"/>
      <c r="AD10" s="2464"/>
      <c r="AE10" s="2465"/>
      <c r="AF10" s="961"/>
      <c r="AG10" s="183"/>
      <c r="AI10" s="670"/>
      <c r="AJ10" s="670"/>
      <c r="AK10" s="670"/>
      <c r="AL10" s="670"/>
      <c r="AM10" s="670"/>
      <c r="AN10" s="670"/>
      <c r="AO10" s="670"/>
      <c r="AP10" s="670"/>
      <c r="AQ10" s="670"/>
    </row>
    <row r="11" spans="1:43" s="17" customFormat="1" ht="13.15" customHeight="1" x14ac:dyDescent="0.15">
      <c r="A11" s="2630" t="s">
        <v>12</v>
      </c>
      <c r="B11" s="2473"/>
      <c r="C11" s="2473"/>
      <c r="D11" s="2435" t="s">
        <v>16</v>
      </c>
      <c r="E11" s="2554"/>
      <c r="F11" s="2554"/>
      <c r="G11" s="2554"/>
      <c r="H11" s="2419" t="s">
        <v>0</v>
      </c>
      <c r="I11" s="2420"/>
      <c r="J11" s="2420"/>
      <c r="K11" s="2420"/>
      <c r="L11" s="2420"/>
      <c r="M11" s="2420"/>
      <c r="N11" s="2420"/>
      <c r="O11" s="2420"/>
      <c r="P11" s="2421"/>
      <c r="Q11" s="2425" t="s">
        <v>17</v>
      </c>
      <c r="R11" s="2425"/>
      <c r="S11" s="2425"/>
      <c r="T11" s="2437"/>
      <c r="U11" s="2438"/>
      <c r="V11" s="2438"/>
      <c r="W11" s="2438"/>
      <c r="X11" s="2438"/>
      <c r="Y11" s="2438"/>
      <c r="Z11" s="2438"/>
      <c r="AA11" s="2438"/>
      <c r="AB11" s="2438"/>
      <c r="AC11" s="2438"/>
      <c r="AD11" s="2438"/>
      <c r="AE11" s="2439"/>
      <c r="AF11" s="961" t="str">
        <f>IF(AND(E11="",H12="",T11=""),"←郵便番号、フリガナ、電話番号が未記入です。",IF(E11="","←郵便番号が未記入です。",IF(H12="","←フリガナ（所在地）が未記入です。",IF(T11="","←電話番号が未記入です。",""))))</f>
        <v>←郵便番号、フリガナ、電話番号が未記入です。</v>
      </c>
      <c r="AG11" s="183"/>
      <c r="AI11" s="670"/>
      <c r="AJ11" s="670"/>
      <c r="AK11" s="670"/>
      <c r="AL11" s="670"/>
      <c r="AM11" s="670"/>
      <c r="AN11" s="670"/>
      <c r="AO11" s="670"/>
      <c r="AP11" s="670"/>
      <c r="AQ11" s="670"/>
    </row>
    <row r="12" spans="1:43" s="17" customFormat="1" ht="13.15" customHeight="1" x14ac:dyDescent="0.15">
      <c r="A12" s="2626" t="s">
        <v>18</v>
      </c>
      <c r="B12" s="2627"/>
      <c r="C12" s="2627"/>
      <c r="D12" s="2436"/>
      <c r="E12" s="2555"/>
      <c r="F12" s="2555"/>
      <c r="G12" s="2555"/>
      <c r="H12" s="2422"/>
      <c r="I12" s="2423"/>
      <c r="J12" s="2423"/>
      <c r="K12" s="2423"/>
      <c r="L12" s="2423"/>
      <c r="M12" s="2423"/>
      <c r="N12" s="2423"/>
      <c r="O12" s="2423"/>
      <c r="P12" s="2424"/>
      <c r="Q12" s="2426"/>
      <c r="R12" s="2426"/>
      <c r="S12" s="2426"/>
      <c r="T12" s="2523"/>
      <c r="U12" s="2524"/>
      <c r="V12" s="2524"/>
      <c r="W12" s="2524"/>
      <c r="X12" s="2524"/>
      <c r="Y12" s="2524"/>
      <c r="Z12" s="2524"/>
      <c r="AA12" s="2524"/>
      <c r="AB12" s="2524"/>
      <c r="AC12" s="2524"/>
      <c r="AD12" s="2524"/>
      <c r="AE12" s="2525"/>
      <c r="AF12" s="961"/>
      <c r="AG12" s="183"/>
      <c r="AI12" s="670"/>
      <c r="AJ12" s="670"/>
      <c r="AK12" s="670"/>
      <c r="AL12" s="670"/>
      <c r="AM12" s="670"/>
      <c r="AN12" s="670"/>
      <c r="AO12" s="670"/>
      <c r="AP12" s="670"/>
      <c r="AQ12" s="670"/>
    </row>
    <row r="13" spans="1:43" s="17" customFormat="1" ht="16.149999999999999" customHeight="1" x14ac:dyDescent="0.15">
      <c r="A13" s="2626"/>
      <c r="B13" s="2627"/>
      <c r="C13" s="2627"/>
      <c r="D13" s="2528"/>
      <c r="E13" s="2529"/>
      <c r="F13" s="2529"/>
      <c r="G13" s="2529"/>
      <c r="H13" s="2529"/>
      <c r="I13" s="2529"/>
      <c r="J13" s="2529"/>
      <c r="K13" s="2529"/>
      <c r="L13" s="2529"/>
      <c r="M13" s="2529"/>
      <c r="N13" s="2529"/>
      <c r="O13" s="2529"/>
      <c r="P13" s="2530"/>
      <c r="Q13" s="2426" t="s">
        <v>19</v>
      </c>
      <c r="R13" s="2426"/>
      <c r="S13" s="2426"/>
      <c r="T13" s="2485"/>
      <c r="U13" s="2486"/>
      <c r="V13" s="2486"/>
      <c r="W13" s="2486"/>
      <c r="X13" s="2486"/>
      <c r="Y13" s="2486"/>
      <c r="Z13" s="2486"/>
      <c r="AA13" s="2486"/>
      <c r="AB13" s="2486"/>
      <c r="AC13" s="2486"/>
      <c r="AD13" s="2486"/>
      <c r="AE13" s="2487"/>
      <c r="AF13" s="961" t="str">
        <f>IF(AND(D13="",T13=""),"←所在地・FAX番号が未記入です。",IF(D13="","←所在地が未記入です。",IF(T13="","←FAX番号が未記入です。","")))</f>
        <v>←所在地・FAX番号が未記入です。</v>
      </c>
      <c r="AG13" s="183"/>
      <c r="AI13" s="670"/>
      <c r="AJ13" s="670"/>
      <c r="AK13" s="670"/>
      <c r="AL13" s="670"/>
      <c r="AM13" s="670"/>
      <c r="AN13" s="670"/>
      <c r="AO13" s="670"/>
      <c r="AP13" s="670"/>
      <c r="AQ13" s="670"/>
    </row>
    <row r="14" spans="1:43" s="17" customFormat="1" ht="16.149999999999999" customHeight="1" thickBot="1" x14ac:dyDescent="0.2">
      <c r="A14" s="2628"/>
      <c r="B14" s="2629"/>
      <c r="C14" s="2629"/>
      <c r="D14" s="2531"/>
      <c r="E14" s="2532"/>
      <c r="F14" s="2532"/>
      <c r="G14" s="2532"/>
      <c r="H14" s="2532"/>
      <c r="I14" s="2532"/>
      <c r="J14" s="2532"/>
      <c r="K14" s="2532"/>
      <c r="L14" s="2532"/>
      <c r="M14" s="2532"/>
      <c r="N14" s="2532"/>
      <c r="O14" s="2532"/>
      <c r="P14" s="2533"/>
      <c r="Q14" s="2548"/>
      <c r="R14" s="2548"/>
      <c r="S14" s="2548"/>
      <c r="T14" s="2440"/>
      <c r="U14" s="2441"/>
      <c r="V14" s="2441"/>
      <c r="W14" s="2441"/>
      <c r="X14" s="2441"/>
      <c r="Y14" s="2441"/>
      <c r="Z14" s="2441"/>
      <c r="AA14" s="2441"/>
      <c r="AB14" s="2441"/>
      <c r="AC14" s="2441"/>
      <c r="AD14" s="2441"/>
      <c r="AE14" s="2442"/>
      <c r="AF14" s="961"/>
      <c r="AG14" s="183"/>
      <c r="AI14" s="670"/>
      <c r="AJ14" s="670"/>
      <c r="AK14" s="670"/>
      <c r="AL14" s="670"/>
      <c r="AM14" s="670"/>
      <c r="AN14" s="670"/>
      <c r="AO14" s="670"/>
      <c r="AP14" s="670"/>
      <c r="AQ14" s="670"/>
    </row>
    <row r="15" spans="1:43" s="17" customFormat="1" ht="11.65" customHeight="1" thickBot="1" x14ac:dyDescent="0.2">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418"/>
      <c r="AG15" s="183"/>
      <c r="AI15" s="670"/>
      <c r="AJ15" s="670"/>
      <c r="AK15" s="670"/>
      <c r="AL15" s="670"/>
      <c r="AM15" s="670"/>
      <c r="AN15" s="670"/>
      <c r="AO15" s="670"/>
      <c r="AP15" s="670"/>
      <c r="AQ15" s="670"/>
    </row>
    <row r="16" spans="1:43" s="17" customFormat="1" ht="13.15" customHeight="1" x14ac:dyDescent="0.15">
      <c r="A16" s="2454" t="s">
        <v>20</v>
      </c>
      <c r="B16" s="2427"/>
      <c r="C16" s="2427"/>
      <c r="D16" s="2621"/>
      <c r="E16" s="2622"/>
      <c r="F16" s="2622"/>
      <c r="G16" s="2622"/>
      <c r="H16" s="2622"/>
      <c r="I16" s="2622"/>
      <c r="J16" s="2622"/>
      <c r="K16" s="2622"/>
      <c r="L16" s="2623"/>
      <c r="M16" s="2538" t="s">
        <v>20</v>
      </c>
      <c r="N16" s="2427"/>
      <c r="O16" s="2539"/>
      <c r="P16" s="2542"/>
      <c r="Q16" s="2543"/>
      <c r="R16" s="2543"/>
      <c r="S16" s="2543"/>
      <c r="T16" s="2543"/>
      <c r="U16" s="2543"/>
      <c r="V16" s="2543"/>
      <c r="W16" s="2544"/>
      <c r="X16" s="2545" t="s">
        <v>21</v>
      </c>
      <c r="Y16" s="2470" t="s">
        <v>22</v>
      </c>
      <c r="Z16" s="2471"/>
      <c r="AA16" s="2482"/>
      <c r="AB16" s="2483"/>
      <c r="AC16" s="2483"/>
      <c r="AD16" s="2483"/>
      <c r="AE16" s="2484"/>
      <c r="AF16" s="409" t="str">
        <f>IF(AND(D16="",P16=""),"←フリガナ（学校名・校長名）が未記入です。",IF(D16="","←フリガナ（学校名）が未記入です。",IF(P16="","←フリガナ（校長名）が未記入です。",IF(AA16="","←記入者職名が未記入です。",""))))</f>
        <v>←フリガナ（学校名・校長名）が未記入です。</v>
      </c>
      <c r="AG16" s="183"/>
      <c r="AI16" s="670"/>
      <c r="AJ16" s="670"/>
      <c r="AK16" s="670"/>
      <c r="AL16" s="670"/>
      <c r="AM16" s="670"/>
      <c r="AN16" s="670"/>
      <c r="AO16" s="670"/>
      <c r="AP16" s="670"/>
      <c r="AQ16" s="670"/>
    </row>
    <row r="17" spans="1:43" s="17" customFormat="1" ht="13.15" customHeight="1" x14ac:dyDescent="0.15">
      <c r="A17" s="2455"/>
      <c r="B17" s="2428"/>
      <c r="C17" s="2428"/>
      <c r="D17" s="1613"/>
      <c r="E17" s="1614"/>
      <c r="F17" s="1614"/>
      <c r="G17" s="1614"/>
      <c r="H17" s="1614"/>
      <c r="I17" s="1614"/>
      <c r="J17" s="1614"/>
      <c r="K17" s="1614"/>
      <c r="L17" s="1615"/>
      <c r="M17" s="2540"/>
      <c r="N17" s="2428"/>
      <c r="O17" s="2541"/>
      <c r="P17" s="2460"/>
      <c r="Q17" s="2474"/>
      <c r="R17" s="2474"/>
      <c r="S17" s="2474"/>
      <c r="T17" s="2474"/>
      <c r="U17" s="2474"/>
      <c r="V17" s="2474"/>
      <c r="W17" s="2475"/>
      <c r="X17" s="2546"/>
      <c r="Y17" s="2472" t="s">
        <v>2</v>
      </c>
      <c r="Z17" s="2473"/>
      <c r="AA17" s="2432"/>
      <c r="AB17" s="2433"/>
      <c r="AC17" s="2433"/>
      <c r="AD17" s="2433"/>
      <c r="AE17" s="2434"/>
      <c r="AF17" s="409" t="str">
        <f>IF(AA17="","←フリガナ（記入者名）が未記入です。","")</f>
        <v>←フリガナ（記入者名）が未記入です。</v>
      </c>
      <c r="AG17" s="183"/>
      <c r="AI17" s="670"/>
      <c r="AJ17" s="670"/>
      <c r="AK17" s="670"/>
      <c r="AL17" s="670"/>
      <c r="AM17" s="670"/>
      <c r="AN17" s="670"/>
      <c r="AO17" s="670"/>
      <c r="AP17" s="670"/>
      <c r="AQ17" s="670"/>
    </row>
    <row r="18" spans="1:43" s="17" customFormat="1" ht="16.149999999999999" customHeight="1" x14ac:dyDescent="0.15">
      <c r="A18" s="2534" t="s">
        <v>3</v>
      </c>
      <c r="B18" s="2535"/>
      <c r="C18" s="2535"/>
      <c r="D18" s="1616"/>
      <c r="E18" s="1614"/>
      <c r="F18" s="1614"/>
      <c r="G18" s="1614"/>
      <c r="H18" s="1614"/>
      <c r="I18" s="1614"/>
      <c r="J18" s="1614"/>
      <c r="K18" s="1614"/>
      <c r="L18" s="1615"/>
      <c r="M18" s="2549" t="s">
        <v>23</v>
      </c>
      <c r="N18" s="2535"/>
      <c r="O18" s="2550"/>
      <c r="P18" s="2476"/>
      <c r="Q18" s="2477"/>
      <c r="R18" s="2477"/>
      <c r="S18" s="2477"/>
      <c r="T18" s="2477"/>
      <c r="U18" s="2477"/>
      <c r="V18" s="2477"/>
      <c r="W18" s="2478"/>
      <c r="X18" s="2546"/>
      <c r="Y18" s="2460"/>
      <c r="Z18" s="2461"/>
      <c r="AA18" s="2461"/>
      <c r="AB18" s="2461"/>
      <c r="AC18" s="2461"/>
      <c r="AD18" s="2461"/>
      <c r="AE18" s="2462"/>
      <c r="AF18" s="961" t="str">
        <f>IF(AND(D17="",P17="",Y18=""),"←学校名・校長名・記入者名が未記入です。",IF(D17="","←学校名が未記入です。",IF(P17="","←校長名が未記入です。",IF(Y18="","←記入者名が未記入です。",""))))</f>
        <v>←学校名・校長名・記入者名が未記入です。</v>
      </c>
      <c r="AG18" s="183"/>
      <c r="AI18" s="670"/>
      <c r="AJ18" s="670"/>
      <c r="AK18" s="670"/>
      <c r="AL18" s="670"/>
      <c r="AM18" s="670"/>
      <c r="AN18" s="670"/>
      <c r="AO18" s="670"/>
      <c r="AP18" s="670"/>
      <c r="AQ18" s="670"/>
    </row>
    <row r="19" spans="1:43" s="17" customFormat="1" ht="16.149999999999999" customHeight="1" x14ac:dyDescent="0.15">
      <c r="A19" s="2534"/>
      <c r="B19" s="2535"/>
      <c r="C19" s="2535"/>
      <c r="D19" s="1617"/>
      <c r="E19" s="1618"/>
      <c r="F19" s="1618"/>
      <c r="G19" s="1618"/>
      <c r="H19" s="1618"/>
      <c r="I19" s="1618"/>
      <c r="J19" s="1618"/>
      <c r="K19" s="1618"/>
      <c r="L19" s="1619"/>
      <c r="M19" s="2551"/>
      <c r="N19" s="2552"/>
      <c r="O19" s="2553"/>
      <c r="P19" s="2479"/>
      <c r="Q19" s="2480"/>
      <c r="R19" s="2480"/>
      <c r="S19" s="2480"/>
      <c r="T19" s="2480"/>
      <c r="U19" s="2480"/>
      <c r="V19" s="2480"/>
      <c r="W19" s="2481"/>
      <c r="X19" s="2547"/>
      <c r="Y19" s="2463"/>
      <c r="Z19" s="2464"/>
      <c r="AA19" s="2464"/>
      <c r="AB19" s="2464"/>
      <c r="AC19" s="2464"/>
      <c r="AD19" s="2464"/>
      <c r="AE19" s="2465"/>
      <c r="AF19" s="961"/>
      <c r="AG19" s="183"/>
      <c r="AI19" s="670"/>
      <c r="AJ19" s="670"/>
      <c r="AK19" s="670"/>
      <c r="AL19" s="670"/>
      <c r="AM19" s="670"/>
      <c r="AN19" s="670"/>
      <c r="AO19" s="670"/>
      <c r="AP19" s="670"/>
      <c r="AQ19" s="670"/>
    </row>
    <row r="20" spans="1:43" s="17" customFormat="1" ht="13.15" customHeight="1" x14ac:dyDescent="0.15">
      <c r="A20" s="2630" t="s">
        <v>1</v>
      </c>
      <c r="B20" s="2473"/>
      <c r="C20" s="2473"/>
      <c r="D20" s="2443" t="s">
        <v>4</v>
      </c>
      <c r="E20" s="2631"/>
      <c r="F20" s="2632"/>
      <c r="G20" s="2632"/>
      <c r="H20" s="2419" t="s">
        <v>0</v>
      </c>
      <c r="I20" s="2420"/>
      <c r="J20" s="2420"/>
      <c r="K20" s="2420"/>
      <c r="L20" s="2420"/>
      <c r="M20" s="2420"/>
      <c r="N20" s="2420"/>
      <c r="O20" s="2420"/>
      <c r="P20" s="2421"/>
      <c r="Q20" s="2425" t="s">
        <v>17</v>
      </c>
      <c r="R20" s="2425"/>
      <c r="S20" s="2425"/>
      <c r="T20" s="2437"/>
      <c r="U20" s="2438"/>
      <c r="V20" s="2438"/>
      <c r="W20" s="2438"/>
      <c r="X20" s="2438"/>
      <c r="Y20" s="2438"/>
      <c r="Z20" s="2438"/>
      <c r="AA20" s="2438"/>
      <c r="AB20" s="2438"/>
      <c r="AC20" s="2438"/>
      <c r="AD20" s="2438"/>
      <c r="AE20" s="2439"/>
      <c r="AF20" s="961" t="str">
        <f>IF(AND(E20="",H21="",T20=""),"←郵便番号・フリガナ、電話番号が未記入です。",IF(E20="","←郵便番号が未記入です。",IF(H21="","←フリガナ（所在地）が未記入です。",IF(T20="","←電話番号が未記入です。",""))))</f>
        <v>←郵便番号・フリガナ、電話番号が未記入です。</v>
      </c>
      <c r="AG20" s="183"/>
      <c r="AI20" s="670"/>
      <c r="AJ20" s="670"/>
      <c r="AK20" s="670"/>
      <c r="AL20" s="670"/>
      <c r="AM20" s="670"/>
      <c r="AN20" s="670"/>
      <c r="AO20" s="670"/>
      <c r="AP20" s="670"/>
      <c r="AQ20" s="670"/>
    </row>
    <row r="21" spans="1:43" s="17" customFormat="1" ht="13.15" customHeight="1" x14ac:dyDescent="0.15">
      <c r="A21" s="2651" t="s">
        <v>149</v>
      </c>
      <c r="B21" s="2652"/>
      <c r="C21" s="2652"/>
      <c r="D21" s="2444"/>
      <c r="E21" s="2632"/>
      <c r="F21" s="2632"/>
      <c r="G21" s="2632"/>
      <c r="H21" s="2422"/>
      <c r="I21" s="2423"/>
      <c r="J21" s="2423"/>
      <c r="K21" s="2423"/>
      <c r="L21" s="2423"/>
      <c r="M21" s="2423"/>
      <c r="N21" s="2423"/>
      <c r="O21" s="2423"/>
      <c r="P21" s="2424"/>
      <c r="Q21" s="2426"/>
      <c r="R21" s="2426"/>
      <c r="S21" s="2426"/>
      <c r="T21" s="2659"/>
      <c r="U21" s="2486"/>
      <c r="V21" s="2486"/>
      <c r="W21" s="2486"/>
      <c r="X21" s="2486"/>
      <c r="Y21" s="2486"/>
      <c r="Z21" s="2486"/>
      <c r="AA21" s="2486"/>
      <c r="AB21" s="2486"/>
      <c r="AC21" s="2486"/>
      <c r="AD21" s="2486"/>
      <c r="AE21" s="2487"/>
      <c r="AF21" s="961"/>
      <c r="AG21" s="183"/>
      <c r="AI21" s="670"/>
      <c r="AJ21" s="670"/>
      <c r="AK21" s="670"/>
      <c r="AL21" s="670"/>
      <c r="AM21" s="670"/>
      <c r="AN21" s="670"/>
      <c r="AO21" s="670"/>
      <c r="AP21" s="670"/>
      <c r="AQ21" s="670"/>
    </row>
    <row r="22" spans="1:43" s="17" customFormat="1" ht="16.149999999999999" customHeight="1" x14ac:dyDescent="0.15">
      <c r="A22" s="2651"/>
      <c r="B22" s="2652"/>
      <c r="C22" s="2652"/>
      <c r="D22" s="2679"/>
      <c r="E22" s="2680"/>
      <c r="F22" s="2680"/>
      <c r="G22" s="2680"/>
      <c r="H22" s="2680"/>
      <c r="I22" s="2680"/>
      <c r="J22" s="2680"/>
      <c r="K22" s="2680"/>
      <c r="L22" s="2680"/>
      <c r="M22" s="2680"/>
      <c r="N22" s="2680"/>
      <c r="O22" s="2680"/>
      <c r="P22" s="2680"/>
      <c r="Q22" s="2426" t="s">
        <v>25</v>
      </c>
      <c r="R22" s="2426"/>
      <c r="S22" s="2426"/>
      <c r="T22" s="2437"/>
      <c r="U22" s="2438"/>
      <c r="V22" s="2438"/>
      <c r="W22" s="2438"/>
      <c r="X22" s="2438"/>
      <c r="Y22" s="2438"/>
      <c r="Z22" s="2438"/>
      <c r="AA22" s="2438"/>
      <c r="AB22" s="2438"/>
      <c r="AC22" s="2438"/>
      <c r="AD22" s="2438"/>
      <c r="AE22" s="2439"/>
      <c r="AF22" s="961" t="str">
        <f>IF(AND(D22="",T22=""),"←所在地・FAX番号が未記入です。",IF(D22="","←学校所在地が未記入です。",IF(T22="","←FAX番号が未記入です。","")))</f>
        <v>←所在地・FAX番号が未記入です。</v>
      </c>
      <c r="AG22" s="183"/>
      <c r="AI22" s="670"/>
      <c r="AJ22" s="670"/>
      <c r="AK22" s="670"/>
      <c r="AL22" s="670"/>
      <c r="AM22" s="670"/>
      <c r="AN22" s="670"/>
      <c r="AO22" s="670"/>
      <c r="AP22" s="670"/>
      <c r="AQ22" s="670"/>
    </row>
    <row r="23" spans="1:43" s="17" customFormat="1" ht="16.149999999999999" customHeight="1" thickBot="1" x14ac:dyDescent="0.2">
      <c r="A23" s="2653"/>
      <c r="B23" s="2654"/>
      <c r="C23" s="2654"/>
      <c r="D23" s="2681"/>
      <c r="E23" s="2681"/>
      <c r="F23" s="2681"/>
      <c r="G23" s="2681"/>
      <c r="H23" s="2681"/>
      <c r="I23" s="2681"/>
      <c r="J23" s="2681"/>
      <c r="K23" s="2681"/>
      <c r="L23" s="2681"/>
      <c r="M23" s="2681"/>
      <c r="N23" s="2681"/>
      <c r="O23" s="2681"/>
      <c r="P23" s="2681"/>
      <c r="Q23" s="2548"/>
      <c r="R23" s="2548"/>
      <c r="S23" s="2548"/>
      <c r="T23" s="2440"/>
      <c r="U23" s="2441"/>
      <c r="V23" s="2441"/>
      <c r="W23" s="2441"/>
      <c r="X23" s="2441"/>
      <c r="Y23" s="2441"/>
      <c r="Z23" s="2441"/>
      <c r="AA23" s="2441"/>
      <c r="AB23" s="2441"/>
      <c r="AC23" s="2441"/>
      <c r="AD23" s="2441"/>
      <c r="AE23" s="2442"/>
      <c r="AF23" s="961"/>
      <c r="AG23" s="183"/>
      <c r="AI23" s="670"/>
      <c r="AJ23" s="670"/>
      <c r="AK23" s="670"/>
      <c r="AL23" s="670"/>
      <c r="AM23" s="670"/>
      <c r="AN23" s="670"/>
      <c r="AO23" s="670"/>
      <c r="AP23" s="670"/>
      <c r="AQ23" s="670"/>
    </row>
    <row r="24" spans="1:43" s="17" customFormat="1" ht="11.65" customHeight="1" thickBot="1" x14ac:dyDescent="0.2">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418"/>
      <c r="AG24" s="183"/>
      <c r="AI24" s="670"/>
      <c r="AJ24" s="670"/>
      <c r="AK24" s="670"/>
      <c r="AL24" s="670"/>
      <c r="AM24" s="670"/>
      <c r="AN24" s="670"/>
      <c r="AO24" s="670"/>
      <c r="AP24" s="670"/>
      <c r="AQ24" s="670"/>
    </row>
    <row r="25" spans="1:43" s="17" customFormat="1" ht="14.25" customHeight="1" x14ac:dyDescent="0.15">
      <c r="A25" s="315" t="s">
        <v>135</v>
      </c>
      <c r="B25" s="316"/>
      <c r="C25" s="316"/>
      <c r="D25" s="316"/>
      <c r="E25" s="316"/>
      <c r="F25" s="316"/>
      <c r="G25" s="323"/>
      <c r="H25" s="2565" t="s">
        <v>222</v>
      </c>
      <c r="I25" s="2566"/>
      <c r="J25" s="2566"/>
      <c r="K25" s="2566"/>
      <c r="L25" s="2566"/>
      <c r="M25" s="2566"/>
      <c r="N25" s="2566"/>
      <c r="O25" s="2566"/>
      <c r="P25" s="2567"/>
      <c r="Q25" s="328" t="s">
        <v>136</v>
      </c>
      <c r="R25" s="329"/>
      <c r="S25" s="316"/>
      <c r="T25" s="329"/>
      <c r="U25" s="329"/>
      <c r="V25" s="329"/>
      <c r="W25" s="329"/>
      <c r="X25" s="2556"/>
      <c r="Y25" s="2559" t="s">
        <v>30</v>
      </c>
      <c r="Z25" s="2560"/>
      <c r="AA25" s="2561"/>
      <c r="AB25" s="2445" t="s">
        <v>129</v>
      </c>
      <c r="AC25" s="2446"/>
      <c r="AD25" s="2447"/>
      <c r="AE25" s="330"/>
      <c r="AF25" s="414"/>
      <c r="AG25" s="415"/>
      <c r="AI25" s="670"/>
      <c r="AJ25" s="670"/>
      <c r="AK25" s="670"/>
      <c r="AL25" s="670"/>
      <c r="AM25" s="670"/>
      <c r="AN25" s="670"/>
      <c r="AO25" s="670"/>
      <c r="AP25" s="670"/>
      <c r="AQ25" s="670"/>
    </row>
    <row r="26" spans="1:43" s="17" customFormat="1" ht="8.25" customHeight="1" x14ac:dyDescent="0.15">
      <c r="A26" s="317"/>
      <c r="B26" s="172"/>
      <c r="C26" s="172"/>
      <c r="D26" s="172"/>
      <c r="E26" s="172"/>
      <c r="F26" s="318"/>
      <c r="G26" s="324"/>
      <c r="H26" s="22"/>
      <c r="I26" s="15"/>
      <c r="J26" s="15"/>
      <c r="K26" s="15"/>
      <c r="L26" s="15"/>
      <c r="M26" s="15"/>
      <c r="N26" s="15"/>
      <c r="O26" s="326"/>
      <c r="P26" s="324"/>
      <c r="Q26" s="19"/>
      <c r="R26" s="20"/>
      <c r="S26" s="21"/>
      <c r="T26" s="427"/>
      <c r="U26" s="427"/>
      <c r="V26" s="427"/>
      <c r="W26" s="21"/>
      <c r="X26" s="2557"/>
      <c r="Y26" s="2562"/>
      <c r="Z26" s="2563"/>
      <c r="AA26" s="2564"/>
      <c r="AB26" s="2448"/>
      <c r="AC26" s="2449"/>
      <c r="AD26" s="2450"/>
      <c r="AE26" s="331"/>
      <c r="AF26" s="416"/>
      <c r="AG26" s="417"/>
      <c r="AI26" s="670"/>
      <c r="AJ26" s="670"/>
      <c r="AK26" s="670"/>
      <c r="AL26" s="670"/>
      <c r="AM26" s="670"/>
      <c r="AN26" s="670"/>
      <c r="AO26" s="670"/>
      <c r="AP26" s="670"/>
      <c r="AQ26" s="670"/>
    </row>
    <row r="27" spans="1:43" s="17" customFormat="1" ht="14.25" customHeight="1" x14ac:dyDescent="0.15">
      <c r="A27" s="22" t="s">
        <v>130</v>
      </c>
      <c r="B27" s="21"/>
      <c r="C27" s="21"/>
      <c r="D27" s="21"/>
      <c r="E27" s="21"/>
      <c r="F27" s="21"/>
      <c r="G27" s="324"/>
      <c r="H27" s="2568" t="s">
        <v>27</v>
      </c>
      <c r="I27" s="2569"/>
      <c r="J27" s="2569"/>
      <c r="K27" s="2570"/>
      <c r="L27" s="1"/>
      <c r="M27" s="23" t="s">
        <v>28</v>
      </c>
      <c r="N27" s="1"/>
      <c r="O27" s="24" t="s">
        <v>29</v>
      </c>
      <c r="P27" s="324"/>
      <c r="Q27" s="22"/>
      <c r="R27" s="21"/>
      <c r="S27" s="21"/>
      <c r="T27" s="332">
        <v>3</v>
      </c>
      <c r="U27" s="333" t="s">
        <v>230</v>
      </c>
      <c r="V27" s="333"/>
      <c r="W27" s="21"/>
      <c r="X27" s="2558"/>
      <c r="Y27" s="2571" t="s">
        <v>115</v>
      </c>
      <c r="Z27" s="2572"/>
      <c r="AA27" s="2573"/>
      <c r="AB27" s="2682" t="s">
        <v>115</v>
      </c>
      <c r="AC27" s="2683"/>
      <c r="AD27" s="2684"/>
      <c r="AE27" s="331"/>
      <c r="AF27" s="418"/>
      <c r="AG27" s="419"/>
      <c r="AI27" s="670"/>
      <c r="AJ27" s="670"/>
      <c r="AK27" s="670"/>
      <c r="AL27" s="670"/>
      <c r="AM27" s="670"/>
      <c r="AN27" s="670"/>
      <c r="AO27" s="670"/>
      <c r="AP27" s="670"/>
      <c r="AQ27" s="670"/>
    </row>
    <row r="28" spans="1:43" s="17" customFormat="1" ht="14.25" customHeight="1" x14ac:dyDescent="0.15">
      <c r="A28" s="22" t="s">
        <v>131</v>
      </c>
      <c r="B28" s="21"/>
      <c r="C28" s="21"/>
      <c r="D28" s="21"/>
      <c r="E28" s="21"/>
      <c r="F28" s="21"/>
      <c r="G28" s="324"/>
      <c r="H28" s="2568" t="s">
        <v>31</v>
      </c>
      <c r="I28" s="2569"/>
      <c r="J28" s="2569"/>
      <c r="K28" s="2570"/>
      <c r="L28" s="2"/>
      <c r="M28" s="23" t="s">
        <v>28</v>
      </c>
      <c r="N28" s="2"/>
      <c r="O28" s="24" t="s">
        <v>29</v>
      </c>
      <c r="P28" s="324"/>
      <c r="Q28" s="22" t="s">
        <v>133</v>
      </c>
      <c r="R28" s="15"/>
      <c r="S28" s="21"/>
      <c r="T28" s="2363" t="s">
        <v>231</v>
      </c>
      <c r="U28" s="2363"/>
      <c r="V28" s="2363"/>
      <c r="W28" s="21"/>
      <c r="X28" s="25" t="s">
        <v>34</v>
      </c>
      <c r="Y28" s="2648"/>
      <c r="Z28" s="2649"/>
      <c r="AA28" s="2650"/>
      <c r="AB28" s="2613"/>
      <c r="AC28" s="2614"/>
      <c r="AD28" s="2615"/>
      <c r="AE28" s="331"/>
      <c r="AF28" s="1526" t="str">
        <f>IF(AND(Q32=1,Y28="",Y29=""),"←入寮定員が未記入です。",IF(AND(Q32=1,AB28="",AB29=""),"←実入寮者数が未記入です。０名の場合は、０と入力してください。",IF(AND(A32=2,Y28&gt;0),"←男子の入寮定員が１名以上ですが、「男女共学別」で「2 女子校」を選択しています。",IF(AND(A32=1,Y29&gt;0),"←女子の入寮定員が１名以上ですが、「男女共学別」で「1 男子校」を選択しています。",IF(AND(A32=2,AB28&gt;0),"←男子の実入寮者数が１名以上ですが、「男女共学別」で「2 女子校」を選択しています。",IF(AND(A32=1,AB29&gt;0),"←女子の実入寮者数が１名以上ですが、「男女共学別」で「1 男子校」を選択しています。",IF(AB28&gt;Y28,"←男子の実入寮者数が入寮定員を上回っています。一時的に実入寮者数が入寮定員を超過している場合は、入寮定員に実入寮者数の人数を記入してください。",IF(AB29&gt;Y29,"←女子の実入寮者数が入寮定員を上回っています。一時的に実入寮者数が入寮定員を超過している場合は、入寮定員に実入寮者数の人数を記入してください。",IF(AND(SUM(Y28:AD29)&gt;0,NOT(Q32=1)),"←寄宿舎の有無で「１有」が選択されていません。","")))))))))</f>
        <v/>
      </c>
      <c r="AG28" s="419"/>
      <c r="AI28" s="670"/>
      <c r="AJ28" s="670"/>
      <c r="AK28" s="670"/>
      <c r="AL28" s="670"/>
      <c r="AM28" s="670"/>
      <c r="AN28" s="670"/>
      <c r="AO28" s="670"/>
      <c r="AP28" s="670"/>
      <c r="AQ28" s="670"/>
    </row>
    <row r="29" spans="1:43" s="17" customFormat="1" ht="14.25" customHeight="1" x14ac:dyDescent="0.15">
      <c r="A29" s="22" t="s">
        <v>132</v>
      </c>
      <c r="B29" s="21"/>
      <c r="C29" s="21"/>
      <c r="D29" s="21"/>
      <c r="E29" s="21"/>
      <c r="F29" s="21"/>
      <c r="G29" s="324"/>
      <c r="H29" s="2574" t="s">
        <v>32</v>
      </c>
      <c r="I29" s="2575"/>
      <c r="J29" s="2575"/>
      <c r="K29" s="2576"/>
      <c r="L29" s="3"/>
      <c r="M29" s="23" t="s">
        <v>28</v>
      </c>
      <c r="N29" s="3"/>
      <c r="O29" s="24" t="s">
        <v>29</v>
      </c>
      <c r="P29" s="324"/>
      <c r="Q29" s="22"/>
      <c r="R29" s="21"/>
      <c r="S29" s="21"/>
      <c r="T29" s="332">
        <v>4</v>
      </c>
      <c r="U29" s="334" t="s">
        <v>33</v>
      </c>
      <c r="V29" s="333"/>
      <c r="W29" s="21"/>
      <c r="X29" s="26" t="s">
        <v>35</v>
      </c>
      <c r="Y29" s="2648"/>
      <c r="Z29" s="2649"/>
      <c r="AA29" s="2650"/>
      <c r="AB29" s="2613"/>
      <c r="AC29" s="2614"/>
      <c r="AD29" s="2615"/>
      <c r="AE29" s="331"/>
      <c r="AF29" s="1526"/>
      <c r="AG29" s="420"/>
      <c r="AI29" s="670"/>
      <c r="AJ29" s="670"/>
      <c r="AK29" s="670"/>
      <c r="AL29" s="670"/>
      <c r="AM29" s="670"/>
      <c r="AN29" s="670"/>
      <c r="AO29" s="670"/>
      <c r="AP29" s="670"/>
      <c r="AQ29" s="670"/>
    </row>
    <row r="30" spans="1:43" s="17" customFormat="1" ht="14.25" customHeight="1" x14ac:dyDescent="0.15">
      <c r="A30" s="22" t="s">
        <v>204</v>
      </c>
      <c r="B30" s="21"/>
      <c r="C30" s="21"/>
      <c r="D30" s="21"/>
      <c r="E30" s="21"/>
      <c r="F30" s="21"/>
      <c r="G30" s="324"/>
      <c r="H30" s="2577" t="s">
        <v>224</v>
      </c>
      <c r="I30" s="2578"/>
      <c r="J30" s="2578"/>
      <c r="K30" s="2578"/>
      <c r="L30" s="28"/>
      <c r="M30" s="28"/>
      <c r="N30" s="327"/>
      <c r="O30" s="21"/>
      <c r="P30" s="324"/>
      <c r="Q30" s="29" t="s">
        <v>134</v>
      </c>
      <c r="R30" s="6"/>
      <c r="S30" s="21"/>
      <c r="T30" s="2363" t="s">
        <v>232</v>
      </c>
      <c r="U30" s="2363"/>
      <c r="V30" s="2363"/>
      <c r="W30" s="21"/>
      <c r="X30" s="18"/>
      <c r="Y30" s="18"/>
      <c r="Z30" s="18"/>
      <c r="AA30" s="30"/>
      <c r="AB30" s="18"/>
      <c r="AC30" s="18"/>
      <c r="AD30" s="30"/>
      <c r="AE30" s="324"/>
      <c r="AF30" s="409"/>
      <c r="AG30" s="420"/>
      <c r="AI30" s="670"/>
      <c r="AJ30" s="670"/>
      <c r="AK30" s="670"/>
      <c r="AL30" s="670"/>
      <c r="AM30" s="670"/>
      <c r="AN30" s="670"/>
      <c r="AO30" s="670"/>
      <c r="AP30" s="670"/>
      <c r="AQ30" s="670"/>
    </row>
    <row r="31" spans="1:43" s="17" customFormat="1" ht="14.25" customHeight="1" thickBot="1" x14ac:dyDescent="0.2">
      <c r="A31" s="319" t="s">
        <v>125</v>
      </c>
      <c r="B31" s="21"/>
      <c r="C31" s="21"/>
      <c r="D31" s="32"/>
      <c r="E31" s="32"/>
      <c r="F31" s="320"/>
      <c r="G31" s="324"/>
      <c r="H31" s="33"/>
      <c r="I31" s="34"/>
      <c r="J31" s="2646" t="s">
        <v>237</v>
      </c>
      <c r="K31" s="2646"/>
      <c r="L31" s="2646"/>
      <c r="M31" s="2646"/>
      <c r="N31" s="2646"/>
      <c r="O31" s="2646"/>
      <c r="P31" s="324"/>
      <c r="Q31" s="31" t="s">
        <v>102</v>
      </c>
      <c r="R31" s="18"/>
      <c r="S31" s="21"/>
      <c r="T31" s="428" t="s">
        <v>127</v>
      </c>
      <c r="U31" s="333"/>
      <c r="V31" s="429"/>
      <c r="W31" s="35"/>
      <c r="X31" s="35"/>
      <c r="Y31" s="18"/>
      <c r="Z31" s="18"/>
      <c r="AA31" s="18"/>
      <c r="AB31" s="18"/>
      <c r="AC31" s="18"/>
      <c r="AD31" s="18"/>
      <c r="AE31" s="324"/>
      <c r="AF31" s="411"/>
      <c r="AG31" s="421"/>
      <c r="AI31" s="670"/>
      <c r="AJ31" s="670"/>
      <c r="AK31" s="670"/>
      <c r="AL31" s="670"/>
      <c r="AM31" s="670"/>
      <c r="AN31" s="670"/>
      <c r="AO31" s="670"/>
      <c r="AP31" s="670"/>
      <c r="AQ31" s="670"/>
    </row>
    <row r="32" spans="1:43" s="17" customFormat="1" ht="14.25" customHeight="1" thickBot="1" x14ac:dyDescent="0.2">
      <c r="A32" s="71" t="s">
        <v>213</v>
      </c>
      <c r="B32" s="37" t="s">
        <v>223</v>
      </c>
      <c r="C32" s="38"/>
      <c r="D32" s="38"/>
      <c r="E32" s="38"/>
      <c r="F32" s="321"/>
      <c r="G32" s="325"/>
      <c r="H32" s="70" t="s">
        <v>213</v>
      </c>
      <c r="I32" s="39" t="s">
        <v>126</v>
      </c>
      <c r="J32" s="2647"/>
      <c r="K32" s="2647"/>
      <c r="L32" s="2647"/>
      <c r="M32" s="2647"/>
      <c r="N32" s="2647"/>
      <c r="O32" s="2647"/>
      <c r="P32" s="325"/>
      <c r="Q32" s="70" t="s">
        <v>213</v>
      </c>
      <c r="R32" s="40"/>
      <c r="S32" s="322"/>
      <c r="T32" s="70" t="s">
        <v>213</v>
      </c>
      <c r="U32" s="37" t="s">
        <v>223</v>
      </c>
      <c r="V32" s="41"/>
      <c r="W32" s="41"/>
      <c r="X32" s="41"/>
      <c r="Y32" s="40"/>
      <c r="Z32" s="40"/>
      <c r="AA32" s="40"/>
      <c r="AB32" s="40"/>
      <c r="AC32" s="40"/>
      <c r="AD32" s="40"/>
      <c r="AE32" s="325"/>
      <c r="AF32" s="825" t="str">
        <f>IF(A32="　","←男女共学別が未選択です。",IF(AND(H32="　",SUM(L27:N29)=0),"←入学試験日が未記入です。（外部募集をしなかった場合は太枠で「４」を選択。）",IF(Q32="　","←寄宿舎の有無が空欄です。",IF(AND(Q32=1,T32="　"),"←「3 全寮（全生徒入寮）」「4 その他（一部生徒入寮）」が空欄です。",""))))</f>
        <v>←男女共学別が未選択です。</v>
      </c>
      <c r="AG32" s="422"/>
      <c r="AI32" s="670"/>
      <c r="AJ32" s="670"/>
      <c r="AK32" s="670"/>
      <c r="AL32" s="670"/>
      <c r="AM32" s="670"/>
      <c r="AN32" s="670"/>
      <c r="AO32" s="670"/>
      <c r="AP32" s="670"/>
      <c r="AQ32" s="670"/>
    </row>
    <row r="33" spans="1:43" s="42" customFormat="1" ht="14.25" customHeight="1" x14ac:dyDescent="0.15">
      <c r="A33" s="2639" t="s">
        <v>2109</v>
      </c>
      <c r="B33" s="2639"/>
      <c r="C33" s="731" t="s">
        <v>2153</v>
      </c>
      <c r="D33" s="732"/>
      <c r="E33" s="732"/>
      <c r="F33" s="732"/>
      <c r="G33" s="732"/>
      <c r="H33" s="733"/>
      <c r="I33" s="733"/>
      <c r="J33" s="733"/>
      <c r="K33" s="733"/>
      <c r="L33" s="733"/>
      <c r="M33" s="734"/>
      <c r="N33" s="734"/>
      <c r="O33" s="734"/>
      <c r="P33" s="734"/>
      <c r="Q33" s="734"/>
      <c r="R33" s="734"/>
      <c r="S33" s="734"/>
      <c r="T33" s="734"/>
      <c r="U33" s="734"/>
      <c r="V33" s="734"/>
      <c r="W33" s="734"/>
      <c r="X33" s="734"/>
      <c r="Y33" s="734"/>
      <c r="Z33" s="735"/>
      <c r="AA33" s="735"/>
      <c r="AB33" s="735"/>
      <c r="AC33" s="735"/>
      <c r="AD33" s="735"/>
      <c r="AE33" s="735"/>
      <c r="AF33" s="825"/>
      <c r="AG33" s="420"/>
    </row>
    <row r="34" spans="1:43" s="43" customFormat="1" ht="24.75" customHeight="1" x14ac:dyDescent="0.15">
      <c r="A34" s="736"/>
      <c r="B34" s="737">
        <v>2</v>
      </c>
      <c r="C34" s="2400" t="s">
        <v>2154</v>
      </c>
      <c r="D34" s="2400"/>
      <c r="E34" s="2400"/>
      <c r="F34" s="2400"/>
      <c r="G34" s="2400"/>
      <c r="H34" s="2400"/>
      <c r="I34" s="2400"/>
      <c r="J34" s="2400"/>
      <c r="K34" s="2400"/>
      <c r="L34" s="2400"/>
      <c r="M34" s="2400"/>
      <c r="N34" s="2400"/>
      <c r="O34" s="2400"/>
      <c r="P34" s="2400"/>
      <c r="Q34" s="2400"/>
      <c r="R34" s="2400"/>
      <c r="S34" s="2400"/>
      <c r="T34" s="2400"/>
      <c r="U34" s="2400"/>
      <c r="V34" s="2400"/>
      <c r="W34" s="2400"/>
      <c r="X34" s="2400"/>
      <c r="Y34" s="2400"/>
      <c r="Z34" s="2400"/>
      <c r="AA34" s="2400"/>
      <c r="AB34" s="2400"/>
      <c r="AC34" s="2400"/>
      <c r="AD34" s="2400"/>
      <c r="AE34" s="2400"/>
      <c r="AF34" s="738"/>
      <c r="AG34" s="420"/>
    </row>
    <row r="35" spans="1:43" s="43" customFormat="1" ht="14.25" customHeight="1" x14ac:dyDescent="0.15">
      <c r="A35" s="334"/>
      <c r="B35" s="737">
        <v>3</v>
      </c>
      <c r="C35" s="2400" t="s">
        <v>466</v>
      </c>
      <c r="D35" s="2400"/>
      <c r="E35" s="2400"/>
      <c r="F35" s="2400"/>
      <c r="G35" s="2400"/>
      <c r="H35" s="2400"/>
      <c r="I35" s="2400"/>
      <c r="J35" s="2400"/>
      <c r="K35" s="2400"/>
      <c r="L35" s="2400"/>
      <c r="M35" s="2400"/>
      <c r="N35" s="2400"/>
      <c r="O35" s="2400"/>
      <c r="P35" s="2400"/>
      <c r="Q35" s="2400"/>
      <c r="R35" s="2400"/>
      <c r="S35" s="2400"/>
      <c r="T35" s="2400"/>
      <c r="U35" s="2400"/>
      <c r="V35" s="2400"/>
      <c r="W35" s="2400"/>
      <c r="X35" s="2400"/>
      <c r="Y35" s="2400"/>
      <c r="Z35" s="2400"/>
      <c r="AA35" s="2400"/>
      <c r="AB35" s="2400"/>
      <c r="AC35" s="2400"/>
      <c r="AD35" s="2400"/>
      <c r="AE35" s="2400"/>
      <c r="AF35" s="580"/>
      <c r="AG35" s="423"/>
    </row>
    <row r="36" spans="1:43" s="43" customFormat="1" ht="23.25" customHeight="1" x14ac:dyDescent="0.15">
      <c r="A36" s="334"/>
      <c r="B36" s="737"/>
      <c r="C36" s="694"/>
      <c r="D36" s="694"/>
      <c r="E36" s="694"/>
      <c r="F36" s="694"/>
      <c r="G36" s="694"/>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c r="AE36" s="694"/>
      <c r="AF36" s="580"/>
      <c r="AG36" s="423"/>
    </row>
    <row r="37" spans="1:43" s="17" customFormat="1" ht="14.25" customHeight="1" thickBot="1" x14ac:dyDescent="0.2">
      <c r="A37" s="2633" t="s">
        <v>238</v>
      </c>
      <c r="B37" s="2634"/>
      <c r="C37" s="2634"/>
      <c r="D37" s="2634"/>
      <c r="E37" s="2634"/>
      <c r="F37" s="2634"/>
      <c r="G37" s="2634"/>
      <c r="H37" s="2634"/>
      <c r="I37" s="2634"/>
      <c r="J37" s="35"/>
      <c r="K37" s="41"/>
      <c r="L37" s="41"/>
      <c r="M37" s="41"/>
      <c r="N37" s="41"/>
      <c r="O37" s="41"/>
      <c r="P37" s="41"/>
      <c r="Q37" s="41"/>
      <c r="R37" s="41"/>
      <c r="S37" s="41"/>
      <c r="T37" s="41"/>
      <c r="U37" s="41"/>
      <c r="V37" s="41"/>
      <c r="W37" s="41"/>
      <c r="X37" s="41"/>
      <c r="Y37" s="41"/>
      <c r="Z37" s="41"/>
      <c r="AA37" s="41"/>
      <c r="AB37" s="2685" t="s">
        <v>37</v>
      </c>
      <c r="AC37" s="2686"/>
      <c r="AD37" s="2686"/>
      <c r="AE37" s="2686"/>
      <c r="AF37" s="418"/>
      <c r="AG37" s="183"/>
      <c r="AI37" s="670"/>
      <c r="AJ37" s="670"/>
      <c r="AK37" s="670"/>
      <c r="AL37" s="670"/>
      <c r="AM37" s="670"/>
      <c r="AN37" s="670"/>
      <c r="AO37" s="670"/>
      <c r="AP37" s="670"/>
      <c r="AQ37" s="670"/>
    </row>
    <row r="38" spans="1:43" s="17" customFormat="1" ht="17.649999999999999" customHeight="1" thickBot="1" x14ac:dyDescent="0.2">
      <c r="A38" s="2655" t="s">
        <v>53</v>
      </c>
      <c r="B38" s="2656"/>
      <c r="C38" s="2656"/>
      <c r="D38" s="2656"/>
      <c r="E38" s="2656"/>
      <c r="F38" s="2656"/>
      <c r="G38" s="2656"/>
      <c r="H38" s="2656"/>
      <c r="I38" s="2656"/>
      <c r="J38" s="2656"/>
      <c r="K38" s="2497" t="s">
        <v>137</v>
      </c>
      <c r="L38" s="2498"/>
      <c r="M38" s="2498"/>
      <c r="N38" s="2498"/>
      <c r="O38" s="2498"/>
      <c r="P38" s="2498"/>
      <c r="Q38" s="2498"/>
      <c r="R38" s="2498"/>
      <c r="S38" s="2498"/>
      <c r="T38" s="2498"/>
      <c r="U38" s="2498"/>
      <c r="V38" s="2498"/>
      <c r="W38" s="2499"/>
      <c r="X38" s="2497" t="s">
        <v>323</v>
      </c>
      <c r="Y38" s="2498"/>
      <c r="Z38" s="2498"/>
      <c r="AA38" s="2498"/>
      <c r="AB38" s="2498"/>
      <c r="AC38" s="2498"/>
      <c r="AD38" s="2498"/>
      <c r="AE38" s="2499"/>
      <c r="AF38" s="418"/>
      <c r="AG38" s="183"/>
      <c r="AI38" s="670"/>
      <c r="AJ38" s="670"/>
      <c r="AK38" s="670"/>
      <c r="AL38" s="670"/>
      <c r="AM38" s="670"/>
      <c r="AN38" s="670"/>
      <c r="AO38" s="670"/>
      <c r="AP38" s="670"/>
      <c r="AQ38" s="670"/>
    </row>
    <row r="39" spans="1:43" s="17" customFormat="1" ht="12" customHeight="1" x14ac:dyDescent="0.15">
      <c r="A39" s="315"/>
      <c r="B39" s="2657" t="s">
        <v>501</v>
      </c>
      <c r="C39" s="2658"/>
      <c r="D39" s="2658"/>
      <c r="E39" s="2658"/>
      <c r="F39" s="2658"/>
      <c r="G39" s="2658"/>
      <c r="H39" s="2658"/>
      <c r="I39" s="2658"/>
      <c r="J39" s="2658"/>
      <c r="K39" s="2640" t="s">
        <v>347</v>
      </c>
      <c r="L39" s="2641"/>
      <c r="M39" s="2500" t="s">
        <v>445</v>
      </c>
      <c r="N39" s="2501"/>
      <c r="O39" s="2493" t="s">
        <v>26</v>
      </c>
      <c r="P39" s="2508" t="s">
        <v>225</v>
      </c>
      <c r="Q39" s="2509"/>
      <c r="R39" s="2675" t="s">
        <v>460</v>
      </c>
      <c r="S39" s="2676"/>
      <c r="T39" s="2504" t="s">
        <v>121</v>
      </c>
      <c r="U39" s="2505"/>
      <c r="V39" s="44"/>
      <c r="W39" s="370"/>
      <c r="X39" s="2511" t="s">
        <v>154</v>
      </c>
      <c r="Y39" s="2512"/>
      <c r="Z39" s="2644" t="s">
        <v>365</v>
      </c>
      <c r="AA39" s="2402"/>
      <c r="AB39" s="2401" t="s">
        <v>366</v>
      </c>
      <c r="AC39" s="2402"/>
      <c r="AD39" s="2372" t="s">
        <v>367</v>
      </c>
      <c r="AE39" s="2373"/>
      <c r="AF39" s="418"/>
      <c r="AG39" s="183"/>
      <c r="AI39" s="670"/>
      <c r="AJ39" s="670"/>
      <c r="AK39" s="670"/>
      <c r="AL39" s="670"/>
      <c r="AM39" s="670"/>
      <c r="AN39" s="670"/>
      <c r="AO39" s="670"/>
      <c r="AP39" s="670"/>
      <c r="AQ39" s="670"/>
    </row>
    <row r="40" spans="1:43" s="17" customFormat="1" ht="48" customHeight="1" x14ac:dyDescent="0.15">
      <c r="A40" s="22"/>
      <c r="B40" s="2694" t="s">
        <v>320</v>
      </c>
      <c r="C40" s="2695"/>
      <c r="D40" s="2695"/>
      <c r="E40" s="2696"/>
      <c r="F40" s="2635" t="s">
        <v>317</v>
      </c>
      <c r="G40" s="2636"/>
      <c r="H40" s="2637" t="s">
        <v>318</v>
      </c>
      <c r="I40" s="2637"/>
      <c r="J40" s="2638"/>
      <c r="K40" s="2642"/>
      <c r="L40" s="2643"/>
      <c r="M40" s="2502"/>
      <c r="N40" s="2503"/>
      <c r="O40" s="2494"/>
      <c r="P40" s="2510"/>
      <c r="Q40" s="2510"/>
      <c r="R40" s="2677"/>
      <c r="S40" s="2678"/>
      <c r="T40" s="2506"/>
      <c r="U40" s="2507"/>
      <c r="V40" s="2495" t="s">
        <v>444</v>
      </c>
      <c r="W40" s="2496"/>
      <c r="X40" s="2513"/>
      <c r="Y40" s="2514"/>
      <c r="Z40" s="2645"/>
      <c r="AA40" s="2403"/>
      <c r="AB40" s="2403"/>
      <c r="AC40" s="2403"/>
      <c r="AD40" s="2374"/>
      <c r="AE40" s="2375"/>
      <c r="AF40" s="568" t="str">
        <f>IF(AND(B41="選択↓",B43="選択↓",B45="選択↓"),"←専攻科の関係分野が未選択です。（選択すると、入学状況の記入欄が白くなります。）",IF(AND(F41="選択↓",F43="選択↓",F45="選択↓"),"←課程を選択してください。",IF(AND(H41="選択↓",H43="選択↓",H45="選択↓"),"←修業年限を選択してください。（選択すると、生徒数の記入欄が白くなります。）",IF(SUM(K41:L46)=0,"←１年生の学則定員が空欄です。「学則定員」を年生ごとに定めていない場合は、全体の学則定員を修業年限で割った値を「１年生の学則定員」に記入してください。",IF(SUM(M41:N46)=0,"←入学定員が空欄です。",IF(AND(NOT(SUM(K41:L46)=0),NOT(SUM(M41:N46)=0),SUM(K41:L46)&gt;=SUM(M41:N46)*2),"←１年生の学則定員が入学定員の２倍以上です。（多くの場合、1年生学則定員と入学定員は近い人数ですが、正しい場合は構いません。）",IF(AND(NOT(SUM(K41:L46)=0),NOT(SUM(M41:N46)=0),SUM(M41:N46)&gt;=SUM(K41:L46)*2),"←入学定員が１年生の学則定員の２倍以上です。（多くの場合、1年生学則定員と入学定員は近い人数ですが正しい場合は構いません。）",IF(SUM(X41:Y46)=0,"←生徒数が未記入です。",""))))))))</f>
        <v>←専攻科の関係分野が未選択です。（選択すると、入学状況の記入欄が白くなります。）</v>
      </c>
      <c r="AG40" s="183"/>
      <c r="AI40" s="670"/>
      <c r="AJ40" s="670"/>
      <c r="AK40" s="670"/>
      <c r="AL40" s="670"/>
      <c r="AM40" s="670"/>
      <c r="AN40" s="670"/>
      <c r="AO40" s="670"/>
      <c r="AP40" s="670"/>
      <c r="AQ40" s="670"/>
    </row>
    <row r="41" spans="1:43" s="17" customFormat="1" ht="18.600000000000001" customHeight="1" x14ac:dyDescent="0.15">
      <c r="A41" s="2599">
        <v>1</v>
      </c>
      <c r="B41" s="2590" t="s">
        <v>321</v>
      </c>
      <c r="C41" s="2590"/>
      <c r="D41" s="2590"/>
      <c r="E41" s="2590"/>
      <c r="F41" s="2595" t="s">
        <v>321</v>
      </c>
      <c r="G41" s="2596"/>
      <c r="H41" s="2595" t="s">
        <v>321</v>
      </c>
      <c r="I41" s="2616"/>
      <c r="J41" s="379"/>
      <c r="K41" s="2405"/>
      <c r="L41" s="2367"/>
      <c r="M41" s="2366"/>
      <c r="N41" s="2491"/>
      <c r="O41" s="45" t="s">
        <v>34</v>
      </c>
      <c r="P41" s="2366"/>
      <c r="Q41" s="2367"/>
      <c r="R41" s="2366"/>
      <c r="S41" s="2367"/>
      <c r="T41" s="2366"/>
      <c r="U41" s="2367"/>
      <c r="V41" s="2366"/>
      <c r="W41" s="2386"/>
      <c r="X41" s="2387">
        <f>Z41+AB41+AD41</f>
        <v>0</v>
      </c>
      <c r="Y41" s="2388"/>
      <c r="Z41" s="2376"/>
      <c r="AA41" s="2377"/>
      <c r="AB41" s="2376"/>
      <c r="AC41" s="2377"/>
      <c r="AD41" s="2376"/>
      <c r="AE41" s="2378"/>
      <c r="AF41" s="406" t="str">
        <f>IF($A$32=2,"",IF(AND(NOT(B41="選択↓"),F41="選択↓"),"←課程を選択してください。",IF(AND(NOT(B41="選択↓"),H41="選択↓"),"←修業年限を選択してください。（選択すると、生徒数の記入欄が白くなります。）",IF(AND(X41&gt;0,B41="選択↓"),"←専攻科の関係分野を選択してください。",IF(AND(X41&gt;0,F41="選択↓"),"←課程を選択してください。",IF(AND(X41&gt;0,H41="選択↓"),"←修行年限を選択してください。",IF(AND(X41&gt;0,B41="選択↓"),"←専攻科の関係分野を選択してください。",IF(AND(Z41&gt;0,K41=""),"←学則定員（全年生分）が未記入です。",IF(AND(SUM(AB41:AE41)&gt;0,Z41=0,K41=""),"←学則定員が未記入です。１年生がいない場合は、２年生以降の年生学則定員を記入してください。",IF(AND(Z41&gt;0,M41=""),"←入学定員が未記入です。",IF(AND(Z41&gt;0,P41=""),"←入学志願者数が未記入です。",IF(AND(Z41&gt;0,R41=""),"←合格者数が未記入です。",IF(AND(Z41&gt;0,T41=""),"←入学者数が未記入です。",IF(AND(K41&gt;0,SUM(X41:Y42)=0),"←生徒数が未記入です。",IF(R41&gt;P41,"←合格者数が志願者数を上回っています。",IF(T41&gt;R41,"←入学者数が合格者数を上回っています。",IF(V41&gt;T41,"←内部入学者数が入学者数を上回っています。",IF(AND(T41&gt;0,Z41=""),"←１年生が未記入です。",IF((T41-Z41)&gt;=4,"←入学者が１年生より４名以上多いです。留学・留年等による差の場合は構いません。",IF((Z41-T41)&gt;=4,"←１年生が入学者より４名以上多いです。留学・留年等による差の場合は構いません。",IF(AND(SUM(Z41:AA42)=0,M41&gt;0),"←募集停止により１年生が０名の場合は、入学定員は記入しないでください。","")))))))))))))))))))))</f>
        <v/>
      </c>
      <c r="AG41" s="424" t="str">
        <f t="shared" ref="AG41:AG52" si="0">IF(R41&gt;P41,"←合格者数が志願者数を上回っています。",IF(T41&gt;R41,"←入学者数が合格者数を上回っています。",IF(V41&gt;T41,"←内部入学者数が入学者数を上回っています。","")))</f>
        <v/>
      </c>
      <c r="AI41" s="670"/>
      <c r="AJ41" s="670"/>
      <c r="AK41" s="670"/>
      <c r="AL41" s="670"/>
      <c r="AM41" s="670"/>
      <c r="AN41" s="670"/>
      <c r="AO41" s="670"/>
      <c r="AP41" s="670"/>
      <c r="AQ41" s="670"/>
    </row>
    <row r="42" spans="1:43" s="17" customFormat="1" ht="18.600000000000001" customHeight="1" x14ac:dyDescent="0.15">
      <c r="A42" s="2599"/>
      <c r="B42" s="2590"/>
      <c r="C42" s="2590"/>
      <c r="D42" s="2590"/>
      <c r="E42" s="2590"/>
      <c r="F42" s="2597"/>
      <c r="G42" s="2598"/>
      <c r="H42" s="2597"/>
      <c r="I42" s="2617"/>
      <c r="J42" s="380" t="s">
        <v>324</v>
      </c>
      <c r="K42" s="2406"/>
      <c r="L42" s="2407"/>
      <c r="M42" s="2492"/>
      <c r="N42" s="2492"/>
      <c r="O42" s="204" t="s">
        <v>35</v>
      </c>
      <c r="P42" s="2368"/>
      <c r="Q42" s="2407"/>
      <c r="R42" s="2368"/>
      <c r="S42" s="2407"/>
      <c r="T42" s="2368"/>
      <c r="U42" s="2407"/>
      <c r="V42" s="2368"/>
      <c r="W42" s="2369"/>
      <c r="X42" s="2688">
        <f>Z42+AB42+AD42</f>
        <v>0</v>
      </c>
      <c r="Y42" s="2689"/>
      <c r="Z42" s="2364"/>
      <c r="AA42" s="2371"/>
      <c r="AB42" s="2364"/>
      <c r="AC42" s="2371"/>
      <c r="AD42" s="2364"/>
      <c r="AE42" s="2365"/>
      <c r="AF42" s="406" t="str">
        <f>IF($A$32=1,"",IF(AND(NOT(B41="選択↓"),F41="選択↓"),"←課程を選択してください。",IF(AND(NOT(B41="選択↓"),H41="選択↓"),"←修業年限を選択してください。（選択すると、生徒数の記入欄が白くなります。）",IF(AND(X41&gt;0,B41="選択↓"),"←専攻科の関係分野を選択してください。",IF(AND(X41&gt;0,F41="選択↓"),"←課程を選択してください。",IF(AND(X41&gt;0,H41="選択↓"),"←修行年限を選択してください。",IF(AND(X41&gt;0,B41="選択↓"),"←専攻科の関係分野を選択してください。",IF(AND(X42&gt;0,K41=""),"←学則定員（全年生分）が未記入です。",IF(AND(SUM(AB42:AE42)&gt;0,Z42=0,K41=""),"←学則定員が未記入です。１年生がいない場合は、２年生以降の年生学則定員を記入してください。",IF(AND(Z42&gt;0,M41=""),"←入学定員が未記入です。",IF(AND(Z42&gt;0,P42=""),"←入学志願者数が未記入です。",IF(AND(Z42&gt;0,R42=""),"←合格者数が未記入です。",IF(AND(Z42&gt;0,T42=""),"←入学者数が未記入です。",IF(AND(K41&gt;0,SUM(X41:Y42)=0),"←生徒数が未記入です。",IF(R42&gt;P42,"←合格者数が志願者数を上回っています。",IF(T42&gt;R42,"←入学者数が合格者数を上回っています。",IF(V42&gt;T42,"←内部入学者数が入学者数を上回っています。",IF(AND(T42&gt;0,Z42=""),"←１年生が未記入です。",IF((T42-Z42)&gt;=4,"←入学者が１年生より４名以上多いです。留学・留年等による差の場合は構いません。",IF((Z42-T42)&gt;=4,"←１年生が入学者より４名以上多いです。留学・留年等による差の場合は構いません。",IF(AND(SUM(Z41:AA42)=0,M41&gt;0),"←募集停止により１年生が０名の場合は、入学定員は記入しないでください。","")))))))))))))))))))))</f>
        <v/>
      </c>
      <c r="AG42" s="424" t="str">
        <f t="shared" si="0"/>
        <v/>
      </c>
      <c r="AI42" s="670"/>
      <c r="AJ42" s="670"/>
      <c r="AK42" s="670"/>
      <c r="AL42" s="670"/>
      <c r="AM42" s="670"/>
      <c r="AN42" s="670"/>
      <c r="AO42" s="670"/>
      <c r="AP42" s="670"/>
      <c r="AQ42" s="670"/>
    </row>
    <row r="43" spans="1:43" s="17" customFormat="1" ht="18.600000000000001" customHeight="1" x14ac:dyDescent="0.15">
      <c r="A43" s="2599">
        <v>2</v>
      </c>
      <c r="B43" s="2590" t="s">
        <v>321</v>
      </c>
      <c r="C43" s="2590"/>
      <c r="D43" s="2590"/>
      <c r="E43" s="2590"/>
      <c r="F43" s="2595" t="s">
        <v>321</v>
      </c>
      <c r="G43" s="2596"/>
      <c r="H43" s="2595" t="s">
        <v>321</v>
      </c>
      <c r="I43" s="2616"/>
      <c r="J43" s="379"/>
      <c r="K43" s="2405"/>
      <c r="L43" s="2367"/>
      <c r="M43" s="2366"/>
      <c r="N43" s="2491"/>
      <c r="O43" s="46" t="s">
        <v>34</v>
      </c>
      <c r="P43" s="2366"/>
      <c r="Q43" s="2367"/>
      <c r="R43" s="2366"/>
      <c r="S43" s="2367"/>
      <c r="T43" s="2366"/>
      <c r="U43" s="2367"/>
      <c r="V43" s="2366"/>
      <c r="W43" s="2386"/>
      <c r="X43" s="2387">
        <f t="shared" ref="X43:X46" si="1">Z43+AB43+AD43</f>
        <v>0</v>
      </c>
      <c r="Y43" s="2388"/>
      <c r="Z43" s="2376"/>
      <c r="AA43" s="2377"/>
      <c r="AB43" s="2376"/>
      <c r="AC43" s="2377"/>
      <c r="AD43" s="2376"/>
      <c r="AE43" s="2378"/>
      <c r="AF43" s="406" t="str">
        <f>IF($A$32=2,"",IF(AND(NOT(B43="選択↓"),F43="選択↓"),"←課程を選択してください。",IF(AND(NOT(B43="選択↓"),H43="選択↓"),"←修業年限を選択してください。（選択すると、生徒数の記入欄が白くなります。）",IF(AND(X43&gt;0,B43="選択↓"),"←専攻科の関係分野を選択してください。",IF(AND(X43&gt;0,F43="選択↓"),"←課程を選択してください。",IF(AND(X43&gt;0,H43="選択↓"),"←修行年限を選択してください。",IF(AND(X43&gt;0,B43="選択↓"),"←専攻科の関係分野を選択してください。",IF(AND(Z43&gt;0,K43=""),"←学則定員（全年生分）が未記入です。",IF(AND(SUM(AB43:AE43)&gt;0,Z43=0,K43=""),"←学則定員が未記入です。１年生がいない場合は、２年生以降の年生学則定員を記入してください。",IF(AND(Z43&gt;0,M43=""),"←入学定員が未記入です。",IF(AND(Z43&gt;0,P43=""),"←入学志願者数が未記入です。",IF(AND(Z43&gt;0,R43=""),"←合格者数が未記入です。",IF(AND(Z43&gt;0,T43=""),"←入学者数が未記入です。",IF(AND(K43&gt;0,SUM(X43:Y44)=0),"←生徒数が未記入です。",IF(R43&gt;P43,"←合格者数が志願者数を上回っています。",IF(T43&gt;R43,"←入学者数が合格者数を上回っています。",IF(V43&gt;T43,"←内部入学者数が入学者数を上回っています。",IF(AND(T43&gt;0,Z43=""),"←１年生が未記入です。",IF((T43-Z43)&gt;=4,"←入学者が１年生より４名以上多いです。留学・留年等による差の場合は構いません。",IF((Z43-T43)&gt;=4,"←１年生が入学者より４名以上多いです。留学・留年等による差の場合は構いません。",IF(AND(SUM(Z43:AA44)=0,M43&gt;0),"←募集停止により１年生が０名の場合は、入学定員は記入しないでください。","")))))))))))))))))))))</f>
        <v/>
      </c>
      <c r="AG43" s="424" t="str">
        <f t="shared" si="0"/>
        <v/>
      </c>
      <c r="AI43" s="670"/>
      <c r="AJ43" s="670"/>
      <c r="AK43" s="670"/>
      <c r="AL43" s="670"/>
      <c r="AM43" s="670"/>
      <c r="AN43" s="670"/>
      <c r="AO43" s="670"/>
      <c r="AP43" s="670"/>
      <c r="AQ43" s="670"/>
    </row>
    <row r="44" spans="1:43" s="17" customFormat="1" ht="18.600000000000001" customHeight="1" x14ac:dyDescent="0.15">
      <c r="A44" s="2599"/>
      <c r="B44" s="2590"/>
      <c r="C44" s="2590"/>
      <c r="D44" s="2590"/>
      <c r="E44" s="2590"/>
      <c r="F44" s="2597"/>
      <c r="G44" s="2598"/>
      <c r="H44" s="2597"/>
      <c r="I44" s="2617"/>
      <c r="J44" s="380" t="s">
        <v>324</v>
      </c>
      <c r="K44" s="2406"/>
      <c r="L44" s="2407"/>
      <c r="M44" s="2492"/>
      <c r="N44" s="2492"/>
      <c r="O44" s="204" t="s">
        <v>35</v>
      </c>
      <c r="P44" s="2368"/>
      <c r="Q44" s="2407"/>
      <c r="R44" s="2368"/>
      <c r="S44" s="2407"/>
      <c r="T44" s="2368"/>
      <c r="U44" s="2407"/>
      <c r="V44" s="2368"/>
      <c r="W44" s="2369"/>
      <c r="X44" s="2688">
        <f t="shared" si="1"/>
        <v>0</v>
      </c>
      <c r="Y44" s="2689"/>
      <c r="Z44" s="2364"/>
      <c r="AA44" s="2371"/>
      <c r="AB44" s="2364"/>
      <c r="AC44" s="2371"/>
      <c r="AD44" s="2364"/>
      <c r="AE44" s="2365"/>
      <c r="AF44" s="406" t="str">
        <f>IF($A$32=1,"",IF(AND(NOT(B43="選択↓"),F43="選択↓"),"←課程を選択してください。",IF(AND(NOT(B43="選択↓"),H43="選択↓"),"←修業年限を選択してください。（選択すると、生徒数の記入欄が白くなります。）",IF(AND(X43&gt;0,B43="選択↓"),"←専攻科の関係分野を選択してください。",IF(AND(X43&gt;0,F43="選択↓"),"←課程を選択してください。",IF(AND(X43&gt;0,H43="選択↓"),"←修行年限を選択してください。",IF(AND(X43&gt;0,B43="選択↓"),"←専攻科の関係分野を選択してください。",IF(AND(X44&gt;0,K43=""),"←学則定員（全年生分）が未記入です。",IF(AND(SUM(AB44:AE44)&gt;0,Z44=0,K43=""),"←学則定員が未記入です。１年生がいない場合は、２年生以降の年生学則定員を記入してください。",IF(AND(Z44&gt;0,M43=""),"←入学定員が未記入です。",IF(AND(Z44&gt;0,P44=""),"←入学志願者数が未記入です。",IF(AND(Z44&gt;0,R44=""),"←合格者数が未記入です。",IF(AND(Z44&gt;0,T44=""),"←入学者数が未記入です。",IF(AND(K43&gt;0,SUM(X43:Y44)=0),"←生徒数が未記入です。",IF(R44&gt;P44,"←合格者数が志願者数を上回っています。",IF(T44&gt;R44,"←入学者数が合格者数を上回っています。",IF(V44&gt;T44,"←内部入学者数が入学者数を上回っています。",IF(AND(T44&gt;0,Z44=""),"←１年生が未記入です。",IF((T44-Z44)&gt;=4,"←入学者が１年生より４名以上多いです。留学・留年等による差の場合は構いません。",IF((Z44-T44)&gt;=4,"←１年生が入学者より４名以上多いです。留学・留年等による差の場合は構いません。",IF(AND(SUM(Z43:AA44)=0,M43&gt;0),"←募集停止により１年生が０名の場合は、入学定員は記入しないでください。","")))))))))))))))))))))</f>
        <v/>
      </c>
      <c r="AG44" s="424" t="str">
        <f t="shared" si="0"/>
        <v/>
      </c>
      <c r="AI44" s="670"/>
      <c r="AJ44" s="670"/>
      <c r="AK44" s="670"/>
      <c r="AL44" s="670"/>
      <c r="AM44" s="670"/>
      <c r="AN44" s="670"/>
      <c r="AO44" s="670"/>
      <c r="AP44" s="670"/>
      <c r="AQ44" s="670"/>
    </row>
    <row r="45" spans="1:43" s="17" customFormat="1" ht="18.600000000000001" customHeight="1" x14ac:dyDescent="0.15">
      <c r="A45" s="2599">
        <v>3</v>
      </c>
      <c r="B45" s="2590" t="s">
        <v>321</v>
      </c>
      <c r="C45" s="2590"/>
      <c r="D45" s="2590"/>
      <c r="E45" s="2590"/>
      <c r="F45" s="2595" t="s">
        <v>321</v>
      </c>
      <c r="G45" s="2596"/>
      <c r="H45" s="2595" t="s">
        <v>321</v>
      </c>
      <c r="I45" s="2616"/>
      <c r="J45" s="379"/>
      <c r="K45" s="2405"/>
      <c r="L45" s="2367"/>
      <c r="M45" s="2366"/>
      <c r="N45" s="2491"/>
      <c r="O45" s="46" t="s">
        <v>34</v>
      </c>
      <c r="P45" s="2366"/>
      <c r="Q45" s="2367"/>
      <c r="R45" s="2366"/>
      <c r="S45" s="2367"/>
      <c r="T45" s="2366"/>
      <c r="U45" s="2367"/>
      <c r="V45" s="2515"/>
      <c r="W45" s="2516"/>
      <c r="X45" s="2387">
        <f t="shared" si="1"/>
        <v>0</v>
      </c>
      <c r="Y45" s="2388"/>
      <c r="Z45" s="2376"/>
      <c r="AA45" s="2377"/>
      <c r="AB45" s="2376"/>
      <c r="AC45" s="2377"/>
      <c r="AD45" s="2376"/>
      <c r="AE45" s="2378"/>
      <c r="AF45" s="406" t="str">
        <f>IF($A$32=2,"",IF(AND(NOT(B45="選択↓"),F45="選択↓"),"←課程を選択してください。",IF(AND(NOT(B45="選択↓"),H45="選択↓"),"←修業年限を選択してください。（選択すると、生徒数の記入欄が白くなります。）",IF(AND(X45&gt;0,B45="選択↓"),"←専攻科の関係分野を選択してください。",IF(AND(X45&gt;0,F45="選択↓"),"←課程を選択してください。",IF(AND(X45&gt;0,H45="選択↓"),"←修行年限を選択してください。",IF(AND(X45&gt;0,B45="選択↓"),"←専攻科の関係分野を選択してください。",IF(AND(Z45&gt;0,K45=""),"←学則定員（全年生分）が未記入です。",IF(AND(SUM(AB45:AE45)&gt;0,Z45=0,K45=""),"←学則定員が未記入です。１年生がいない場合は、２年生以降の年生学則定員を記入してください。",IF(AND(Z45&gt;0,M45=""),"←入学定員が未記入です。",IF(AND(Z45&gt;0,P45=""),"←入学志願者数が未記入です。",IF(AND(Z45&gt;0,R45=""),"←合格者数が未記入です。",IF(AND(Z45&gt;0,T45=""),"←入学者数が未記入です。",IF(AND(K45&gt;0,SUM(X45:Y46)=0),"←生徒数が未記入です。",IF(R45&gt;P45,"←合格者数が志願者数を上回っています。",IF(T45&gt;R45,"←入学者数が合格者数を上回っています。",IF(V45&gt;T45,"←内部入学者数が入学者数を上回っています。",IF(AND(T45&gt;0,Z45=""),"←１年生が未記入です。",IF((T45-Z45)&gt;=4,"←入学者が１年生より４名以上多いです。留学・留年等による差の場合は構いません。",IF((Z45-T45)&gt;=4,"←１年生が入学者より４名以上多いです。留学・留年等による差の場合は構いません。",IF(AND(SUM(Z45:AA46)=0,M45&gt;0),"←募集停止により１年生が０名の場合は、入学定員は記入しないでください。","")))))))))))))))))))))</f>
        <v/>
      </c>
      <c r="AG45" s="424" t="str">
        <f t="shared" si="0"/>
        <v/>
      </c>
      <c r="AI45" s="670"/>
      <c r="AJ45" s="670"/>
      <c r="AK45" s="670"/>
      <c r="AL45" s="670"/>
      <c r="AM45" s="670"/>
      <c r="AN45" s="670"/>
      <c r="AO45" s="670"/>
      <c r="AP45" s="670"/>
      <c r="AQ45" s="670"/>
    </row>
    <row r="46" spans="1:43" s="17" customFormat="1" ht="18.600000000000001" customHeight="1" x14ac:dyDescent="0.15">
      <c r="A46" s="2599"/>
      <c r="B46" s="2590"/>
      <c r="C46" s="2590"/>
      <c r="D46" s="2590"/>
      <c r="E46" s="2590"/>
      <c r="F46" s="2597"/>
      <c r="G46" s="2598"/>
      <c r="H46" s="2597"/>
      <c r="I46" s="2617"/>
      <c r="J46" s="680" t="s">
        <v>324</v>
      </c>
      <c r="K46" s="2406"/>
      <c r="L46" s="2407"/>
      <c r="M46" s="2492"/>
      <c r="N46" s="2492"/>
      <c r="O46" s="204" t="s">
        <v>35</v>
      </c>
      <c r="P46" s="2368"/>
      <c r="Q46" s="2407"/>
      <c r="R46" s="2368"/>
      <c r="S46" s="2407"/>
      <c r="T46" s="2368"/>
      <c r="U46" s="2492"/>
      <c r="V46" s="2687"/>
      <c r="W46" s="2369"/>
      <c r="X46" s="2688">
        <f t="shared" si="1"/>
        <v>0</v>
      </c>
      <c r="Y46" s="2689"/>
      <c r="Z46" s="2364"/>
      <c r="AA46" s="2371"/>
      <c r="AB46" s="2364"/>
      <c r="AC46" s="2371"/>
      <c r="AD46" s="2364"/>
      <c r="AE46" s="2365"/>
      <c r="AF46" s="406" t="str">
        <f>IF($A$32=1,"",IF(AND(NOT(B45="選択↓"),F45="選択↓"),"←課程を選択してください。",IF(AND(NOT(B45="選択↓"),H45="選択↓"),"←修業年限を選択してください。（選択すると、生徒数の記入欄が白くなります。）",IF(AND(X45&gt;0,B45="選択↓"),"←専攻科の関係分野を選択してください。",IF(AND(X45&gt;0,F45="選択↓"),"←課程を選択してください。",IF(AND(X45&gt;0,H45="選択↓"),"←修行年限を選択してください。",IF(AND(X45&gt;0,B45="選択↓"),"←専攻科の関係分野を選択してください。",IF(AND(X46&gt;0,K45=""),"←学則定員（全年生分）が未記入です。",IF(AND(SUM(AB46:AE46)&gt;0,Z46=0,K45=""),"←学則定員が未記入です。１年生がいない場合は、２年生以降の年生学則定員を記入してください。",IF(AND(Z46&gt;0,M45=""),"←入学定員が未記入です。",IF(AND(Z46&gt;0,P46=""),"←入学志願者数が未記入です。",IF(AND(Z46&gt;0,R46=""),"←合格者数が未記入です。",IF(AND(Z46&gt;0,T46=""),"←入学者数が未記入です。",IF(AND(K45&gt;0,SUM(X45:Y46)=0),"←生徒数が未記入です。",IF(R46&gt;P46,"←合格者数が志願者数を上回っています。",IF(T46&gt;R46,"←入学者数が合格者数を上回っています。",IF(V46&gt;T46,"←内部入学者数が入学者数を上回っています。",IF(AND(T46&gt;0,Z46=""),"←１年生が未記入です。",IF((T46-Z46)&gt;=4,"←入学者が１年生より４名以上多いです。留学・留年等による差の場合は構いません。",IF((Z46-T46)&gt;=4,"←１年生が入学者より４名以上多いです。留学・留年等による差の場合は構いません。",IF(AND(SUM(Z45:AA46)=0,M45&gt;0),"←募集停止により１年生が０名の場合は、入学定員は記入しないでください。","")))))))))))))))))))))</f>
        <v/>
      </c>
      <c r="AG46" s="424" t="str">
        <f t="shared" si="0"/>
        <v/>
      </c>
      <c r="AI46" s="670"/>
      <c r="AJ46" s="670"/>
      <c r="AK46" s="670"/>
      <c r="AL46" s="670"/>
      <c r="AM46" s="670"/>
      <c r="AN46" s="670"/>
      <c r="AO46" s="670"/>
      <c r="AP46" s="670"/>
      <c r="AQ46" s="670"/>
    </row>
    <row r="47" spans="1:43" s="17" customFormat="1" ht="18.600000000000001" customHeight="1" x14ac:dyDescent="0.15">
      <c r="A47" s="2660">
        <v>4</v>
      </c>
      <c r="B47" s="2662" t="s">
        <v>321</v>
      </c>
      <c r="C47" s="2662"/>
      <c r="D47" s="2662"/>
      <c r="E47" s="2662"/>
      <c r="F47" s="2664" t="s">
        <v>321</v>
      </c>
      <c r="G47" s="2665"/>
      <c r="H47" s="2664" t="s">
        <v>321</v>
      </c>
      <c r="I47" s="2668"/>
      <c r="J47" s="679"/>
      <c r="K47" s="2670"/>
      <c r="L47" s="2671"/>
      <c r="M47" s="2673"/>
      <c r="N47" s="2674"/>
      <c r="O47" s="47" t="s">
        <v>34</v>
      </c>
      <c r="P47" s="2673"/>
      <c r="Q47" s="2671"/>
      <c r="R47" s="2673"/>
      <c r="S47" s="2671"/>
      <c r="T47" s="2673"/>
      <c r="U47" s="2671"/>
      <c r="V47" s="2379"/>
      <c r="W47" s="2380"/>
      <c r="X47" s="2381">
        <f t="shared" ref="X47:X48" si="2">Z47+AB47+AD47</f>
        <v>0</v>
      </c>
      <c r="Y47" s="2382"/>
      <c r="Z47" s="2383"/>
      <c r="AA47" s="2384"/>
      <c r="AB47" s="2383"/>
      <c r="AC47" s="2384"/>
      <c r="AD47" s="2383"/>
      <c r="AE47" s="2385"/>
      <c r="AF47" s="406" t="str">
        <f>IF($A$32=2,"",IF(AND(NOT(B47="選択↓"),F47="選択↓"),"←課程を選択してください。",IF(AND(NOT(B47="選択↓"),H47="選択↓"),"←修業年限を選択してください。（選択すると、生徒数の記入欄が白くなります。）",IF(AND(X47&gt;0,B47="選択↓"),"←専攻科の関係分野を選択してください。",IF(AND(X47&gt;0,F47="選択↓"),"←課程を選択してください。",IF(AND(X47&gt;0,H47="選択↓"),"←修行年限を選択してください。",IF(AND(X47&gt;0,B47="選択↓"),"←専攻科の関係分野を選択してください。",IF(AND(Z47&gt;0,K47=""),"←学則定員（全年生分）が未記入です。",IF(AND(SUM(AB47:AE47)&gt;0,Z47=0,K47=""),"←学則定員が未記入です。１年生がいない場合は、２年生以降の年生学則定員を記入してください。",IF(AND(Z47&gt;0,M47=""),"←入学定員が未記入です。",IF(AND(Z47&gt;0,P47=""),"←入学志願者数が未記入です。",IF(AND(Z47&gt;0,R47=""),"←合格者数が未記入です。",IF(AND(Z47&gt;0,T47=""),"←入学者数が未記入です。",IF(AND(K47&gt;0,SUM(X47:Y48)=0),"←生徒数が未記入です。",IF(R47&gt;P47,"←合格者数が志願者数を上回っています。",IF(T47&gt;R47,"←入学者数が合格者数を上回っています。",IF(V47&gt;T47,"←内部入学者数が入学者数を上回っています。",IF(AND(T47&gt;0,Z47=""),"←１年生が未記入です。",IF((T47-Z47)&gt;=4,"←入学者が１年生より４名以上多いです。留学・留年等による差の場合は構いません。",IF((Z47-T47)&gt;=4,"←１年生が入学者より４名以上多いです。留学・留年等による差の場合は構いません。",IF(AND(SUM(Z47:AA48)=0,M47&gt;0),"←募集停止により１年生が０名の場合は、入学定員は記入しないでください。","")))))))))))))))))))))</f>
        <v/>
      </c>
      <c r="AG47" s="424" t="str">
        <f t="shared" ref="AG47:AG48" si="3">IF(R47&gt;P47,"←合格者数が志願者数を上回っています。",IF(T47&gt;R47,"←入学者数が合格者数を上回っています。",IF(V47&gt;T47,"←内部入学者数が入学者数を上回っています。","")))</f>
        <v/>
      </c>
      <c r="AI47" s="670"/>
      <c r="AJ47" s="670"/>
      <c r="AK47" s="670"/>
      <c r="AL47" s="670"/>
      <c r="AM47" s="670"/>
      <c r="AN47" s="670"/>
      <c r="AO47" s="670"/>
      <c r="AP47" s="670"/>
      <c r="AQ47" s="670"/>
    </row>
    <row r="48" spans="1:43" s="17" customFormat="1" ht="18.600000000000001" customHeight="1" thickBot="1" x14ac:dyDescent="0.2">
      <c r="A48" s="2661"/>
      <c r="B48" s="2663"/>
      <c r="C48" s="2663"/>
      <c r="D48" s="2663"/>
      <c r="E48" s="2663"/>
      <c r="F48" s="2666"/>
      <c r="G48" s="2667"/>
      <c r="H48" s="2666"/>
      <c r="I48" s="2669"/>
      <c r="J48" s="381" t="s">
        <v>118</v>
      </c>
      <c r="K48" s="2672"/>
      <c r="L48" s="2620"/>
      <c r="M48" s="2619"/>
      <c r="N48" s="2619"/>
      <c r="O48" s="335" t="s">
        <v>35</v>
      </c>
      <c r="P48" s="2618"/>
      <c r="Q48" s="2620"/>
      <c r="R48" s="2618"/>
      <c r="S48" s="2620"/>
      <c r="T48" s="2618"/>
      <c r="U48" s="2619"/>
      <c r="V48" s="2692"/>
      <c r="W48" s="2693"/>
      <c r="X48" s="2392">
        <f t="shared" si="2"/>
        <v>0</v>
      </c>
      <c r="Y48" s="2393"/>
      <c r="Z48" s="2394"/>
      <c r="AA48" s="2395"/>
      <c r="AB48" s="2394"/>
      <c r="AC48" s="2395"/>
      <c r="AD48" s="2394"/>
      <c r="AE48" s="2396"/>
      <c r="AF48" s="406" t="str">
        <f>IF($A$32=1,"",IF(AND(NOT(B47="選択↓"),F47="選択↓"),"←課程を選択してください。",IF(AND(NOT(B47="選択↓"),H47="選択↓"),"←修業年限を選択してください。（選択すると、生徒数の記入欄が白くなります。）",IF(AND(X47&gt;0,B47="選択↓"),"←専攻科の関係分野を選択してください。",IF(AND(X47&gt;0,F47="選択↓"),"←課程を選択してください。",IF(AND(X47&gt;0,H47="選択↓"),"←修行年限を選択してください。",IF(AND(X47&gt;0,B47="選択↓"),"←専攻科の関係分野を選択してください。",IF(AND(X48&gt;0,K47=""),"←学則定員（全年生分）が未記入です。",IF(AND(SUM(AB48:AE48)&gt;0,Z48=0,K47=""),"←学則定員が未記入です。１年生がいない場合は、２年生以降の年生学則定員を記入してください。",IF(AND(Z48&gt;0,M47=""),"←入学定員が未記入です。",IF(AND(Z48&gt;0,P48=""),"←入学志願者数が未記入です。",IF(AND(Z48&gt;0,R48=""),"←合格者数が未記入です。",IF(AND(Z48&gt;0,T48=""),"←入学者数が未記入です。",IF(AND(K47&gt;0,SUM(X47:Y48)=0),"←生徒数が未記入です。",IF(R48&gt;P48,"←合格者数が志願者数を上回っています。",IF(T48&gt;R48,"←入学者数が合格者数を上回っています。",IF(V48&gt;T48,"←内部入学者数が入学者数を上回っています。",IF(AND(T48&gt;0,Z48=""),"←１年生が未記入です。",IF((T48-Z48)&gt;=4,"←入学者が１年生より４名以上多いです。留学・留年等による差の場合は構いません。",IF((Z48-T48)&gt;=4,"←１年生が入学者より４名以上多いです。留学・留年等による差の場合は構いません。",IF(AND(SUM(Z47:AA48)=0,M47&gt;0),"←募集停止により１年生が０名の場合は、入学定員は記入しないでください。","")))))))))))))))))))))</f>
        <v/>
      </c>
      <c r="AG48" s="424" t="str">
        <f t="shared" si="3"/>
        <v/>
      </c>
      <c r="AI48" s="670"/>
      <c r="AJ48" s="670"/>
      <c r="AK48" s="670"/>
      <c r="AL48" s="670"/>
      <c r="AM48" s="670"/>
      <c r="AN48" s="670"/>
      <c r="AO48" s="670"/>
      <c r="AP48" s="670"/>
      <c r="AQ48" s="670"/>
    </row>
    <row r="49" spans="1:43" s="17" customFormat="1" ht="18.600000000000001" customHeight="1" x14ac:dyDescent="0.15">
      <c r="A49" s="371" t="s">
        <v>36</v>
      </c>
      <c r="B49" s="2698" t="s">
        <v>2108</v>
      </c>
      <c r="C49" s="2698"/>
      <c r="D49" s="2698"/>
      <c r="E49" s="2698"/>
      <c r="F49" s="2698"/>
      <c r="G49" s="2698"/>
      <c r="H49" s="2698"/>
      <c r="I49" s="2698"/>
      <c r="J49" s="2698"/>
      <c r="K49" s="2698"/>
      <c r="L49" s="2698"/>
      <c r="M49" s="2698"/>
      <c r="N49" s="2698"/>
      <c r="O49" s="2698"/>
      <c r="P49" s="2698"/>
      <c r="Q49" s="2698"/>
      <c r="R49" s="2698"/>
      <c r="S49" s="2698"/>
      <c r="T49" s="2698"/>
      <c r="U49" s="2698"/>
      <c r="V49" s="2698"/>
      <c r="W49" s="2698"/>
      <c r="X49" s="2698"/>
      <c r="Y49" s="2698"/>
      <c r="Z49" s="2698"/>
      <c r="AA49" s="2698"/>
      <c r="AB49" s="2698"/>
      <c r="AC49" s="2698"/>
      <c r="AD49" s="2698"/>
      <c r="AE49" s="2698"/>
      <c r="AF49" s="406"/>
      <c r="AG49" s="424"/>
      <c r="AI49" s="670"/>
      <c r="AJ49" s="670"/>
      <c r="AK49" s="670"/>
      <c r="AL49" s="670"/>
      <c r="AM49" s="670"/>
      <c r="AN49" s="670"/>
      <c r="AO49" s="670"/>
      <c r="AP49" s="670"/>
      <c r="AQ49" s="670"/>
    </row>
    <row r="50" spans="1:43" s="17" customFormat="1" ht="18.600000000000001" customHeight="1" x14ac:dyDescent="0.15">
      <c r="A50" s="336"/>
      <c r="B50" s="2699" t="s">
        <v>2107</v>
      </c>
      <c r="C50" s="2699"/>
      <c r="D50" s="2699"/>
      <c r="E50" s="2699"/>
      <c r="F50" s="2699"/>
      <c r="G50" s="2699"/>
      <c r="H50" s="2699"/>
      <c r="I50" s="2699"/>
      <c r="J50" s="2699"/>
      <c r="K50" s="2699"/>
      <c r="L50" s="2699"/>
      <c r="M50" s="2699"/>
      <c r="N50" s="2699"/>
      <c r="O50" s="2699"/>
      <c r="P50" s="2699"/>
      <c r="Q50" s="2699"/>
      <c r="R50" s="2699"/>
      <c r="S50" s="2699"/>
      <c r="T50" s="2699"/>
      <c r="U50" s="2699"/>
      <c r="V50" s="2699"/>
      <c r="W50" s="2699"/>
      <c r="X50" s="2699"/>
      <c r="Y50" s="2699"/>
      <c r="Z50" s="2699"/>
      <c r="AA50" s="2699"/>
      <c r="AB50" s="2699"/>
      <c r="AC50" s="2699"/>
      <c r="AD50" s="2699"/>
      <c r="AE50" s="2699"/>
      <c r="AF50" s="406"/>
      <c r="AG50" s="424"/>
      <c r="AI50" s="670"/>
      <c r="AJ50" s="670"/>
      <c r="AK50" s="670"/>
      <c r="AL50" s="670"/>
      <c r="AM50" s="670"/>
      <c r="AN50" s="670"/>
      <c r="AO50" s="670"/>
      <c r="AP50" s="670"/>
      <c r="AQ50" s="670"/>
    </row>
    <row r="51" spans="1:43" s="17" customFormat="1" ht="24" customHeight="1" x14ac:dyDescent="0.15">
      <c r="A51" s="21" t="s">
        <v>3566</v>
      </c>
      <c r="B51" s="21"/>
      <c r="C51" s="21"/>
      <c r="D51" s="21"/>
      <c r="E51" s="21"/>
      <c r="F51" s="21"/>
      <c r="G51" s="21"/>
      <c r="H51" s="21"/>
      <c r="I51" s="21"/>
      <c r="J51" s="21"/>
      <c r="K51" s="21"/>
      <c r="L51" s="21"/>
      <c r="M51" s="21"/>
      <c r="N51" s="21"/>
      <c r="O51" s="21"/>
      <c r="P51" s="21"/>
      <c r="Q51" s="21"/>
      <c r="R51" s="21"/>
      <c r="S51" s="21"/>
      <c r="T51" s="21"/>
      <c r="U51" s="21"/>
      <c r="V51" s="21"/>
      <c r="W51" s="21"/>
      <c r="X51" s="21"/>
      <c r="Y51" s="2700" t="str">
        <f>IF(AND(B41="その他※",B52=""),"←１に「その他」の専攻科名を記入。",IF(AND(B43="その他※",H52=""),"←２に「その他」の専攻科名を記入。",IF(AND(B45="その他※",N52=""),"←３に「その他」の専攻科名を記入。",IF(AND(B47="その他※",T52=""),"←４に「その他」の専攻科名を記入。",""))))</f>
        <v/>
      </c>
      <c r="Z51" s="2700"/>
      <c r="AA51" s="2700"/>
      <c r="AB51" s="2700"/>
      <c r="AC51" s="2700"/>
      <c r="AD51" s="2700"/>
      <c r="AE51" s="2700"/>
      <c r="AF51" s="406"/>
      <c r="AG51" s="424" t="str">
        <f t="shared" si="0"/>
        <v/>
      </c>
      <c r="AI51" s="670"/>
      <c r="AJ51" s="670"/>
      <c r="AK51" s="670"/>
      <c r="AL51" s="670"/>
      <c r="AM51" s="670"/>
      <c r="AN51" s="670"/>
      <c r="AO51" s="670"/>
      <c r="AP51" s="670"/>
      <c r="AQ51" s="670"/>
    </row>
    <row r="52" spans="1:43" s="17" customFormat="1" ht="20.25" customHeight="1" x14ac:dyDescent="0.15">
      <c r="A52" s="369">
        <v>1</v>
      </c>
      <c r="B52" s="2591"/>
      <c r="C52" s="2591"/>
      <c r="D52" s="2591"/>
      <c r="E52" s="2600" t="s">
        <v>236</v>
      </c>
      <c r="F52" s="2601"/>
      <c r="G52" s="369">
        <v>2</v>
      </c>
      <c r="H52" s="2591"/>
      <c r="I52" s="2591"/>
      <c r="J52" s="2591"/>
      <c r="K52" s="2600" t="s">
        <v>322</v>
      </c>
      <c r="L52" s="2601"/>
      <c r="M52" s="369">
        <v>3</v>
      </c>
      <c r="N52" s="2591"/>
      <c r="O52" s="2591"/>
      <c r="P52" s="2591"/>
      <c r="Q52" s="2600" t="s">
        <v>322</v>
      </c>
      <c r="R52" s="2601"/>
      <c r="S52" s="369">
        <v>4</v>
      </c>
      <c r="T52" s="2591"/>
      <c r="U52" s="2591"/>
      <c r="V52" s="2591"/>
      <c r="W52" s="2600" t="s">
        <v>236</v>
      </c>
      <c r="X52" s="2601"/>
      <c r="Y52" s="2700"/>
      <c r="Z52" s="2700"/>
      <c r="AA52" s="2700"/>
      <c r="AB52" s="2700"/>
      <c r="AC52" s="2700"/>
      <c r="AD52" s="2700"/>
      <c r="AE52" s="2700"/>
      <c r="AF52" s="406"/>
      <c r="AG52" s="424" t="str">
        <f t="shared" si="0"/>
        <v/>
      </c>
      <c r="AI52" s="670"/>
      <c r="AJ52" s="670"/>
      <c r="AK52" s="670"/>
      <c r="AL52" s="670"/>
      <c r="AM52" s="670"/>
      <c r="AN52" s="670"/>
      <c r="AO52" s="670"/>
      <c r="AP52" s="670"/>
      <c r="AQ52" s="670"/>
    </row>
    <row r="53" spans="1:43" s="17" customFormat="1" ht="25.5" customHeight="1" x14ac:dyDescent="0.15">
      <c r="A53" s="2690" t="s">
        <v>2109</v>
      </c>
      <c r="B53" s="2690"/>
      <c r="C53" s="2691" t="s">
        <v>2155</v>
      </c>
      <c r="D53" s="2691"/>
      <c r="E53" s="2691"/>
      <c r="F53" s="2691"/>
      <c r="G53" s="2691"/>
      <c r="H53" s="2691"/>
      <c r="I53" s="2691"/>
      <c r="J53" s="2691"/>
      <c r="K53" s="2691"/>
      <c r="L53" s="2691"/>
      <c r="M53" s="2691"/>
      <c r="N53" s="2691"/>
      <c r="O53" s="2691"/>
      <c r="P53" s="2691"/>
      <c r="Q53" s="2691"/>
      <c r="R53" s="2691"/>
      <c r="S53" s="2691"/>
      <c r="T53" s="2691"/>
      <c r="U53" s="2691"/>
      <c r="V53" s="2691"/>
      <c r="W53" s="2691"/>
      <c r="X53" s="2691"/>
      <c r="Y53" s="2691"/>
      <c r="Z53" s="2691"/>
      <c r="AA53" s="2691"/>
      <c r="AB53" s="2691"/>
      <c r="AC53" s="2691"/>
      <c r="AD53" s="2691"/>
      <c r="AE53" s="2691"/>
      <c r="AF53" s="418"/>
      <c r="AG53" s="183"/>
    </row>
    <row r="54" spans="1:43" ht="14.25" customHeight="1" x14ac:dyDescent="0.15">
      <c r="A54" s="736"/>
      <c r="B54" s="737">
        <v>2</v>
      </c>
      <c r="C54" s="2400" t="s">
        <v>2156</v>
      </c>
      <c r="D54" s="2400"/>
      <c r="E54" s="2400"/>
      <c r="F54" s="2400"/>
      <c r="G54" s="2400"/>
      <c r="H54" s="2400"/>
      <c r="I54" s="2400"/>
      <c r="J54" s="2400"/>
      <c r="K54" s="2400"/>
      <c r="L54" s="2400"/>
      <c r="M54" s="2400"/>
      <c r="N54" s="2400"/>
      <c r="O54" s="2400"/>
      <c r="P54" s="2400"/>
      <c r="Q54" s="2400"/>
      <c r="R54" s="2400"/>
      <c r="S54" s="2400"/>
      <c r="T54" s="2400"/>
      <c r="U54" s="2400"/>
      <c r="V54" s="2400"/>
      <c r="W54" s="2400"/>
      <c r="X54" s="2400"/>
      <c r="Y54" s="2400"/>
      <c r="Z54" s="2400"/>
      <c r="AA54" s="2400"/>
      <c r="AB54" s="2400"/>
      <c r="AC54" s="2400"/>
      <c r="AD54" s="2400"/>
      <c r="AE54" s="2400"/>
      <c r="AI54" s="9"/>
      <c r="AJ54" s="9"/>
      <c r="AK54" s="9"/>
      <c r="AL54" s="9"/>
      <c r="AM54" s="9"/>
      <c r="AN54" s="9"/>
      <c r="AO54" s="9"/>
      <c r="AP54" s="9"/>
      <c r="AQ54" s="9"/>
    </row>
    <row r="55" spans="1:43" ht="19.5" customHeight="1" x14ac:dyDescent="0.15">
      <c r="A55" s="336"/>
      <c r="B55" s="526"/>
      <c r="C55" s="526"/>
      <c r="D55" s="526"/>
      <c r="E55" s="526"/>
      <c r="F55" s="526"/>
      <c r="G55" s="526"/>
      <c r="H55" s="526"/>
      <c r="I55" s="526"/>
      <c r="J55" s="526"/>
      <c r="K55" s="526"/>
      <c r="L55" s="526"/>
      <c r="M55" s="526"/>
      <c r="N55" s="526"/>
      <c r="O55" s="526"/>
      <c r="P55" s="526"/>
      <c r="Q55" s="526"/>
      <c r="R55" s="526"/>
      <c r="S55" s="526"/>
      <c r="T55" s="526"/>
      <c r="U55" s="526"/>
      <c r="V55" s="526"/>
      <c r="W55" s="526"/>
      <c r="X55" s="526"/>
      <c r="Y55" s="526"/>
      <c r="Z55" s="526"/>
      <c r="AA55" s="526"/>
      <c r="AB55" s="526"/>
      <c r="AC55" s="526"/>
      <c r="AD55" s="526"/>
      <c r="AE55" s="526"/>
      <c r="AI55" s="9"/>
      <c r="AJ55" s="9"/>
      <c r="AK55" s="9"/>
      <c r="AL55" s="9"/>
      <c r="AM55" s="9"/>
      <c r="AN55" s="9"/>
      <c r="AO55" s="9"/>
      <c r="AP55" s="9"/>
      <c r="AQ55" s="9"/>
    </row>
    <row r="56" spans="1:43" ht="24.6" customHeight="1" thickBot="1" x14ac:dyDescent="0.2">
      <c r="A56" s="2602" t="s">
        <v>48</v>
      </c>
      <c r="B56" s="2603"/>
      <c r="C56" s="2603"/>
      <c r="D56" s="2603"/>
      <c r="E56" s="2603"/>
      <c r="F56" s="2603"/>
      <c r="G56" s="2603"/>
      <c r="H56" s="2603"/>
      <c r="I56" s="2603"/>
      <c r="J56" s="350"/>
      <c r="K56" s="350"/>
      <c r="L56" s="350"/>
      <c r="M56" s="350"/>
      <c r="N56" s="350"/>
      <c r="O56" s="351"/>
      <c r="P56" s="336"/>
      <c r="Q56" s="349"/>
      <c r="R56" s="349"/>
      <c r="S56" s="349"/>
      <c r="T56" s="349"/>
      <c r="U56" s="349"/>
      <c r="V56" s="349"/>
      <c r="W56" s="455"/>
      <c r="X56" s="456"/>
      <c r="Y56" s="456"/>
      <c r="Z56" s="456"/>
      <c r="AA56" s="350"/>
      <c r="AB56" s="2701" t="s">
        <v>49</v>
      </c>
      <c r="AC56" s="2702"/>
      <c r="AD56" s="2702"/>
      <c r="AE56" s="2702"/>
    </row>
    <row r="57" spans="1:43" ht="33" customHeight="1" x14ac:dyDescent="0.15">
      <c r="A57" s="2592" t="s">
        <v>53</v>
      </c>
      <c r="B57" s="2593"/>
      <c r="C57" s="2593"/>
      <c r="D57" s="2593"/>
      <c r="E57" s="2593"/>
      <c r="F57" s="2594"/>
      <c r="G57" s="372">
        <v>1</v>
      </c>
      <c r="H57" s="2612" t="str">
        <f>IF(AND(B41="選択↓",SUM(G58:K60)&gt;0),"↑関係分野が未選択",IF(B41="選択↓","",IF(NOT(B41="その他※"),B41,IF(B52="","↑専攻科名が未記入",B52))))</f>
        <v/>
      </c>
      <c r="I57" s="2612"/>
      <c r="J57" s="2612"/>
      <c r="K57" s="682" t="s">
        <v>236</v>
      </c>
      <c r="L57" s="372">
        <v>2</v>
      </c>
      <c r="M57" s="2612" t="str">
        <f>IF(AND(B43="選択↓",SUM(G58:K60)&gt;0),"↑関係分野が未選択",IF(B43="選択↓","",IF(NOT(B43="その他※"),B43,IF(H52="","↑専攻科名が未記入",H52))))</f>
        <v/>
      </c>
      <c r="N57" s="2612"/>
      <c r="O57" s="2612"/>
      <c r="P57" s="682" t="s">
        <v>236</v>
      </c>
      <c r="Q57" s="372">
        <v>3</v>
      </c>
      <c r="R57" s="2612" t="str">
        <f>IF(AND(B45="選択↓",SUM(G58:K60)&gt;0),"↑関係分野が未選択",IF(B45="選択↓","",IF(NOT(B45="その他※"),B45,IF(N52="","↑専攻科名が未記入",N52))))</f>
        <v/>
      </c>
      <c r="S57" s="2612"/>
      <c r="T57" s="2612"/>
      <c r="U57" s="682" t="s">
        <v>236</v>
      </c>
      <c r="V57" s="372">
        <v>4</v>
      </c>
      <c r="W57" s="2612" t="str">
        <f>IF(AND(B47="選択↓",SUM(G58:K60)&gt;0),"↑関係分野が未選択",IF(B47="選択↓","",IF(NOT(B47="その他※"),B47,IF(T52="","↑専攻科名が未記入",T52))))</f>
        <v/>
      </c>
      <c r="X57" s="2612"/>
      <c r="Y57" s="2612"/>
      <c r="Z57" s="682" t="s">
        <v>236</v>
      </c>
      <c r="AA57" s="2389" t="s">
        <v>69</v>
      </c>
      <c r="AB57" s="2390"/>
      <c r="AC57" s="2390"/>
      <c r="AD57" s="2390"/>
      <c r="AE57" s="2391"/>
      <c r="AF57" s="563" t="str">
        <f>IF(AND(SUM(X41:Y42)&gt;0,SUM(G58:K60)=0),"←専攻科１の学級数が未記入です。↑で生徒数の記入があります。",IF(AND(SUM(X41:Y42)=0,SUM(G58:K60)&gt;0),"←専攻科１の学級数が記入されていますが、↑で生徒数の記入がありません。",IF(AND(SUM(X43:Y44)&gt;0,SUM(L58:P60)=0),"←専攻科２の学級数が未記入です。↑で生徒数の記入があります。",IF(AND(SUM(X43:Y44)=0,SUM(L58:P60)&gt;0),"←専攻科２の学級数が記入されていますが、↑で生徒数の記入がありません。",IF(AND(SUM(X45:Y46)&gt;0,SUM(Q58:U60)=0),"←専攻科３の学級数が未記入です。↑で生徒数の記入があります。",IF(AND(SUM(X45:Y46)=0,SUM(Q58:U60)&gt;0),"←専攻科３の学級数が記入されていますが、↑で生徒数の記入がありません。",IF(AND(SUM(X47:Y48)&gt;0,SUM(V58:Z60)=0),"←専攻科４の学級数が未記入です。↑で生徒数の記入があります。",IF(AND(SUM(X47:Y48)=0,SUM(V58:Z60)&gt;0),"←専攻科４の学級数が記入されていますが、↑で生徒数の記入がありません。",""))))))))</f>
        <v/>
      </c>
    </row>
    <row r="58" spans="1:43" ht="18" customHeight="1" x14ac:dyDescent="0.15">
      <c r="A58" s="2579" t="s">
        <v>41</v>
      </c>
      <c r="B58" s="2604"/>
      <c r="C58" s="352" t="s">
        <v>34</v>
      </c>
      <c r="D58" s="1338">
        <f>D61+D64+D67</f>
        <v>0</v>
      </c>
      <c r="E58" s="1339"/>
      <c r="F58" s="537" t="s">
        <v>151</v>
      </c>
      <c r="G58" s="2517">
        <f>SUM(G61,G64,G67)</f>
        <v>0</v>
      </c>
      <c r="H58" s="2518"/>
      <c r="I58" s="2518"/>
      <c r="J58" s="2518"/>
      <c r="K58" s="2519"/>
      <c r="L58" s="2517">
        <f>SUM(L61,L64,L67)</f>
        <v>0</v>
      </c>
      <c r="M58" s="2518"/>
      <c r="N58" s="2518"/>
      <c r="O58" s="2518"/>
      <c r="P58" s="2519"/>
      <c r="Q58" s="2517">
        <f>SUM(Q61,Q64,Q67)</f>
        <v>0</v>
      </c>
      <c r="R58" s="2518"/>
      <c r="S58" s="2518"/>
      <c r="T58" s="2518"/>
      <c r="U58" s="2519"/>
      <c r="V58" s="2517">
        <f>SUM(V61,V64,V67)</f>
        <v>0</v>
      </c>
      <c r="W58" s="2518"/>
      <c r="X58" s="2518"/>
      <c r="Y58" s="2518"/>
      <c r="Z58" s="2519"/>
      <c r="AA58" s="690"/>
      <c r="AB58" s="690"/>
      <c r="AC58" s="690"/>
      <c r="AD58" s="690"/>
      <c r="AE58" s="691"/>
      <c r="AF58" s="2370" t="str">
        <f>IF(SUM(D58:E60)=0,"←学級数が未記入です。（↑で生徒数が１名以上の年生・専攻科のみ入力欄が白くなります。）",IF(AND(SUM(Z41:AA46)&gt;0,SUM(D61:E63)=0),"←１年生の学級数が未記入です。",IF(AND(SUM(AB41:AC46)&gt;0,SUM(D64:E66)=0),"←２年生の学級数が未記入です。",IF(AND(SUM(AD41:AE46)&gt;0,SUM(D67:E69)=0),"←３年生の学級数が未記入です。",IF(AND(SUM(D61:E63)&gt;0,SUM(Z41:AA46)=0),"↑１年生の生徒数が０名になっています。",IF(AND(SUM(D64:E66)&gt;0,SUM(AB41:AC46)=0),"↑２年生の生徒数が０名になっています。",IF(AND(SUM(D67:E69)&gt;0,SUM(AD41:AE46)=0),"↑３年生の生徒数が０名になっています。",AF57)))))))</f>
        <v>←学級数が未記入です。（↑で生徒数が１名以上の年生・専攻科のみ入力欄が白くなります。）</v>
      </c>
    </row>
    <row r="59" spans="1:43" ht="18" customHeight="1" x14ac:dyDescent="0.15">
      <c r="A59" s="2579"/>
      <c r="B59" s="2604"/>
      <c r="C59" s="353" t="s">
        <v>35</v>
      </c>
      <c r="D59" s="1302">
        <f>D62+D65+D68</f>
        <v>0</v>
      </c>
      <c r="E59" s="1303"/>
      <c r="F59" s="538" t="s">
        <v>151</v>
      </c>
      <c r="G59" s="2520">
        <f t="shared" ref="G59:G60" si="4">SUM(G62,G65,G68)</f>
        <v>0</v>
      </c>
      <c r="H59" s="2521"/>
      <c r="I59" s="2521"/>
      <c r="J59" s="2521"/>
      <c r="K59" s="2522"/>
      <c r="L59" s="2520">
        <f t="shared" ref="L59:L60" si="5">SUM(L62,L65,L68)</f>
        <v>0</v>
      </c>
      <c r="M59" s="2521"/>
      <c r="N59" s="2521"/>
      <c r="O59" s="2521"/>
      <c r="P59" s="2522"/>
      <c r="Q59" s="2520">
        <f t="shared" ref="Q59:Q60" si="6">SUM(Q62,Q65,Q68)</f>
        <v>0</v>
      </c>
      <c r="R59" s="2521"/>
      <c r="S59" s="2521"/>
      <c r="T59" s="2521"/>
      <c r="U59" s="2522"/>
      <c r="V59" s="2520">
        <f t="shared" ref="V59:V60" si="7">SUM(V62,V65,V68)</f>
        <v>0</v>
      </c>
      <c r="W59" s="2521"/>
      <c r="X59" s="2521"/>
      <c r="Y59" s="2521"/>
      <c r="Z59" s="2522"/>
      <c r="AA59" s="690"/>
      <c r="AB59" s="690"/>
      <c r="AC59" s="690"/>
      <c r="AD59" s="690"/>
      <c r="AE59" s="691"/>
      <c r="AF59" s="2370"/>
    </row>
    <row r="60" spans="1:43" ht="18" customHeight="1" x14ac:dyDescent="0.15">
      <c r="A60" s="2605"/>
      <c r="B60" s="2606"/>
      <c r="C60" s="354" t="s">
        <v>52</v>
      </c>
      <c r="D60" s="1312">
        <f>D63+D66+D69</f>
        <v>0</v>
      </c>
      <c r="E60" s="1313"/>
      <c r="F60" s="539" t="s">
        <v>151</v>
      </c>
      <c r="G60" s="2609">
        <f t="shared" si="4"/>
        <v>0</v>
      </c>
      <c r="H60" s="2610"/>
      <c r="I60" s="2610"/>
      <c r="J60" s="2610"/>
      <c r="K60" s="2611"/>
      <c r="L60" s="2609">
        <f t="shared" si="5"/>
        <v>0</v>
      </c>
      <c r="M60" s="2610"/>
      <c r="N60" s="2610"/>
      <c r="O60" s="2610"/>
      <c r="P60" s="2611"/>
      <c r="Q60" s="2609">
        <f t="shared" si="6"/>
        <v>0</v>
      </c>
      <c r="R60" s="2610"/>
      <c r="S60" s="2610"/>
      <c r="T60" s="2610"/>
      <c r="U60" s="2611"/>
      <c r="V60" s="2609">
        <f t="shared" si="7"/>
        <v>0</v>
      </c>
      <c r="W60" s="2610"/>
      <c r="X60" s="2610"/>
      <c r="Y60" s="2610"/>
      <c r="Z60" s="2611"/>
      <c r="AA60" s="690"/>
      <c r="AB60" s="690"/>
      <c r="AC60" s="690"/>
      <c r="AD60" s="690"/>
      <c r="AE60" s="691"/>
      <c r="AF60" s="2370"/>
    </row>
    <row r="61" spans="1:43" ht="18" customHeight="1" x14ac:dyDescent="0.15">
      <c r="A61" s="2579" t="s">
        <v>368</v>
      </c>
      <c r="B61" s="2604"/>
      <c r="C61" s="352" t="s">
        <v>34</v>
      </c>
      <c r="D61" s="1434">
        <f t="shared" ref="D61:D69" si="8">SUM(G61:Z61)</f>
        <v>0</v>
      </c>
      <c r="E61" s="1435"/>
      <c r="F61" s="537" t="s">
        <v>151</v>
      </c>
      <c r="G61" s="2410"/>
      <c r="H61" s="2411"/>
      <c r="I61" s="2411"/>
      <c r="J61" s="2411"/>
      <c r="K61" s="2412"/>
      <c r="L61" s="2410"/>
      <c r="M61" s="2411"/>
      <c r="N61" s="2411"/>
      <c r="O61" s="2411"/>
      <c r="P61" s="2412"/>
      <c r="Q61" s="2410"/>
      <c r="R61" s="2411"/>
      <c r="S61" s="2411"/>
      <c r="T61" s="2411"/>
      <c r="U61" s="2412"/>
      <c r="V61" s="2410"/>
      <c r="W61" s="2411"/>
      <c r="X61" s="2411"/>
      <c r="Y61" s="2411"/>
      <c r="Z61" s="2412"/>
      <c r="AA61" s="690"/>
      <c r="AB61" s="690"/>
      <c r="AC61" s="690"/>
      <c r="AD61" s="690"/>
      <c r="AE61" s="691"/>
      <c r="AF61" s="411" t="str">
        <f>IF(D61=0,"",IF($A$32="","↑男女共学別の番号が未記入になっています。",IF($A$32=2,"↑男女共学別で「女子校」が選択されています。←ここは「男子」の列です。",IF(AND(SUM(Z$41,Z$43,Z$45,Z47)=0,D61&gt;0),"←ここは「１年生男子・学級数」です。↑で１年生の男子生徒数が０名になっています。",IF(AND(SUM(Z$41,Z$43,Z$45,Z47)&gt;3,D61&gt;SUM(Z$41,Z$43,Z$45,Z47)*0.5),"←学級数が「１年生・男子生徒数×0.5」 を超えているので確認してください。","")))))</f>
        <v/>
      </c>
    </row>
    <row r="62" spans="1:43" ht="18" customHeight="1" x14ac:dyDescent="0.15">
      <c r="A62" s="2579"/>
      <c r="B62" s="2604"/>
      <c r="C62" s="353" t="s">
        <v>35</v>
      </c>
      <c r="D62" s="1302">
        <f t="shared" si="8"/>
        <v>0</v>
      </c>
      <c r="E62" s="1303"/>
      <c r="F62" s="538" t="s">
        <v>151</v>
      </c>
      <c r="G62" s="2413"/>
      <c r="H62" s="2414"/>
      <c r="I62" s="2414"/>
      <c r="J62" s="2414"/>
      <c r="K62" s="2415"/>
      <c r="L62" s="2413"/>
      <c r="M62" s="2414"/>
      <c r="N62" s="2414"/>
      <c r="O62" s="2414"/>
      <c r="P62" s="2415"/>
      <c r="Q62" s="2413"/>
      <c r="R62" s="2414"/>
      <c r="S62" s="2414"/>
      <c r="T62" s="2414"/>
      <c r="U62" s="2415"/>
      <c r="V62" s="2413"/>
      <c r="W62" s="2414"/>
      <c r="X62" s="2414"/>
      <c r="Y62" s="2414"/>
      <c r="Z62" s="2415"/>
      <c r="AA62" s="690"/>
      <c r="AB62" s="690"/>
      <c r="AC62" s="690"/>
      <c r="AD62" s="690"/>
      <c r="AE62" s="691"/>
      <c r="AF62" s="411" t="str">
        <f>IF(D62=0,"",IF($A$32="","↑男女共学別の番号が未記入になっています。",IF($A$32=1,"↑男女共学別で「男子校」が選択されています。←ここは「女子」の列です。",IF(AND(SUM(Z$42,Z$44,Z$46,Z48)=0,D62&gt;0),"←ここは「１年生女子・学級数」です。↑で１年生の女子生徒数が０名になっています。",IF(AND(SUM(Z$42,Z$44,Z$46,Z48)&gt;3,D62&gt;SUM(Z$42,Z$44,Z$46,Z48)*0.5),"←学級数が「１年生・女子生徒数×0.5」 を超えているので確認してください。","")))))</f>
        <v/>
      </c>
    </row>
    <row r="63" spans="1:43" ht="18" customHeight="1" x14ac:dyDescent="0.15">
      <c r="A63" s="2605"/>
      <c r="B63" s="2606"/>
      <c r="C63" s="354" t="s">
        <v>52</v>
      </c>
      <c r="D63" s="1434">
        <f t="shared" si="8"/>
        <v>0</v>
      </c>
      <c r="E63" s="1435"/>
      <c r="F63" s="540" t="s">
        <v>151</v>
      </c>
      <c r="G63" s="2416"/>
      <c r="H63" s="2417"/>
      <c r="I63" s="2417"/>
      <c r="J63" s="2417"/>
      <c r="K63" s="2418"/>
      <c r="L63" s="2416"/>
      <c r="M63" s="2417"/>
      <c r="N63" s="2417"/>
      <c r="O63" s="2417"/>
      <c r="P63" s="2418"/>
      <c r="Q63" s="2416"/>
      <c r="R63" s="2417"/>
      <c r="S63" s="2417"/>
      <c r="T63" s="2417"/>
      <c r="U63" s="2418"/>
      <c r="V63" s="2416"/>
      <c r="W63" s="2417"/>
      <c r="X63" s="2417"/>
      <c r="Y63" s="2417"/>
      <c r="Z63" s="2418"/>
      <c r="AA63" s="690"/>
      <c r="AB63" s="690"/>
      <c r="AC63" s="690"/>
      <c r="AD63" s="690"/>
      <c r="AE63" s="691"/>
      <c r="AF63" s="418" t="str">
        <f>IF(D63=0,"",IF($A$32="","↑男女共学別の番号が未記入になっています。",IF(AND(NOT($A$32=3),D63&gt;0),"↑男女共学別で「3　共学校」以外が選択されています。←ここは「共学」の列です。",IF(AND(SUM(Z$41:AA$48)=0,D63&gt;0),"←ここは「１年生共学・学級数」です。↑で１年生の生徒数が０名になっています。",IF(AND(SUM(Z$41:AA$48)&gt;3,D63&gt;SUM(Z$41:AA$48)*0.5),"←学級数が「１学年生徒数×0.5」 を超えているので確認してください。","")))))</f>
        <v/>
      </c>
    </row>
    <row r="64" spans="1:43" s="43" customFormat="1" ht="18" customHeight="1" x14ac:dyDescent="0.15">
      <c r="A64" s="2607" t="s">
        <v>369</v>
      </c>
      <c r="B64" s="2608"/>
      <c r="C64" s="355" t="s">
        <v>34</v>
      </c>
      <c r="D64" s="1297">
        <f t="shared" si="8"/>
        <v>0</v>
      </c>
      <c r="E64" s="1298"/>
      <c r="F64" s="541" t="s">
        <v>151</v>
      </c>
      <c r="G64" s="2410"/>
      <c r="H64" s="2411"/>
      <c r="I64" s="2411"/>
      <c r="J64" s="2411"/>
      <c r="K64" s="2412"/>
      <c r="L64" s="2410"/>
      <c r="M64" s="2411"/>
      <c r="N64" s="2411"/>
      <c r="O64" s="2411"/>
      <c r="P64" s="2412"/>
      <c r="Q64" s="2410"/>
      <c r="R64" s="2411"/>
      <c r="S64" s="2411"/>
      <c r="T64" s="2411"/>
      <c r="U64" s="2412"/>
      <c r="V64" s="2410"/>
      <c r="W64" s="2411"/>
      <c r="X64" s="2411"/>
      <c r="Y64" s="2411"/>
      <c r="Z64" s="2412"/>
      <c r="AA64" s="690"/>
      <c r="AB64" s="690"/>
      <c r="AC64" s="690"/>
      <c r="AD64" s="690"/>
      <c r="AE64" s="691"/>
      <c r="AF64" s="411" t="str">
        <f>IF(D64=0,"",IF($A$32="","↑男女共学別の番号が未記入になっています。",IF($A$32=2,"↑男女共学別で「女子校」が選択されています。←ここは「男子」の列です。",IF(AND(SUM(AB$41,AB$43,AB$45,AB47)=0,D64&gt;0),"←ここは「１年生男子・学級数」です。↑で１年生の男子生徒数が０名になっています。",IF(AND(SUM(AB$41,AB$43,AB$45,AB47)&gt;3,D64&gt;SUM(AB$41,AB$43,AB$45,AB47)*0.5),"←学級数が「１年生・男子生徒数×0.5」 を超えているので確認してください。","")))))</f>
        <v/>
      </c>
      <c r="AG64" s="423"/>
      <c r="AI64" s="670"/>
      <c r="AJ64" s="670"/>
      <c r="AK64" s="670"/>
      <c r="AL64" s="670"/>
      <c r="AM64" s="670"/>
      <c r="AN64" s="670"/>
      <c r="AO64" s="670"/>
      <c r="AP64" s="670"/>
      <c r="AQ64" s="670"/>
    </row>
    <row r="65" spans="1:43" s="43" customFormat="1" ht="18" customHeight="1" x14ac:dyDescent="0.15">
      <c r="A65" s="2579"/>
      <c r="B65" s="2604"/>
      <c r="C65" s="353" t="s">
        <v>35</v>
      </c>
      <c r="D65" s="1302">
        <f t="shared" si="8"/>
        <v>0</v>
      </c>
      <c r="E65" s="1303"/>
      <c r="F65" s="538" t="s">
        <v>151</v>
      </c>
      <c r="G65" s="2413"/>
      <c r="H65" s="2414"/>
      <c r="I65" s="2414"/>
      <c r="J65" s="2414"/>
      <c r="K65" s="2415"/>
      <c r="L65" s="2413"/>
      <c r="M65" s="2414"/>
      <c r="N65" s="2414"/>
      <c r="O65" s="2414"/>
      <c r="P65" s="2415"/>
      <c r="Q65" s="2413"/>
      <c r="R65" s="2414"/>
      <c r="S65" s="2414"/>
      <c r="T65" s="2414"/>
      <c r="U65" s="2415"/>
      <c r="V65" s="2413"/>
      <c r="W65" s="2414"/>
      <c r="X65" s="2414"/>
      <c r="Y65" s="2414"/>
      <c r="Z65" s="2415"/>
      <c r="AA65" s="690"/>
      <c r="AB65" s="690"/>
      <c r="AC65" s="690"/>
      <c r="AD65" s="690"/>
      <c r="AE65" s="691"/>
      <c r="AF65" s="411" t="str">
        <f>IF(D65=0,"",IF($A$32="","↑男女共学別の番号が未記入になっています。",IF($A$32=1,"↑男女共学別で「男子校」が選択されています。←ここは「女子」の列です。",IF(AND(SUM(AB$42,AB$44,AB$46,AB48)=0,D65&gt;0),"←ここは「１年生女子・学級数」です。↑で１年生の女子生徒数が０名になっています。",IF(AND(SUM(AB$42,AB$44,AB$46,AB48)&gt;3,D65&gt;SUM(AB$42,AB$44,AB$46,AB48)*0.5),"←学級数が「１年生・女子生徒数×0.5」 を超えているので確認してください。","")))))</f>
        <v/>
      </c>
      <c r="AG65" s="423"/>
      <c r="AI65" s="670"/>
      <c r="AJ65" s="670"/>
      <c r="AK65" s="670"/>
      <c r="AL65" s="670"/>
      <c r="AM65" s="670"/>
      <c r="AN65" s="670"/>
      <c r="AO65" s="670"/>
      <c r="AP65" s="670"/>
      <c r="AQ65" s="670"/>
    </row>
    <row r="66" spans="1:43" s="43" customFormat="1" ht="18" customHeight="1" x14ac:dyDescent="0.15">
      <c r="A66" s="2605"/>
      <c r="B66" s="2606"/>
      <c r="C66" s="354" t="s">
        <v>52</v>
      </c>
      <c r="D66" s="1436">
        <f t="shared" si="8"/>
        <v>0</v>
      </c>
      <c r="E66" s="1437"/>
      <c r="F66" s="540" t="s">
        <v>151</v>
      </c>
      <c r="G66" s="2416"/>
      <c r="H66" s="2417"/>
      <c r="I66" s="2417"/>
      <c r="J66" s="2417"/>
      <c r="K66" s="2418"/>
      <c r="L66" s="2416"/>
      <c r="M66" s="2417"/>
      <c r="N66" s="2417"/>
      <c r="O66" s="2417"/>
      <c r="P66" s="2418"/>
      <c r="Q66" s="2416"/>
      <c r="R66" s="2417"/>
      <c r="S66" s="2417"/>
      <c r="T66" s="2417"/>
      <c r="U66" s="2418"/>
      <c r="V66" s="2416"/>
      <c r="W66" s="2417"/>
      <c r="X66" s="2417"/>
      <c r="Y66" s="2417"/>
      <c r="Z66" s="2418"/>
      <c r="AA66" s="690"/>
      <c r="AB66" s="690"/>
      <c r="AC66" s="690"/>
      <c r="AD66" s="690"/>
      <c r="AE66" s="691"/>
      <c r="AF66" s="418" t="str">
        <f>IF(D66=0,"",IF($A$32="","↑男女共学別の番号が未記入になっています。",IF(AND(NOT($A$32=3),D66&gt;0),"↑男女共学別で「3　共学校」以外が選択されています。←ここは「共学」の列です。",IF(AND(SUM(AB$41:AC$48)=0,D66&gt;0),"←ここは「１年生共学・学級数」です。↑で１年生の生徒数が０名になっています。",IF(AND(SUM(AB$41:AC$48)&gt;3,D66&gt;SUM(AB$41:AC$48)*0.5),"←学級数が「１学年生徒数×0.5」 を超えているので確認してください。","")))))</f>
        <v/>
      </c>
      <c r="AG66" s="423"/>
      <c r="AI66" s="670"/>
      <c r="AJ66" s="670"/>
      <c r="AK66" s="670"/>
      <c r="AL66" s="670"/>
      <c r="AM66" s="670"/>
      <c r="AN66" s="670"/>
      <c r="AO66" s="670"/>
      <c r="AP66" s="670"/>
      <c r="AQ66" s="670"/>
    </row>
    <row r="67" spans="1:43" ht="18" customHeight="1" x14ac:dyDescent="0.15">
      <c r="A67" s="2579" t="s">
        <v>363</v>
      </c>
      <c r="B67" s="2580"/>
      <c r="C67" s="352" t="s">
        <v>34</v>
      </c>
      <c r="D67" s="1338">
        <f t="shared" si="8"/>
        <v>0</v>
      </c>
      <c r="E67" s="1339"/>
      <c r="F67" s="537" t="s">
        <v>151</v>
      </c>
      <c r="G67" s="2410"/>
      <c r="H67" s="2411"/>
      <c r="I67" s="2411"/>
      <c r="J67" s="2411"/>
      <c r="K67" s="2412"/>
      <c r="L67" s="2410"/>
      <c r="M67" s="2411"/>
      <c r="N67" s="2411"/>
      <c r="O67" s="2411"/>
      <c r="P67" s="2412"/>
      <c r="Q67" s="2410"/>
      <c r="R67" s="2411"/>
      <c r="S67" s="2411"/>
      <c r="T67" s="2411"/>
      <c r="U67" s="2412"/>
      <c r="V67" s="2410"/>
      <c r="W67" s="2411"/>
      <c r="X67" s="2411"/>
      <c r="Y67" s="2411"/>
      <c r="Z67" s="2412"/>
      <c r="AA67" s="690"/>
      <c r="AB67" s="690"/>
      <c r="AC67" s="690"/>
      <c r="AD67" s="690"/>
      <c r="AE67" s="691"/>
      <c r="AF67" s="411" t="str">
        <f>IF(D67=0,"",IF($A$32="","↑男女共学別の番号が未記入になっています。",IF($A$32=2,"↑男女共学別で「女子校」が選択されています。←ここは「男子」の列です。",IF(AND(SUM(AD$41,AD$43,AD$45,AD47)=0,D67&gt;0),"←ここは「１年生男子・学級数」です。↑で１年生の男子生徒数が０名になっています。",IF(AND(SUM(AD$41,AD$43,AD$45,AD47)&gt;3,D67&gt;SUM(AD$41,AD$43,AD$45,AD47)*0.5),"←学級数が「１年生・男子生徒数×0.5」 を超えているので確認してください。","")))))</f>
        <v/>
      </c>
    </row>
    <row r="68" spans="1:43" ht="18" customHeight="1" x14ac:dyDescent="0.15">
      <c r="A68" s="2581"/>
      <c r="B68" s="2580"/>
      <c r="C68" s="353" t="s">
        <v>35</v>
      </c>
      <c r="D68" s="1302">
        <f t="shared" si="8"/>
        <v>0</v>
      </c>
      <c r="E68" s="1303"/>
      <c r="F68" s="538" t="s">
        <v>151</v>
      </c>
      <c r="G68" s="2413"/>
      <c r="H68" s="2414"/>
      <c r="I68" s="2414"/>
      <c r="J68" s="2414"/>
      <c r="K68" s="2415"/>
      <c r="L68" s="2413"/>
      <c r="M68" s="2414"/>
      <c r="N68" s="2414"/>
      <c r="O68" s="2414"/>
      <c r="P68" s="2415"/>
      <c r="Q68" s="2413"/>
      <c r="R68" s="2414"/>
      <c r="S68" s="2414"/>
      <c r="T68" s="2414"/>
      <c r="U68" s="2415"/>
      <c r="V68" s="2413"/>
      <c r="W68" s="2414"/>
      <c r="X68" s="2414"/>
      <c r="Y68" s="2414"/>
      <c r="Z68" s="2415"/>
      <c r="AA68" s="690"/>
      <c r="AB68" s="690"/>
      <c r="AC68" s="690"/>
      <c r="AD68" s="690"/>
      <c r="AE68" s="691"/>
      <c r="AF68" s="411" t="str">
        <f>IF(D68=0,"",IF($A$32="","↑男女共学別の番号が未記入になっています。",IF($A$32=1,"↑男女共学別で「男子校」が選択されています。←ここは「女子」の列です。",IF(AND(SUM(AD$42,AD$44,AD$46,AD48)=0,D68&gt;0),"←ここは「１年生女子・学級数」です。↑で１年生の女子生徒数が０名になっています。",IF(AND(SUM(AD$42,AD$44,AD$46,AD48)&gt;3,D68&gt;SUM(AD$42,AD$44,AD$46,AD48)*0.5),"←学級数が「１年生・女子生徒数×0.5」 を超えているので確認してください。","")))))</f>
        <v/>
      </c>
    </row>
    <row r="69" spans="1:43" ht="18" customHeight="1" thickBot="1" x14ac:dyDescent="0.2">
      <c r="A69" s="2582"/>
      <c r="B69" s="2583"/>
      <c r="C69" s="356" t="s">
        <v>52</v>
      </c>
      <c r="D69" s="1305">
        <f t="shared" si="8"/>
        <v>0</v>
      </c>
      <c r="E69" s="1306"/>
      <c r="F69" s="542" t="s">
        <v>151</v>
      </c>
      <c r="G69" s="2488"/>
      <c r="H69" s="2489"/>
      <c r="I69" s="2489"/>
      <c r="J69" s="2489"/>
      <c r="K69" s="2490"/>
      <c r="L69" s="2488"/>
      <c r="M69" s="2489"/>
      <c r="N69" s="2489"/>
      <c r="O69" s="2489"/>
      <c r="P69" s="2490"/>
      <c r="Q69" s="2488"/>
      <c r="R69" s="2489"/>
      <c r="S69" s="2489"/>
      <c r="T69" s="2489"/>
      <c r="U69" s="2490"/>
      <c r="V69" s="2488"/>
      <c r="W69" s="2489"/>
      <c r="X69" s="2489"/>
      <c r="Y69" s="2489"/>
      <c r="Z69" s="2490"/>
      <c r="AA69" s="692"/>
      <c r="AB69" s="692"/>
      <c r="AC69" s="692"/>
      <c r="AD69" s="692"/>
      <c r="AE69" s="693"/>
      <c r="AF69" s="418" t="str">
        <f>IF(D69=0,"",IF($A$32="","↑男女共学別の番号が未記入になっています。",IF(AND(NOT($A$32=3),D69&gt;0),"↑男女共学別で「3　共学校」以外が選択されています。←ここは「共学」の列です。",IF(AND(SUM(AD$41:AE$48)=0,D69&gt;0),"←ここは「１年生共学・学級数」です。↑で１年生の生徒数が０名になっています。",IF(AND(SUM(AD$41:AE$48)&gt;3,D69&gt;SUM(AD$41:AE$48)*0.5),"←学級数が「１学年生徒数×0.5」 を超えているので確認してください。","")))))</f>
        <v/>
      </c>
    </row>
    <row r="70" spans="1:43" s="17" customFormat="1" ht="24.75" customHeight="1" x14ac:dyDescent="0.15">
      <c r="A70" s="476" t="s">
        <v>36</v>
      </c>
      <c r="B70" s="2712" t="s">
        <v>489</v>
      </c>
      <c r="C70" s="2712"/>
      <c r="D70" s="2712"/>
      <c r="E70" s="2712"/>
      <c r="F70" s="2712"/>
      <c r="G70" s="2712"/>
      <c r="H70" s="2712"/>
      <c r="I70" s="2712"/>
      <c r="J70" s="2712"/>
      <c r="K70" s="2712"/>
      <c r="L70" s="2712"/>
      <c r="M70" s="2712"/>
      <c r="N70" s="2712"/>
      <c r="O70" s="2712"/>
      <c r="P70" s="2712"/>
      <c r="Q70" s="2712"/>
      <c r="R70" s="2712"/>
      <c r="S70" s="2712"/>
      <c r="T70" s="2712"/>
      <c r="U70" s="2712"/>
      <c r="V70" s="2712"/>
      <c r="W70" s="2712"/>
      <c r="X70" s="2712"/>
      <c r="Y70" s="2712"/>
      <c r="Z70" s="2712"/>
      <c r="AA70" s="2712"/>
      <c r="AB70" s="2712"/>
      <c r="AC70" s="2712"/>
      <c r="AD70" s="2712"/>
      <c r="AE70" s="2712"/>
      <c r="AF70" s="418"/>
      <c r="AG70" s="183"/>
      <c r="AI70" s="670"/>
      <c r="AJ70" s="670"/>
      <c r="AK70" s="670"/>
      <c r="AL70" s="670"/>
      <c r="AM70" s="670"/>
      <c r="AN70" s="670"/>
      <c r="AO70" s="670"/>
      <c r="AP70" s="670"/>
      <c r="AQ70" s="670"/>
    </row>
    <row r="71" spans="1:43" s="17" customFormat="1" ht="14.1" customHeight="1" x14ac:dyDescent="0.15">
      <c r="A71" s="348"/>
      <c r="B71" s="475"/>
      <c r="C71" s="475"/>
      <c r="D71" s="475"/>
      <c r="E71" s="475"/>
      <c r="F71" s="475"/>
      <c r="G71" s="475"/>
      <c r="H71" s="475"/>
      <c r="I71" s="475"/>
      <c r="J71" s="475"/>
      <c r="K71" s="475"/>
      <c r="L71" s="475"/>
      <c r="M71" s="475"/>
      <c r="N71" s="475"/>
      <c r="O71" s="475"/>
      <c r="P71" s="475"/>
      <c r="Q71" s="475"/>
      <c r="R71" s="475"/>
      <c r="S71" s="475"/>
      <c r="T71" s="475"/>
      <c r="U71" s="475"/>
      <c r="V71" s="475"/>
      <c r="W71" s="475"/>
      <c r="X71" s="475"/>
      <c r="Y71" s="475"/>
      <c r="Z71" s="475"/>
      <c r="AA71" s="475"/>
      <c r="AB71" s="475"/>
      <c r="AC71" s="475"/>
      <c r="AD71" s="475"/>
      <c r="AE71" s="475"/>
      <c r="AF71" s="418"/>
      <c r="AG71" s="183"/>
      <c r="AI71" s="670"/>
      <c r="AJ71" s="670"/>
      <c r="AK71" s="670"/>
      <c r="AL71" s="670"/>
      <c r="AM71" s="670"/>
      <c r="AN71" s="670"/>
      <c r="AO71" s="670"/>
      <c r="AP71" s="670"/>
      <c r="AQ71" s="670"/>
    </row>
    <row r="72" spans="1:43" ht="22.5" customHeight="1" thickBot="1" x14ac:dyDescent="0.2">
      <c r="A72" s="2703" t="s">
        <v>447</v>
      </c>
      <c r="B72" s="2713"/>
      <c r="C72" s="2713"/>
      <c r="D72" s="2713"/>
      <c r="E72" s="2713"/>
      <c r="F72" s="2713"/>
      <c r="G72" s="2713"/>
      <c r="H72" s="2713"/>
      <c r="I72" s="2713"/>
      <c r="J72" s="2713"/>
      <c r="K72" s="2713"/>
      <c r="L72" s="2713"/>
      <c r="M72" s="2713"/>
      <c r="N72" s="2713"/>
      <c r="O72" s="7"/>
      <c r="P72" s="7"/>
      <c r="Q72" s="7"/>
      <c r="R72" s="7"/>
      <c r="S72" s="7"/>
      <c r="T72" s="7"/>
      <c r="U72" s="7"/>
      <c r="V72" s="7"/>
      <c r="W72" s="7"/>
      <c r="X72" s="7"/>
      <c r="Y72" s="7"/>
      <c r="Z72" s="7"/>
      <c r="AA72" s="48"/>
      <c r="AB72" s="48"/>
      <c r="AC72" s="48"/>
      <c r="AD72" s="48"/>
      <c r="AE72" s="340" t="s">
        <v>5</v>
      </c>
    </row>
    <row r="73" spans="1:43" ht="33" customHeight="1" x14ac:dyDescent="0.15">
      <c r="A73" s="2592" t="s">
        <v>53</v>
      </c>
      <c r="B73" s="2593"/>
      <c r="C73" s="2593"/>
      <c r="D73" s="2593"/>
      <c r="E73" s="2593"/>
      <c r="F73" s="2594"/>
      <c r="G73" s="372">
        <v>1</v>
      </c>
      <c r="H73" s="2612" t="str">
        <f>IF(AND(B41="選択↓",G84&gt;0),"↑関係分野が未選択",IF(B41="選択↓","",IF(NOT(B41="その他※"),B41,IF(B52="","↑専攻科名が未記入",B52))))</f>
        <v/>
      </c>
      <c r="I73" s="2612"/>
      <c r="J73" s="2612"/>
      <c r="K73" s="682" t="s">
        <v>236</v>
      </c>
      <c r="L73" s="372">
        <v>2</v>
      </c>
      <c r="M73" s="2612" t="str">
        <f>IF(AND(B43="選択↓",L84&gt;0),"↑関係分野が未選択",IF(B43="選択↓","",IF(NOT(B43="その他※"),B43,IF(H52="","↑専攻科名が未記入",H52))))</f>
        <v/>
      </c>
      <c r="N73" s="2612"/>
      <c r="O73" s="2612"/>
      <c r="P73" s="682" t="s">
        <v>236</v>
      </c>
      <c r="Q73" s="372">
        <v>3</v>
      </c>
      <c r="R73" s="2612" t="str">
        <f>IF(AND(B45="選択↓",Q84&gt;0),"↑関係分野が未選択",IF(B45="選択↓","",IF(NOT(B45="その他※"),B45,IF(N52="","↑専攻科名が未記入",N52))))</f>
        <v/>
      </c>
      <c r="S73" s="2612"/>
      <c r="T73" s="2612"/>
      <c r="U73" s="682" t="s">
        <v>236</v>
      </c>
      <c r="V73" s="372">
        <v>4</v>
      </c>
      <c r="W73" s="2612" t="str">
        <f>IF(AND(B47="選択↓",Q84&gt;0),"↑関係分野が未選択",IF(B47="選択↓","",IF(NOT(B47="その他※"),B47,IF(T52="","↑専攻科名が未記入",T52))))</f>
        <v/>
      </c>
      <c r="X73" s="2612"/>
      <c r="Y73" s="2612"/>
      <c r="Z73" s="682" t="s">
        <v>236</v>
      </c>
      <c r="AA73" s="681"/>
      <c r="AB73" s="681"/>
      <c r="AC73" s="681"/>
      <c r="AD73" s="681"/>
      <c r="AE73" s="683"/>
      <c r="AF73" s="563"/>
    </row>
    <row r="74" spans="1:43" ht="18" customHeight="1" x14ac:dyDescent="0.15">
      <c r="A74" s="2716" t="s">
        <v>326</v>
      </c>
      <c r="B74" s="399" t="s">
        <v>59</v>
      </c>
      <c r="C74" s="2714" t="s">
        <v>6</v>
      </c>
      <c r="D74" s="2714"/>
      <c r="E74" s="2714"/>
      <c r="F74" s="2714"/>
      <c r="G74" s="1299"/>
      <c r="H74" s="1300"/>
      <c r="I74" s="1300"/>
      <c r="J74" s="1300"/>
      <c r="K74" s="373" t="s">
        <v>124</v>
      </c>
      <c r="L74" s="1299"/>
      <c r="M74" s="1300"/>
      <c r="N74" s="1300"/>
      <c r="O74" s="1300"/>
      <c r="P74" s="373" t="s">
        <v>124</v>
      </c>
      <c r="Q74" s="1299"/>
      <c r="R74" s="1300"/>
      <c r="S74" s="1300"/>
      <c r="T74" s="1300"/>
      <c r="U74" s="373" t="s">
        <v>124</v>
      </c>
      <c r="V74" s="1299"/>
      <c r="W74" s="1300"/>
      <c r="X74" s="1300"/>
      <c r="Y74" s="1300"/>
      <c r="Z74" s="373" t="s">
        <v>124</v>
      </c>
      <c r="AA74" s="684"/>
      <c r="AB74" s="684"/>
      <c r="AC74" s="684"/>
      <c r="AD74" s="684"/>
      <c r="AE74" s="685"/>
      <c r="AF74" s="2397" t="str">
        <f>IF(AND(SUM(X41:Y48)=0,SUM(G74:Z87)=0),"←納付金が未記入です。（↑で生徒数が１名以上の学科のみ入力欄が白くなります。）",IF(AND(G78&gt;0,SUM(Z41:AA42)=0),"←（１）専攻科の1年生の生徒数が上記で0名なので入学手続時納付金は記入不要です。",IF(AND(L78&gt;0,SUM(Z43:AA44)=0),"←（２）専攻科の1年生の生徒数が上記で0名なので入学手続時納付金は記入不要です。",IF(AND(Q78&gt;0,SUM(Z45:AA46)=0),"←（３）専攻科の1年生の生徒数が上記で0名なので入学手続時納付金は記入不要です。",IF(AND(V78&gt;0,SUM(Z47:AA48)=0),"←（４）専攻科の１年生の生徒数が上記で０名なので入学手続き時納付金は記入不要です。",IF(AND(G78=0,SUM(Z41:AA42)&gt;0,SUM(T41:U42)&gt;SUM(V41:W42)),"←（１）専攻科の入学手続時納付金が０円です。（正しい場合は構いません。）",IF(AND(L78=0,SUM(Z43:AA44)&gt;0,SUM(T43:U44)&gt;SUM(V43:W44)),"←（２）専攻科の入学手続時納付金が０円です。（正しい場合は構いません。）",IF(AND(Q78=0,SUM(Z45:AA46)&gt;0,SUM(T45:U46)&gt;SUM(V45:W46)),"←（３）専攻科の入学手続時納付金が０円です。（正しい場合は構いません。）",IF(AND(V78=0,SUM(Z47:AA48)&gt;0,SUM(T47:U48)&gt;SUM(V47:W48)),"←（４）専攻科の入学手続時納付金が０円です。（正しい場合は構いません。）",IF(G74&gt;35000,"←（１）専攻科の入学検定料が35,000円を上回っています。",IF(L74&gt;35000,"←（２）専攻科の入学検定料が35,000円を上回っています。",IF(Q74&gt;35000,"←（３）専攻科の入学検定料が35,000円を上回っています。",IF(V74&gt;35000,"←（４）専攻科の入学検定料が35,000円を上回っています。","")))))))))))))</f>
        <v>←納付金が未記入です。（↑で生徒数が１名以上の学科のみ入力欄が白くなります。）</v>
      </c>
      <c r="AG74" s="181"/>
    </row>
    <row r="75" spans="1:43" ht="18" customHeight="1" x14ac:dyDescent="0.15">
      <c r="A75" s="2717"/>
      <c r="B75" s="309" t="s">
        <v>60</v>
      </c>
      <c r="C75" s="2408" t="s">
        <v>61</v>
      </c>
      <c r="D75" s="2408"/>
      <c r="E75" s="2408"/>
      <c r="F75" s="2409"/>
      <c r="G75" s="1234"/>
      <c r="H75" s="1235"/>
      <c r="I75" s="1235"/>
      <c r="J75" s="1235"/>
      <c r="K75" s="376" t="s">
        <v>124</v>
      </c>
      <c r="L75" s="1234"/>
      <c r="M75" s="1235"/>
      <c r="N75" s="1235"/>
      <c r="O75" s="1235"/>
      <c r="P75" s="376" t="s">
        <v>124</v>
      </c>
      <c r="Q75" s="1234"/>
      <c r="R75" s="1235"/>
      <c r="S75" s="1235"/>
      <c r="T75" s="1235"/>
      <c r="U75" s="376" t="s">
        <v>124</v>
      </c>
      <c r="V75" s="1234"/>
      <c r="W75" s="1235"/>
      <c r="X75" s="1235"/>
      <c r="Y75" s="1235"/>
      <c r="Z75" s="376" t="s">
        <v>124</v>
      </c>
      <c r="AA75" s="686"/>
      <c r="AB75" s="686"/>
      <c r="AC75" s="686"/>
      <c r="AD75" s="686"/>
      <c r="AE75" s="687"/>
      <c r="AF75" s="2397"/>
      <c r="AG75" s="181"/>
    </row>
    <row r="76" spans="1:43" ht="18" customHeight="1" x14ac:dyDescent="0.15">
      <c r="A76" s="2717"/>
      <c r="B76" s="309" t="s">
        <v>334</v>
      </c>
      <c r="C76" s="2408" t="s">
        <v>62</v>
      </c>
      <c r="D76" s="2408"/>
      <c r="E76" s="2408"/>
      <c r="F76" s="2409"/>
      <c r="G76" s="1234"/>
      <c r="H76" s="1235"/>
      <c r="I76" s="1235"/>
      <c r="J76" s="1235"/>
      <c r="K76" s="376" t="s">
        <v>124</v>
      </c>
      <c r="L76" s="1234"/>
      <c r="M76" s="1235"/>
      <c r="N76" s="1235"/>
      <c r="O76" s="1235"/>
      <c r="P76" s="376" t="s">
        <v>124</v>
      </c>
      <c r="Q76" s="1234"/>
      <c r="R76" s="1235"/>
      <c r="S76" s="1235"/>
      <c r="T76" s="1235"/>
      <c r="U76" s="376" t="s">
        <v>124</v>
      </c>
      <c r="V76" s="1234"/>
      <c r="W76" s="1235"/>
      <c r="X76" s="1235"/>
      <c r="Y76" s="1235"/>
      <c r="Z76" s="376" t="s">
        <v>124</v>
      </c>
      <c r="AA76" s="686"/>
      <c r="AB76" s="686"/>
      <c r="AC76" s="686"/>
      <c r="AD76" s="686"/>
      <c r="AE76" s="687"/>
      <c r="AF76" s="2397"/>
      <c r="AG76" s="181"/>
    </row>
    <row r="77" spans="1:43" ht="18" customHeight="1" x14ac:dyDescent="0.15">
      <c r="A77" s="2717"/>
      <c r="B77" s="400" t="s">
        <v>325</v>
      </c>
      <c r="C77" s="2584" t="s">
        <v>33</v>
      </c>
      <c r="D77" s="2584"/>
      <c r="E77" s="2584"/>
      <c r="F77" s="2584"/>
      <c r="G77" s="1288"/>
      <c r="H77" s="1289"/>
      <c r="I77" s="1289"/>
      <c r="J77" s="1289"/>
      <c r="K77" s="402" t="s">
        <v>333</v>
      </c>
      <c r="L77" s="1288"/>
      <c r="M77" s="1289"/>
      <c r="N77" s="1289"/>
      <c r="O77" s="1289"/>
      <c r="P77" s="402" t="s">
        <v>333</v>
      </c>
      <c r="Q77" s="1288"/>
      <c r="R77" s="1289"/>
      <c r="S77" s="1289"/>
      <c r="T77" s="1289"/>
      <c r="U77" s="402" t="s">
        <v>333</v>
      </c>
      <c r="V77" s="1288"/>
      <c r="W77" s="1289"/>
      <c r="X77" s="1289"/>
      <c r="Y77" s="1289"/>
      <c r="Z77" s="402" t="s">
        <v>333</v>
      </c>
      <c r="AA77" s="686"/>
      <c r="AB77" s="686"/>
      <c r="AC77" s="686"/>
      <c r="AD77" s="686"/>
      <c r="AE77" s="687"/>
      <c r="AF77" s="2397"/>
      <c r="AG77" s="181"/>
    </row>
    <row r="78" spans="1:43" ht="18" customHeight="1" x14ac:dyDescent="0.15">
      <c r="A78" s="2718"/>
      <c r="B78" s="2585" t="s">
        <v>41</v>
      </c>
      <c r="C78" s="2586"/>
      <c r="D78" s="2586"/>
      <c r="E78" s="2586"/>
      <c r="F78" s="2587"/>
      <c r="G78" s="1243">
        <f>SUM(G74:K77)</f>
        <v>0</v>
      </c>
      <c r="H78" s="1244"/>
      <c r="I78" s="1244"/>
      <c r="J78" s="1244"/>
      <c r="K78" s="426" t="s">
        <v>333</v>
      </c>
      <c r="L78" s="1243">
        <f>SUM(L74:P77)</f>
        <v>0</v>
      </c>
      <c r="M78" s="1244"/>
      <c r="N78" s="1244"/>
      <c r="O78" s="1244"/>
      <c r="P78" s="426" t="s">
        <v>333</v>
      </c>
      <c r="Q78" s="1243">
        <f>SUM(Q74:U77)</f>
        <v>0</v>
      </c>
      <c r="R78" s="1244"/>
      <c r="S78" s="1244"/>
      <c r="T78" s="1244"/>
      <c r="U78" s="426" t="s">
        <v>333</v>
      </c>
      <c r="V78" s="1243">
        <f>SUM(V74:Z77)</f>
        <v>0</v>
      </c>
      <c r="W78" s="1244"/>
      <c r="X78" s="1244"/>
      <c r="Y78" s="1244"/>
      <c r="Z78" s="426" t="s">
        <v>333</v>
      </c>
      <c r="AA78" s="686"/>
      <c r="AB78" s="686"/>
      <c r="AC78" s="686"/>
      <c r="AD78" s="686"/>
      <c r="AE78" s="687"/>
      <c r="AF78" s="425"/>
      <c r="AG78" s="181"/>
    </row>
    <row r="79" spans="1:43" ht="18" customHeight="1" x14ac:dyDescent="0.15">
      <c r="A79" s="2716" t="s">
        <v>335</v>
      </c>
      <c r="B79" s="401" t="s">
        <v>328</v>
      </c>
      <c r="C79" s="2404" t="s">
        <v>64</v>
      </c>
      <c r="D79" s="2404"/>
      <c r="E79" s="2404"/>
      <c r="F79" s="2404"/>
      <c r="G79" s="1299"/>
      <c r="H79" s="1300"/>
      <c r="I79" s="1300"/>
      <c r="J79" s="1300"/>
      <c r="K79" s="375" t="s">
        <v>124</v>
      </c>
      <c r="L79" s="1299"/>
      <c r="M79" s="1300"/>
      <c r="N79" s="1300"/>
      <c r="O79" s="1300"/>
      <c r="P79" s="375" t="s">
        <v>124</v>
      </c>
      <c r="Q79" s="1299"/>
      <c r="R79" s="1300"/>
      <c r="S79" s="1300"/>
      <c r="T79" s="1300"/>
      <c r="U79" s="375" t="s">
        <v>124</v>
      </c>
      <c r="V79" s="1299"/>
      <c r="W79" s="1300"/>
      <c r="X79" s="1300"/>
      <c r="Y79" s="1300"/>
      <c r="Z79" s="375" t="s">
        <v>124</v>
      </c>
      <c r="AA79" s="686"/>
      <c r="AB79" s="686"/>
      <c r="AC79" s="686"/>
      <c r="AD79" s="686"/>
      <c r="AE79" s="687"/>
      <c r="AF79" s="1259" t="str">
        <f>IF(AND(G84=0,SUM(X41:Y42)&gt;0),"←（１）専攻科の年間納付金が未記入です。",IF(AND(L84=0,SUM(X43:Y44)&gt;0),"←（２）専攻科の年間納付金が未記入です。",IF(AND(Q84=0,SUM(X45:Y46)&gt;0),"←（３）専攻科の年間納付金が未記入です。",IF(AND(V84=0,SUM(X47:Y48)&gt;0),"←（４）専攻科の年間納付金が未記入です。",IF(AND(V79&gt;0,V79&lt;100000),"←（１）専攻科の「授業料」が10万円を下回っているので【年額】になっているか確認してください。",IF(AND(L79&gt;0,L79&lt;100000),"←（２）専攻科の「授業料」が10万円を下回っているので【年額】になっているか確認してください。",IF(AND(Q79&gt;0,Q79&lt;100000),"←（３）専攻科の「授業料」が10万円を下回っているので【年額】になっているか確認してください。",IF(AND(V79&gt;0,V79&lt;100000),"←（４）専攻科の「授業料」が10万円を下回っているので【年額】になっているか確認してください。",IF(AND(G79&gt;0,G79&gt;1000000),"←（１）専攻科の「授業料」が100万円を上回っているので桁数を確認してください。（正しい場合は構いません。）",IF(AND(L79&gt;0,L79&gt;1000000),"←（２）専攻科の「授業料」が100万円を上回っているので桁数を確認してください。（正しい場合は構いません。）",IF(AND(Q79&gt;0,Q79&gt;1000000),"←（３）専攻科の「授業料」が100万円を上回っているので桁数を確認してください。（正しい場合は構いません。）",IF(AND(V79&gt;0,V79&gt;1000000),"←（４）専攻科の「授業料」が100万円を上回っているので桁数を確認してください。（正しい場合は構いません。）",""))))))))))))</f>
        <v/>
      </c>
      <c r="AG79" s="181"/>
    </row>
    <row r="80" spans="1:43" ht="18" customHeight="1" x14ac:dyDescent="0.15">
      <c r="A80" s="2717"/>
      <c r="B80" s="309" t="s">
        <v>329</v>
      </c>
      <c r="C80" s="2408" t="s">
        <v>65</v>
      </c>
      <c r="D80" s="2408"/>
      <c r="E80" s="2408"/>
      <c r="F80" s="2408"/>
      <c r="G80" s="1234"/>
      <c r="H80" s="1235"/>
      <c r="I80" s="1235"/>
      <c r="J80" s="1235"/>
      <c r="K80" s="377" t="s">
        <v>124</v>
      </c>
      <c r="L80" s="1234"/>
      <c r="M80" s="1235"/>
      <c r="N80" s="1235"/>
      <c r="O80" s="1235"/>
      <c r="P80" s="377" t="s">
        <v>124</v>
      </c>
      <c r="Q80" s="1234"/>
      <c r="R80" s="1235"/>
      <c r="S80" s="1235"/>
      <c r="T80" s="1235"/>
      <c r="U80" s="377" t="s">
        <v>124</v>
      </c>
      <c r="V80" s="1234"/>
      <c r="W80" s="1235"/>
      <c r="X80" s="1235"/>
      <c r="Y80" s="1235"/>
      <c r="Z80" s="377" t="s">
        <v>124</v>
      </c>
      <c r="AA80" s="686"/>
      <c r="AB80" s="686"/>
      <c r="AC80" s="686"/>
      <c r="AD80" s="686"/>
      <c r="AE80" s="687"/>
      <c r="AF80" s="1259"/>
      <c r="AG80" s="181"/>
    </row>
    <row r="81" spans="1:43" ht="18" customHeight="1" x14ac:dyDescent="0.15">
      <c r="A81" s="2717"/>
      <c r="B81" s="309" t="s">
        <v>330</v>
      </c>
      <c r="C81" s="2408" t="s">
        <v>62</v>
      </c>
      <c r="D81" s="2408"/>
      <c r="E81" s="2408"/>
      <c r="F81" s="2408"/>
      <c r="G81" s="1234"/>
      <c r="H81" s="1235"/>
      <c r="I81" s="1235"/>
      <c r="J81" s="1235"/>
      <c r="K81" s="377" t="s">
        <v>124</v>
      </c>
      <c r="L81" s="1234"/>
      <c r="M81" s="1235"/>
      <c r="N81" s="1235"/>
      <c r="O81" s="1235"/>
      <c r="P81" s="377" t="s">
        <v>124</v>
      </c>
      <c r="Q81" s="1234"/>
      <c r="R81" s="1235"/>
      <c r="S81" s="1235"/>
      <c r="T81" s="1235"/>
      <c r="U81" s="377" t="s">
        <v>124</v>
      </c>
      <c r="V81" s="1234"/>
      <c r="W81" s="1235"/>
      <c r="X81" s="1235"/>
      <c r="Y81" s="1235"/>
      <c r="Z81" s="377" t="s">
        <v>124</v>
      </c>
      <c r="AA81" s="686"/>
      <c r="AB81" s="686"/>
      <c r="AC81" s="686"/>
      <c r="AD81" s="686"/>
      <c r="AE81" s="687"/>
      <c r="AF81" s="1259"/>
      <c r="AG81" s="181"/>
    </row>
    <row r="82" spans="1:43" ht="18" customHeight="1" x14ac:dyDescent="0.15">
      <c r="A82" s="2717"/>
      <c r="B82" s="309" t="s">
        <v>331</v>
      </c>
      <c r="C82" s="2408" t="s">
        <v>63</v>
      </c>
      <c r="D82" s="2408"/>
      <c r="E82" s="2408"/>
      <c r="F82" s="2408"/>
      <c r="G82" s="1234"/>
      <c r="H82" s="1235"/>
      <c r="I82" s="1235"/>
      <c r="J82" s="1235"/>
      <c r="K82" s="377" t="s">
        <v>124</v>
      </c>
      <c r="L82" s="1234"/>
      <c r="M82" s="1235"/>
      <c r="N82" s="1235"/>
      <c r="O82" s="1235"/>
      <c r="P82" s="377" t="s">
        <v>124</v>
      </c>
      <c r="Q82" s="1234"/>
      <c r="R82" s="1235"/>
      <c r="S82" s="1235"/>
      <c r="T82" s="1235"/>
      <c r="U82" s="377" t="s">
        <v>124</v>
      </c>
      <c r="V82" s="1234"/>
      <c r="W82" s="1235"/>
      <c r="X82" s="1235"/>
      <c r="Y82" s="1235"/>
      <c r="Z82" s="377" t="s">
        <v>124</v>
      </c>
      <c r="AA82" s="686"/>
      <c r="AB82" s="686"/>
      <c r="AC82" s="686"/>
      <c r="AD82" s="686"/>
      <c r="AE82" s="687"/>
      <c r="AF82" s="1259"/>
      <c r="AG82" s="181"/>
    </row>
    <row r="83" spans="1:43" ht="18" customHeight="1" x14ac:dyDescent="0.15">
      <c r="A83" s="2717"/>
      <c r="B83" s="310" t="s">
        <v>336</v>
      </c>
      <c r="C83" s="2715" t="s">
        <v>33</v>
      </c>
      <c r="D83" s="2715"/>
      <c r="E83" s="2715"/>
      <c r="F83" s="2715"/>
      <c r="G83" s="1288"/>
      <c r="H83" s="1289"/>
      <c r="I83" s="1289"/>
      <c r="J83" s="1289"/>
      <c r="K83" s="374" t="s">
        <v>124</v>
      </c>
      <c r="L83" s="1288"/>
      <c r="M83" s="1289"/>
      <c r="N83" s="1289"/>
      <c r="O83" s="1289"/>
      <c r="P83" s="374" t="s">
        <v>124</v>
      </c>
      <c r="Q83" s="1288"/>
      <c r="R83" s="1289"/>
      <c r="S83" s="1289"/>
      <c r="T83" s="1289"/>
      <c r="U83" s="374" t="s">
        <v>124</v>
      </c>
      <c r="V83" s="1288"/>
      <c r="W83" s="1289"/>
      <c r="X83" s="1289"/>
      <c r="Y83" s="1289"/>
      <c r="Z83" s="374" t="s">
        <v>124</v>
      </c>
      <c r="AA83" s="686"/>
      <c r="AB83" s="686"/>
      <c r="AC83" s="686"/>
      <c r="AD83" s="686"/>
      <c r="AE83" s="687"/>
      <c r="AF83" s="1259"/>
      <c r="AG83" s="181"/>
    </row>
    <row r="84" spans="1:43" ht="18" customHeight="1" x14ac:dyDescent="0.15">
      <c r="A84" s="2718"/>
      <c r="B84" s="2585" t="s">
        <v>41</v>
      </c>
      <c r="C84" s="2586"/>
      <c r="D84" s="2586"/>
      <c r="E84" s="2586"/>
      <c r="F84" s="2586"/>
      <c r="G84" s="1243">
        <f>SUM(G79:K83)</f>
        <v>0</v>
      </c>
      <c r="H84" s="1244"/>
      <c r="I84" s="1244"/>
      <c r="J84" s="1244"/>
      <c r="K84" s="426" t="s">
        <v>124</v>
      </c>
      <c r="L84" s="1243">
        <f>SUM(L79:P83)</f>
        <v>0</v>
      </c>
      <c r="M84" s="1244"/>
      <c r="N84" s="1244"/>
      <c r="O84" s="1244"/>
      <c r="P84" s="426" t="s">
        <v>124</v>
      </c>
      <c r="Q84" s="1243">
        <f>SUM(Q79:U83)</f>
        <v>0</v>
      </c>
      <c r="R84" s="1244"/>
      <c r="S84" s="1244"/>
      <c r="T84" s="1244"/>
      <c r="U84" s="426" t="s">
        <v>124</v>
      </c>
      <c r="V84" s="1243">
        <f>SUM(V79:Z83)</f>
        <v>0</v>
      </c>
      <c r="W84" s="1244"/>
      <c r="X84" s="1244"/>
      <c r="Y84" s="1244"/>
      <c r="Z84" s="426" t="s">
        <v>124</v>
      </c>
      <c r="AA84" s="686"/>
      <c r="AB84" s="686"/>
      <c r="AC84" s="686"/>
      <c r="AD84" s="686"/>
      <c r="AE84" s="687"/>
      <c r="AF84" s="565"/>
      <c r="AG84" s="181"/>
    </row>
    <row r="85" spans="1:43" ht="18" customHeight="1" x14ac:dyDescent="0.15">
      <c r="A85" s="2588" t="s">
        <v>66</v>
      </c>
      <c r="B85" s="2404"/>
      <c r="C85" s="2404"/>
      <c r="D85" s="2404"/>
      <c r="E85" s="2404"/>
      <c r="F85" s="2589"/>
      <c r="G85" s="1299"/>
      <c r="H85" s="1300"/>
      <c r="I85" s="1300"/>
      <c r="J85" s="1300"/>
      <c r="K85" s="373" t="s">
        <v>124</v>
      </c>
      <c r="L85" s="1299"/>
      <c r="M85" s="1300"/>
      <c r="N85" s="1300"/>
      <c r="O85" s="1300"/>
      <c r="P85" s="373" t="s">
        <v>124</v>
      </c>
      <c r="Q85" s="1299"/>
      <c r="R85" s="1300"/>
      <c r="S85" s="1300"/>
      <c r="T85" s="1300"/>
      <c r="U85" s="373" t="s">
        <v>124</v>
      </c>
      <c r="V85" s="1299"/>
      <c r="W85" s="1300"/>
      <c r="X85" s="1300"/>
      <c r="Y85" s="1300"/>
      <c r="Z85" s="373" t="s">
        <v>124</v>
      </c>
      <c r="AA85" s="686"/>
      <c r="AB85" s="686"/>
      <c r="AC85" s="686"/>
      <c r="AD85" s="686"/>
      <c r="AE85" s="687"/>
      <c r="AG85" s="181"/>
    </row>
    <row r="86" spans="1:43" ht="18" customHeight="1" x14ac:dyDescent="0.15">
      <c r="A86" s="2708" t="s">
        <v>206</v>
      </c>
      <c r="B86" s="2408"/>
      <c r="C86" s="2408"/>
      <c r="D86" s="2408"/>
      <c r="E86" s="2408"/>
      <c r="F86" s="2409"/>
      <c r="G86" s="1234"/>
      <c r="H86" s="1235"/>
      <c r="I86" s="1235"/>
      <c r="J86" s="1235"/>
      <c r="K86" s="377" t="s">
        <v>124</v>
      </c>
      <c r="L86" s="1234"/>
      <c r="M86" s="1235"/>
      <c r="N86" s="1235"/>
      <c r="O86" s="1235"/>
      <c r="P86" s="377" t="s">
        <v>124</v>
      </c>
      <c r="Q86" s="1234"/>
      <c r="R86" s="1235"/>
      <c r="S86" s="1235"/>
      <c r="T86" s="1235"/>
      <c r="U86" s="377" t="s">
        <v>124</v>
      </c>
      <c r="V86" s="1234"/>
      <c r="W86" s="1235"/>
      <c r="X86" s="1235"/>
      <c r="Y86" s="1235"/>
      <c r="Z86" s="377" t="s">
        <v>124</v>
      </c>
      <c r="AA86" s="686"/>
      <c r="AB86" s="686"/>
      <c r="AC86" s="686"/>
      <c r="AD86" s="686"/>
      <c r="AE86" s="687"/>
      <c r="AG86" s="181"/>
    </row>
    <row r="87" spans="1:43" ht="18" customHeight="1" thickBot="1" x14ac:dyDescent="0.2">
      <c r="A87" s="2709" t="s">
        <v>67</v>
      </c>
      <c r="B87" s="2710"/>
      <c r="C87" s="2710"/>
      <c r="D87" s="2710"/>
      <c r="E87" s="2710"/>
      <c r="F87" s="2711"/>
      <c r="G87" s="1276"/>
      <c r="H87" s="1277"/>
      <c r="I87" s="1277"/>
      <c r="J87" s="1277"/>
      <c r="K87" s="378" t="s">
        <v>124</v>
      </c>
      <c r="L87" s="1276"/>
      <c r="M87" s="1277"/>
      <c r="N87" s="1277"/>
      <c r="O87" s="1277"/>
      <c r="P87" s="378" t="s">
        <v>124</v>
      </c>
      <c r="Q87" s="1276"/>
      <c r="R87" s="1277"/>
      <c r="S87" s="1277"/>
      <c r="T87" s="1277"/>
      <c r="U87" s="378" t="s">
        <v>124</v>
      </c>
      <c r="V87" s="1276"/>
      <c r="W87" s="1277"/>
      <c r="X87" s="1277"/>
      <c r="Y87" s="1277"/>
      <c r="Z87" s="378" t="s">
        <v>124</v>
      </c>
      <c r="AA87" s="688"/>
      <c r="AB87" s="688"/>
      <c r="AC87" s="688"/>
      <c r="AD87" s="688"/>
      <c r="AE87" s="689"/>
      <c r="AF87" s="2399" t="str">
        <f>IF(AND(SUM(AB28:AD29)&gt;0,G87="",L87="",Q87="",V87=""),"←寄宿舎費【年額】を記入してください（０円の場合は「０」）。↑で寄宿舎の実入寮者数が1人以上です。",IF(AND(SUM(G87,L87,Q87,V87)&gt;0,SUM(AB28:AD29)=0),"↑の寄宿舎の実入寮者数が０名です。現在、入寮者がいない場合は記入しないでください。",IF(G87&gt;2000000,"←（１）専攻科の「寄宿舎費」が200万円を上回っています。（正しい場合は構いません。）",IF(L87&gt;2000000,"←（２）専攻科の「寄宿舎費」が200万円を上回っています。（正しい場合は構いません。）",IF(Q87&gt;2000000,"←（３）専攻科の「寄宿舎費」が200万円を上回っています。（正しい場合は構いません。）",IF(V87&gt;2000000,"←（４）専攻科の「寄宿舎費」が200万円を上回っています。（正しい場合は構いません。）",IF(AND(G87&gt;0,G87&lt;100000),"←（１）専攻科の「寄宿舎費」が10万円を下回っているので【年額】になっているか確認してください。",IF(AND(L87&gt;0,L87&lt;100000),"←（２）専攻科の「寄宿舎費」が10万円を下回っているので【年額】になっているか確認してください。",IF(AND(Q87&gt;0,Q87&lt;100000),"←（３）専攻科の「寄宿舎費」が10万円を下回っているので【年額】になっているか確認してください。",IF(AND(V87&gt;0,V87&lt;100000),"←（４）専攻科の「寄宿舎費」が10万円を下回っているので【年額】になっているか確認してください。",""))))))))))</f>
        <v/>
      </c>
      <c r="AG87" s="1222"/>
    </row>
    <row r="88" spans="1:43" ht="24.75" customHeight="1" x14ac:dyDescent="0.15">
      <c r="A88" s="2639" t="s">
        <v>2109</v>
      </c>
      <c r="B88" s="2639"/>
      <c r="C88" s="2697" t="s">
        <v>490</v>
      </c>
      <c r="D88" s="2697"/>
      <c r="E88" s="2697"/>
      <c r="F88" s="2697"/>
      <c r="G88" s="2697"/>
      <c r="H88" s="2697"/>
      <c r="I88" s="2697"/>
      <c r="J88" s="2697"/>
      <c r="K88" s="2697"/>
      <c r="L88" s="2697"/>
      <c r="M88" s="2697"/>
      <c r="N88" s="2697"/>
      <c r="O88" s="2697"/>
      <c r="P88" s="2697"/>
      <c r="Q88" s="2697"/>
      <c r="R88" s="2697"/>
      <c r="S88" s="2697"/>
      <c r="T88" s="2697"/>
      <c r="U88" s="2697"/>
      <c r="V88" s="2697"/>
      <c r="W88" s="2697"/>
      <c r="X88" s="2697"/>
      <c r="Y88" s="2697"/>
      <c r="Z88" s="2697"/>
      <c r="AA88" s="2697"/>
      <c r="AB88" s="2697"/>
      <c r="AC88" s="2697"/>
      <c r="AD88" s="2697"/>
      <c r="AE88" s="2697"/>
      <c r="AF88" s="2399"/>
      <c r="AG88" s="1222"/>
      <c r="AI88" s="9"/>
      <c r="AJ88" s="9"/>
      <c r="AK88" s="9"/>
      <c r="AL88" s="9"/>
      <c r="AM88" s="9"/>
      <c r="AN88" s="9"/>
      <c r="AO88" s="9"/>
      <c r="AP88" s="9"/>
      <c r="AQ88" s="9"/>
    </row>
    <row r="89" spans="1:43" s="49" customFormat="1" ht="14.25" customHeight="1" x14ac:dyDescent="0.15">
      <c r="A89" s="736"/>
      <c r="B89" s="737">
        <v>2</v>
      </c>
      <c r="C89" s="2704" t="s">
        <v>491</v>
      </c>
      <c r="D89" s="2704"/>
      <c r="E89" s="2704"/>
      <c r="F89" s="2704"/>
      <c r="G89" s="2704"/>
      <c r="H89" s="2704"/>
      <c r="I89" s="2704"/>
      <c r="J89" s="2704"/>
      <c r="K89" s="2704"/>
      <c r="L89" s="2704"/>
      <c r="M89" s="2704"/>
      <c r="N89" s="2704"/>
      <c r="O89" s="2704"/>
      <c r="P89" s="2704"/>
      <c r="Q89" s="2704"/>
      <c r="R89" s="2704"/>
      <c r="S89" s="2704"/>
      <c r="T89" s="2704"/>
      <c r="U89" s="2704"/>
      <c r="V89" s="2704"/>
      <c r="W89" s="2704"/>
      <c r="X89" s="2704"/>
      <c r="Y89" s="2704"/>
      <c r="Z89" s="2704"/>
      <c r="AA89" s="2704"/>
      <c r="AB89" s="2704"/>
      <c r="AC89" s="2704"/>
      <c r="AD89" s="2704"/>
      <c r="AE89" s="2704"/>
      <c r="AF89" s="757"/>
      <c r="AG89" s="1222"/>
    </row>
    <row r="90" spans="1:43" ht="14.25" customHeight="1" x14ac:dyDescent="0.15">
      <c r="A90" s="345"/>
      <c r="B90" s="737">
        <v>3</v>
      </c>
      <c r="C90" s="2705" t="s">
        <v>492</v>
      </c>
      <c r="D90" s="2705"/>
      <c r="E90" s="2705"/>
      <c r="F90" s="2705"/>
      <c r="G90" s="2705"/>
      <c r="H90" s="2705"/>
      <c r="I90" s="2705"/>
      <c r="J90" s="2705"/>
      <c r="K90" s="2705"/>
      <c r="L90" s="2705"/>
      <c r="M90" s="2705"/>
      <c r="N90" s="2705"/>
      <c r="O90" s="2705"/>
      <c r="P90" s="2705"/>
      <c r="Q90" s="2705"/>
      <c r="R90" s="2705"/>
      <c r="S90" s="2705"/>
      <c r="T90" s="2705"/>
      <c r="U90" s="2705"/>
      <c r="V90" s="2705"/>
      <c r="W90" s="2705"/>
      <c r="X90" s="2705"/>
      <c r="Y90" s="2705"/>
      <c r="Z90" s="2705"/>
      <c r="AA90" s="2705"/>
      <c r="AB90" s="2705"/>
      <c r="AC90" s="2705"/>
      <c r="AD90" s="2705"/>
      <c r="AE90" s="2705"/>
      <c r="AF90" s="757"/>
      <c r="AG90" s="1222"/>
      <c r="AI90" s="9"/>
      <c r="AJ90" s="9"/>
      <c r="AK90" s="9"/>
      <c r="AL90" s="9"/>
      <c r="AM90" s="9"/>
      <c r="AN90" s="9"/>
      <c r="AO90" s="9"/>
      <c r="AP90" s="9"/>
      <c r="AQ90" s="9"/>
    </row>
    <row r="91" spans="1:43" ht="14.25" customHeight="1" x14ac:dyDescent="0.15">
      <c r="A91" s="345"/>
      <c r="B91" s="737">
        <v>4</v>
      </c>
      <c r="C91" s="2706" t="s">
        <v>2157</v>
      </c>
      <c r="D91" s="2706"/>
      <c r="E91" s="2706"/>
      <c r="F91" s="2706"/>
      <c r="G91" s="2706"/>
      <c r="H91" s="2706"/>
      <c r="I91" s="2706"/>
      <c r="J91" s="2706"/>
      <c r="K91" s="2706"/>
      <c r="L91" s="2706"/>
      <c r="M91" s="2706"/>
      <c r="N91" s="2706"/>
      <c r="O91" s="2706"/>
      <c r="P91" s="2706"/>
      <c r="Q91" s="2706"/>
      <c r="R91" s="2706"/>
      <c r="S91" s="2706"/>
      <c r="T91" s="2706"/>
      <c r="U91" s="2706"/>
      <c r="V91" s="2706"/>
      <c r="W91" s="2706"/>
      <c r="X91" s="2706"/>
      <c r="Y91" s="2706"/>
      <c r="Z91" s="2706"/>
      <c r="AA91" s="2706"/>
      <c r="AB91" s="2706"/>
      <c r="AC91" s="2706"/>
      <c r="AD91" s="2706"/>
      <c r="AE91" s="2706"/>
      <c r="AF91" s="757"/>
      <c r="AG91" s="1222"/>
      <c r="AI91" s="9"/>
      <c r="AJ91" s="9"/>
      <c r="AK91" s="9"/>
      <c r="AL91" s="9"/>
      <c r="AM91" s="9"/>
      <c r="AN91" s="9"/>
      <c r="AO91" s="9"/>
      <c r="AP91" s="9"/>
      <c r="AQ91" s="9"/>
    </row>
    <row r="92" spans="1:43" ht="14.25" customHeight="1" x14ac:dyDescent="0.15">
      <c r="A92" s="345"/>
      <c r="B92" s="737">
        <v>5</v>
      </c>
      <c r="C92" s="2707" t="s">
        <v>2127</v>
      </c>
      <c r="D92" s="2707"/>
      <c r="E92" s="2707"/>
      <c r="F92" s="2707"/>
      <c r="G92" s="2707"/>
      <c r="H92" s="2707"/>
      <c r="I92" s="2707"/>
      <c r="J92" s="2707"/>
      <c r="K92" s="2707"/>
      <c r="L92" s="2707"/>
      <c r="M92" s="2707"/>
      <c r="N92" s="2707"/>
      <c r="O92" s="2707"/>
      <c r="P92" s="2707"/>
      <c r="Q92" s="2707"/>
      <c r="R92" s="2707"/>
      <c r="S92" s="2707"/>
      <c r="T92" s="2707"/>
      <c r="U92" s="2707"/>
      <c r="V92" s="2707"/>
      <c r="W92" s="2707"/>
      <c r="X92" s="2707"/>
      <c r="Y92" s="2707"/>
      <c r="Z92" s="2707"/>
      <c r="AA92" s="2707"/>
      <c r="AB92" s="2707"/>
      <c r="AC92" s="2707"/>
      <c r="AD92" s="2707"/>
      <c r="AE92" s="2707"/>
      <c r="AF92" s="757"/>
      <c r="AG92" s="1222"/>
      <c r="AI92" s="9"/>
      <c r="AJ92" s="9"/>
      <c r="AK92" s="9"/>
      <c r="AL92" s="9"/>
      <c r="AM92" s="9"/>
      <c r="AN92" s="9"/>
      <c r="AO92" s="9"/>
      <c r="AP92" s="9"/>
      <c r="AQ92" s="9"/>
    </row>
    <row r="93" spans="1:43" ht="24.75" customHeight="1" x14ac:dyDescent="0.15">
      <c r="A93" s="345"/>
      <c r="B93" s="737">
        <v>6</v>
      </c>
      <c r="C93" s="2704" t="s">
        <v>448</v>
      </c>
      <c r="D93" s="2704"/>
      <c r="E93" s="2704"/>
      <c r="F93" s="2704"/>
      <c r="G93" s="2704"/>
      <c r="H93" s="2704"/>
      <c r="I93" s="2704"/>
      <c r="J93" s="2704"/>
      <c r="K93" s="2704"/>
      <c r="L93" s="2704"/>
      <c r="M93" s="2704"/>
      <c r="N93" s="2704"/>
      <c r="O93" s="2704"/>
      <c r="P93" s="2704"/>
      <c r="Q93" s="2704"/>
      <c r="R93" s="2704"/>
      <c r="S93" s="2704"/>
      <c r="T93" s="2704"/>
      <c r="U93" s="2704"/>
      <c r="V93" s="2704"/>
      <c r="W93" s="2704"/>
      <c r="X93" s="2704"/>
      <c r="Y93" s="2704"/>
      <c r="Z93" s="2704"/>
      <c r="AA93" s="2704"/>
      <c r="AB93" s="2704"/>
      <c r="AC93" s="2704"/>
      <c r="AD93" s="2704"/>
      <c r="AE93" s="2704"/>
      <c r="AF93" s="757"/>
      <c r="AG93" s="1222"/>
      <c r="AI93" s="9"/>
      <c r="AJ93" s="9"/>
      <c r="AK93" s="9"/>
      <c r="AL93" s="9"/>
      <c r="AM93" s="9"/>
      <c r="AN93" s="9"/>
      <c r="AO93" s="9"/>
      <c r="AP93" s="9"/>
      <c r="AQ93" s="9"/>
    </row>
    <row r="94" spans="1:43" ht="14.25" customHeight="1" x14ac:dyDescent="0.15">
      <c r="A94" s="345"/>
      <c r="B94" s="737">
        <v>7</v>
      </c>
      <c r="C94" s="334" t="s">
        <v>449</v>
      </c>
      <c r="D94" s="347"/>
      <c r="E94" s="347"/>
      <c r="F94" s="347"/>
      <c r="G94" s="347"/>
      <c r="H94" s="347"/>
      <c r="I94" s="347"/>
      <c r="J94" s="347"/>
      <c r="K94" s="347"/>
      <c r="L94" s="347"/>
      <c r="M94" s="347"/>
      <c r="N94" s="347"/>
      <c r="O94" s="347"/>
      <c r="P94" s="347"/>
      <c r="Q94" s="347"/>
      <c r="R94" s="347"/>
      <c r="S94" s="347"/>
      <c r="T94" s="347"/>
      <c r="U94" s="347"/>
      <c r="V94" s="347"/>
      <c r="W94" s="347"/>
      <c r="X94" s="347"/>
      <c r="Y94" s="347"/>
      <c r="Z94" s="347"/>
      <c r="AA94" s="347"/>
      <c r="AB94" s="347"/>
      <c r="AC94" s="347"/>
      <c r="AD94" s="347"/>
      <c r="AE94" s="347"/>
      <c r="AF94" s="757"/>
      <c r="AG94" s="1222"/>
      <c r="AI94" s="9"/>
      <c r="AJ94" s="9"/>
      <c r="AK94" s="9"/>
      <c r="AL94" s="9"/>
      <c r="AM94" s="9"/>
      <c r="AN94" s="9"/>
      <c r="AO94" s="9"/>
      <c r="AP94" s="9"/>
      <c r="AQ94" s="9"/>
    </row>
    <row r="95" spans="1:43" ht="24.75" customHeight="1" x14ac:dyDescent="0.15">
      <c r="A95" s="345"/>
      <c r="B95" s="737">
        <v>8</v>
      </c>
      <c r="C95" s="2400" t="s">
        <v>2128</v>
      </c>
      <c r="D95" s="2400"/>
      <c r="E95" s="2400"/>
      <c r="F95" s="2400"/>
      <c r="G95" s="2400"/>
      <c r="H95" s="2400"/>
      <c r="I95" s="2400"/>
      <c r="J95" s="2400"/>
      <c r="K95" s="2400"/>
      <c r="L95" s="2400"/>
      <c r="M95" s="2400"/>
      <c r="N95" s="2400"/>
      <c r="O95" s="2400"/>
      <c r="P95" s="2400"/>
      <c r="Q95" s="2400"/>
      <c r="R95" s="2400"/>
      <c r="S95" s="2400"/>
      <c r="T95" s="2400"/>
      <c r="U95" s="2400"/>
      <c r="V95" s="2400"/>
      <c r="W95" s="2400"/>
      <c r="X95" s="2400"/>
      <c r="Y95" s="2400"/>
      <c r="Z95" s="2400"/>
      <c r="AA95" s="2400"/>
      <c r="AB95" s="2400"/>
      <c r="AC95" s="2400"/>
      <c r="AD95" s="2400"/>
      <c r="AE95" s="2400"/>
      <c r="AF95" s="757"/>
      <c r="AG95" s="1222"/>
      <c r="AI95" s="9"/>
      <c r="AJ95" s="9"/>
      <c r="AK95" s="9"/>
      <c r="AL95" s="9"/>
      <c r="AM95" s="9"/>
      <c r="AN95" s="9"/>
      <c r="AO95" s="9"/>
      <c r="AP95" s="9"/>
      <c r="AQ95" s="9"/>
    </row>
    <row r="96" spans="1:43" ht="12" customHeight="1" x14ac:dyDescent="0.15">
      <c r="A96" s="345"/>
      <c r="B96" s="346"/>
      <c r="C96" s="334"/>
      <c r="D96" s="342"/>
      <c r="E96" s="342"/>
      <c r="F96" s="342"/>
      <c r="G96" s="342"/>
      <c r="H96" s="342"/>
      <c r="I96" s="342"/>
      <c r="J96" s="342"/>
      <c r="K96" s="342"/>
      <c r="L96" s="342"/>
      <c r="M96" s="342"/>
      <c r="N96" s="342"/>
      <c r="O96" s="342"/>
      <c r="P96" s="342"/>
      <c r="Q96" s="342"/>
      <c r="R96" s="342"/>
      <c r="S96" s="342"/>
      <c r="T96" s="342"/>
      <c r="U96" s="342"/>
      <c r="V96" s="342"/>
      <c r="W96" s="342"/>
      <c r="X96" s="342"/>
      <c r="Y96" s="342"/>
      <c r="Z96" s="342"/>
      <c r="AA96" s="342"/>
      <c r="AB96" s="342"/>
      <c r="AC96" s="342"/>
      <c r="AD96" s="342"/>
      <c r="AE96" s="342"/>
      <c r="AF96" s="757"/>
      <c r="AG96" s="1222"/>
      <c r="AI96" s="9"/>
      <c r="AJ96" s="9"/>
      <c r="AK96" s="9"/>
      <c r="AL96" s="9"/>
      <c r="AM96" s="9"/>
      <c r="AN96" s="9"/>
      <c r="AO96" s="9"/>
      <c r="AP96" s="9"/>
      <c r="AQ96" s="9"/>
    </row>
    <row r="97" spans="1:43" ht="15.6" customHeight="1" thickBot="1" x14ac:dyDescent="0.2">
      <c r="A97" s="2703" t="s">
        <v>454</v>
      </c>
      <c r="B97" s="2703"/>
      <c r="C97" s="2703"/>
      <c r="D97" s="2703"/>
      <c r="E97" s="2703"/>
      <c r="F97" s="2703"/>
      <c r="G97" s="2703"/>
      <c r="H97" s="2703"/>
      <c r="I97" s="2703"/>
      <c r="J97" s="2703"/>
      <c r="K97" s="2703"/>
      <c r="L97" s="2703"/>
      <c r="M97" s="2703"/>
      <c r="N97" s="2703"/>
      <c r="O97" s="2703"/>
      <c r="P97" s="2703"/>
      <c r="Q97" s="2703"/>
      <c r="R97" s="2703"/>
      <c r="S97" s="2703"/>
      <c r="T97" s="2703"/>
      <c r="U97" s="2703"/>
      <c r="V97" s="2703"/>
      <c r="W97" s="2703"/>
      <c r="X97" s="2703"/>
      <c r="Y97" s="2703"/>
      <c r="Z97" s="2703"/>
      <c r="AA97" s="339"/>
      <c r="AB97" s="339"/>
      <c r="AC97" s="339"/>
      <c r="AD97" s="339"/>
      <c r="AE97" s="340" t="s">
        <v>37</v>
      </c>
      <c r="AF97" s="757"/>
      <c r="AG97" s="1222"/>
      <c r="AI97" s="9"/>
      <c r="AJ97" s="9"/>
      <c r="AK97" s="9"/>
      <c r="AL97" s="9"/>
      <c r="AM97" s="9"/>
      <c r="AN97" s="9"/>
      <c r="AO97" s="9"/>
      <c r="AP97" s="9"/>
      <c r="AQ97" s="9"/>
    </row>
    <row r="98" spans="1:43" ht="13.15" customHeight="1" x14ac:dyDescent="0.15">
      <c r="A98" s="2719" t="s">
        <v>68</v>
      </c>
      <c r="B98" s="2720" t="s">
        <v>142</v>
      </c>
      <c r="C98" s="2593"/>
      <c r="D98" s="2593"/>
      <c r="E98" s="2593"/>
      <c r="F98" s="2593"/>
      <c r="G98" s="2593"/>
      <c r="H98" s="2593"/>
      <c r="I98" s="2593"/>
      <c r="J98" s="2593"/>
      <c r="K98" s="2593"/>
      <c r="L98" s="2593"/>
      <c r="M98" s="2593"/>
      <c r="N98" s="2593"/>
      <c r="O98" s="2721"/>
      <c r="P98" s="2592" t="s">
        <v>143</v>
      </c>
      <c r="Q98" s="2593"/>
      <c r="R98" s="2593"/>
      <c r="S98" s="2593"/>
      <c r="T98" s="2593"/>
      <c r="U98" s="2593"/>
      <c r="V98" s="2593"/>
      <c r="W98" s="2593"/>
      <c r="X98" s="2593"/>
      <c r="Y98" s="2593"/>
      <c r="Z98" s="2593"/>
      <c r="AA98" s="2593"/>
      <c r="AB98" s="2593"/>
      <c r="AC98" s="2721"/>
      <c r="AD98" s="2722" t="s">
        <v>69</v>
      </c>
      <c r="AE98" s="2723"/>
      <c r="AF98" s="757"/>
      <c r="AG98" s="1222"/>
      <c r="AI98" s="9"/>
      <c r="AJ98" s="9"/>
      <c r="AK98" s="9"/>
      <c r="AL98" s="9"/>
      <c r="AM98" s="9"/>
      <c r="AN98" s="9"/>
      <c r="AO98" s="9"/>
      <c r="AP98" s="9"/>
      <c r="AQ98" s="9"/>
    </row>
    <row r="99" spans="1:43" ht="6.75" customHeight="1" x14ac:dyDescent="0.15">
      <c r="A99" s="2579"/>
      <c r="B99" s="2724" t="s">
        <v>70</v>
      </c>
      <c r="C99" s="2727" t="s">
        <v>71</v>
      </c>
      <c r="D99" s="2727" t="s">
        <v>72</v>
      </c>
      <c r="E99" s="2727" t="s">
        <v>73</v>
      </c>
      <c r="F99" s="2727" t="s">
        <v>74</v>
      </c>
      <c r="G99" s="2727" t="s">
        <v>75</v>
      </c>
      <c r="H99" s="2727" t="s">
        <v>76</v>
      </c>
      <c r="I99" s="2727" t="s">
        <v>77</v>
      </c>
      <c r="J99" s="2727" t="s">
        <v>78</v>
      </c>
      <c r="K99" s="2727" t="s">
        <v>79</v>
      </c>
      <c r="L99" s="2730" t="s">
        <v>80</v>
      </c>
      <c r="M99" s="2733" t="s">
        <v>41</v>
      </c>
      <c r="N99" s="2734"/>
      <c r="O99" s="739"/>
      <c r="P99" s="2738" t="s">
        <v>70</v>
      </c>
      <c r="Q99" s="2727" t="s">
        <v>71</v>
      </c>
      <c r="R99" s="2727" t="s">
        <v>72</v>
      </c>
      <c r="S99" s="2727" t="s">
        <v>73</v>
      </c>
      <c r="T99" s="2727" t="s">
        <v>74</v>
      </c>
      <c r="U99" s="2727" t="s">
        <v>75</v>
      </c>
      <c r="V99" s="2727" t="s">
        <v>76</v>
      </c>
      <c r="W99" s="2727" t="s">
        <v>77</v>
      </c>
      <c r="X99" s="2727" t="s">
        <v>78</v>
      </c>
      <c r="Y99" s="2727" t="s">
        <v>79</v>
      </c>
      <c r="Z99" s="2730" t="s">
        <v>80</v>
      </c>
      <c r="AA99" s="2733" t="s">
        <v>41</v>
      </c>
      <c r="AB99" s="2734"/>
      <c r="AC99" s="740"/>
      <c r="AD99" s="1151"/>
      <c r="AE99" s="1152"/>
      <c r="AF99" s="757"/>
      <c r="AG99" s="1222"/>
      <c r="AI99" s="9"/>
      <c r="AJ99" s="9"/>
      <c r="AK99" s="9"/>
      <c r="AL99" s="9"/>
      <c r="AM99" s="9"/>
      <c r="AN99" s="9"/>
      <c r="AO99" s="9"/>
      <c r="AP99" s="9"/>
      <c r="AQ99" s="9"/>
    </row>
    <row r="100" spans="1:43" ht="19.5" customHeight="1" x14ac:dyDescent="0.15">
      <c r="A100" s="2579"/>
      <c r="B100" s="2725"/>
      <c r="C100" s="2728"/>
      <c r="D100" s="2728"/>
      <c r="E100" s="2728"/>
      <c r="F100" s="2728"/>
      <c r="G100" s="2728"/>
      <c r="H100" s="2728"/>
      <c r="I100" s="2728"/>
      <c r="J100" s="2728"/>
      <c r="K100" s="2728"/>
      <c r="L100" s="2731"/>
      <c r="M100" s="2735"/>
      <c r="N100" s="2363"/>
      <c r="O100" s="741" t="s">
        <v>81</v>
      </c>
      <c r="P100" s="2739"/>
      <c r="Q100" s="2728"/>
      <c r="R100" s="2728"/>
      <c r="S100" s="2728"/>
      <c r="T100" s="2728"/>
      <c r="U100" s="2728"/>
      <c r="V100" s="2728"/>
      <c r="W100" s="2728"/>
      <c r="X100" s="2728"/>
      <c r="Y100" s="2728"/>
      <c r="Z100" s="2731"/>
      <c r="AA100" s="2735"/>
      <c r="AB100" s="2363"/>
      <c r="AC100" s="742" t="s">
        <v>81</v>
      </c>
      <c r="AD100" s="1153"/>
      <c r="AE100" s="1154"/>
      <c r="AF100" s="757"/>
      <c r="AG100" s="1222"/>
      <c r="AI100" s="9"/>
      <c r="AJ100" s="9"/>
      <c r="AK100" s="9"/>
      <c r="AL100" s="9"/>
      <c r="AM100" s="9"/>
      <c r="AN100" s="9"/>
      <c r="AO100" s="9"/>
      <c r="AP100" s="9"/>
      <c r="AQ100" s="9"/>
    </row>
    <row r="101" spans="1:43" ht="24" customHeight="1" x14ac:dyDescent="0.15">
      <c r="A101" s="2579"/>
      <c r="B101" s="2725"/>
      <c r="C101" s="2728"/>
      <c r="D101" s="2728"/>
      <c r="E101" s="2728"/>
      <c r="F101" s="2728"/>
      <c r="G101" s="2728"/>
      <c r="H101" s="2728"/>
      <c r="I101" s="2728"/>
      <c r="J101" s="2728"/>
      <c r="K101" s="2728"/>
      <c r="L101" s="2731"/>
      <c r="M101" s="2735"/>
      <c r="N101" s="2363"/>
      <c r="O101" s="2741" t="s">
        <v>7</v>
      </c>
      <c r="P101" s="2739"/>
      <c r="Q101" s="2728"/>
      <c r="R101" s="2728"/>
      <c r="S101" s="2728"/>
      <c r="T101" s="2728"/>
      <c r="U101" s="2728"/>
      <c r="V101" s="2728"/>
      <c r="W101" s="2728"/>
      <c r="X101" s="2728"/>
      <c r="Y101" s="2728"/>
      <c r="Z101" s="2731"/>
      <c r="AA101" s="2735"/>
      <c r="AB101" s="2363"/>
      <c r="AC101" s="2741" t="s">
        <v>7</v>
      </c>
      <c r="AD101" s="1153"/>
      <c r="AE101" s="1154"/>
      <c r="AF101" s="757"/>
      <c r="AG101" s="1222"/>
      <c r="AI101" s="9"/>
      <c r="AJ101" s="9"/>
      <c r="AK101" s="9"/>
      <c r="AL101" s="9"/>
      <c r="AM101" s="9"/>
      <c r="AN101" s="9"/>
      <c r="AO101" s="9"/>
      <c r="AP101" s="9"/>
      <c r="AQ101" s="9"/>
    </row>
    <row r="102" spans="1:43" ht="24" customHeight="1" x14ac:dyDescent="0.15">
      <c r="A102" s="2579"/>
      <c r="B102" s="2726"/>
      <c r="C102" s="2729"/>
      <c r="D102" s="2729"/>
      <c r="E102" s="2729"/>
      <c r="F102" s="2729"/>
      <c r="G102" s="2729"/>
      <c r="H102" s="2729"/>
      <c r="I102" s="2729"/>
      <c r="J102" s="2729"/>
      <c r="K102" s="2729"/>
      <c r="L102" s="2732"/>
      <c r="M102" s="2736"/>
      <c r="N102" s="2737"/>
      <c r="O102" s="2742"/>
      <c r="P102" s="2740"/>
      <c r="Q102" s="2729"/>
      <c r="R102" s="2729"/>
      <c r="S102" s="2729"/>
      <c r="T102" s="2729"/>
      <c r="U102" s="2729"/>
      <c r="V102" s="2729"/>
      <c r="W102" s="2729"/>
      <c r="X102" s="2729"/>
      <c r="Y102" s="2729"/>
      <c r="Z102" s="2732"/>
      <c r="AA102" s="2736"/>
      <c r="AB102" s="2737"/>
      <c r="AC102" s="2742"/>
      <c r="AD102" s="1153"/>
      <c r="AE102" s="1154"/>
      <c r="AF102" s="757"/>
      <c r="AG102" s="1222"/>
      <c r="AI102" s="9"/>
      <c r="AJ102" s="9"/>
      <c r="AK102" s="9"/>
      <c r="AL102" s="9"/>
      <c r="AM102" s="9"/>
      <c r="AN102" s="9"/>
      <c r="AO102" s="9"/>
      <c r="AP102" s="9"/>
      <c r="AQ102" s="9"/>
    </row>
    <row r="103" spans="1:43" ht="16.5" customHeight="1" x14ac:dyDescent="0.15">
      <c r="A103" s="344" t="s">
        <v>34</v>
      </c>
      <c r="B103" s="699"/>
      <c r="C103" s="700"/>
      <c r="D103" s="700"/>
      <c r="E103" s="700"/>
      <c r="F103" s="701"/>
      <c r="G103" s="700"/>
      <c r="H103" s="700"/>
      <c r="I103" s="700"/>
      <c r="J103" s="700"/>
      <c r="K103" s="700"/>
      <c r="L103" s="701"/>
      <c r="M103" s="1212">
        <f>SUM(B103:L103)</f>
        <v>0</v>
      </c>
      <c r="N103" s="1213"/>
      <c r="O103" s="743"/>
      <c r="P103" s="703"/>
      <c r="Q103" s="700"/>
      <c r="R103" s="700"/>
      <c r="S103" s="700"/>
      <c r="T103" s="701"/>
      <c r="U103" s="700"/>
      <c r="V103" s="700"/>
      <c r="W103" s="700"/>
      <c r="X103" s="700"/>
      <c r="Y103" s="700"/>
      <c r="Z103" s="701"/>
      <c r="AA103" s="1212">
        <f>SUM(P103:Z103)</f>
        <v>0</v>
      </c>
      <c r="AB103" s="1213"/>
      <c r="AC103" s="744"/>
      <c r="AD103" s="1153"/>
      <c r="AE103" s="1154"/>
      <c r="AF103" s="2398" t="str">
        <f>IF(SUM(M103,AA103,M104,AA104)=0,"←教員数が未記入です。",IF(SUM(O103:O104)&gt;SUM(M103:N104),"←【本務者】司書教諭が計を上回っています。",IF(SUM(AC103:AC104)&gt;SUM(AA103:AB104),"←【兼務者】司書教諭が計を上回っています。",IF(SUM(B103:B104,P103:P104)=0,"←校長（兼務者含む）が未記入です。全日制の校長と兼務の場合は、兼務者欄に記入してください。",IF(SUM(B103:B104,P103:P104)&gt;=2,"←校長（兼務者含む）が2名以上になっています。（正しい場合には構いません。）","")))))</f>
        <v>←教員数が未記入です。</v>
      </c>
      <c r="AG103" s="1222"/>
      <c r="AI103" s="9"/>
      <c r="AJ103" s="9"/>
      <c r="AK103" s="9"/>
      <c r="AL103" s="9"/>
      <c r="AM103" s="9"/>
      <c r="AN103" s="9"/>
      <c r="AO103" s="9"/>
      <c r="AP103" s="9"/>
      <c r="AQ103" s="9"/>
    </row>
    <row r="104" spans="1:43" ht="16.5" customHeight="1" thickBot="1" x14ac:dyDescent="0.2">
      <c r="A104" s="338" t="s">
        <v>35</v>
      </c>
      <c r="B104" s="705"/>
      <c r="C104" s="706"/>
      <c r="D104" s="706"/>
      <c r="E104" s="706"/>
      <c r="F104" s="707"/>
      <c r="G104" s="706"/>
      <c r="H104" s="706"/>
      <c r="I104" s="706"/>
      <c r="J104" s="706"/>
      <c r="K104" s="706"/>
      <c r="L104" s="707"/>
      <c r="M104" s="1163">
        <f>SUM(B104:L104)</f>
        <v>0</v>
      </c>
      <c r="N104" s="1183"/>
      <c r="O104" s="745"/>
      <c r="P104" s="709"/>
      <c r="Q104" s="706"/>
      <c r="R104" s="706"/>
      <c r="S104" s="706"/>
      <c r="T104" s="707"/>
      <c r="U104" s="706"/>
      <c r="V104" s="706"/>
      <c r="W104" s="706"/>
      <c r="X104" s="706"/>
      <c r="Y104" s="706"/>
      <c r="Z104" s="707"/>
      <c r="AA104" s="1163">
        <f>SUM(P104:Z104)</f>
        <v>0</v>
      </c>
      <c r="AB104" s="1183"/>
      <c r="AC104" s="746"/>
      <c r="AD104" s="1155"/>
      <c r="AE104" s="1156"/>
      <c r="AF104" s="2398"/>
      <c r="AG104" s="1222"/>
      <c r="AI104" s="9"/>
      <c r="AJ104" s="9"/>
      <c r="AK104" s="9"/>
      <c r="AL104" s="9"/>
      <c r="AM104" s="9"/>
      <c r="AN104" s="9"/>
      <c r="AO104" s="9"/>
      <c r="AP104" s="9"/>
      <c r="AQ104" s="9"/>
    </row>
    <row r="105" spans="1:43" s="43" customFormat="1" ht="35.25" customHeight="1" x14ac:dyDescent="0.15">
      <c r="A105" s="2639" t="s">
        <v>2109</v>
      </c>
      <c r="B105" s="2639"/>
      <c r="C105" s="2743" t="s">
        <v>502</v>
      </c>
      <c r="D105" s="2743"/>
      <c r="E105" s="2743"/>
      <c r="F105" s="2743"/>
      <c r="G105" s="2743"/>
      <c r="H105" s="2743"/>
      <c r="I105" s="2743"/>
      <c r="J105" s="2743"/>
      <c r="K105" s="2743"/>
      <c r="L105" s="2743"/>
      <c r="M105" s="2743"/>
      <c r="N105" s="2743"/>
      <c r="O105" s="2743"/>
      <c r="P105" s="2743"/>
      <c r="Q105" s="2743"/>
      <c r="R105" s="2743"/>
      <c r="S105" s="2743"/>
      <c r="T105" s="2743"/>
      <c r="U105" s="2743"/>
      <c r="V105" s="2743"/>
      <c r="W105" s="2743"/>
      <c r="X105" s="2743"/>
      <c r="Y105" s="2743"/>
      <c r="Z105" s="2743"/>
      <c r="AA105" s="2743"/>
      <c r="AB105" s="2743"/>
      <c r="AC105" s="2743"/>
      <c r="AD105" s="2743"/>
      <c r="AE105" s="2743"/>
      <c r="AF105" s="757"/>
      <c r="AG105" s="1222"/>
    </row>
    <row r="106" spans="1:43" s="43" customFormat="1" ht="14.25" customHeight="1" x14ac:dyDescent="0.15">
      <c r="A106" s="736"/>
      <c r="B106" s="737">
        <v>2</v>
      </c>
      <c r="C106" s="341" t="s">
        <v>495</v>
      </c>
      <c r="D106" s="342"/>
      <c r="E106" s="342"/>
      <c r="F106" s="342"/>
      <c r="G106" s="342"/>
      <c r="H106" s="342"/>
      <c r="I106" s="342"/>
      <c r="J106" s="342"/>
      <c r="K106" s="342"/>
      <c r="L106" s="342"/>
      <c r="M106" s="342"/>
      <c r="N106" s="342"/>
      <c r="O106" s="342"/>
      <c r="P106" s="342"/>
      <c r="Q106" s="342"/>
      <c r="R106" s="342"/>
      <c r="S106" s="342"/>
      <c r="T106" s="342"/>
      <c r="U106" s="342"/>
      <c r="V106" s="342"/>
      <c r="W106" s="342"/>
      <c r="X106" s="342"/>
      <c r="Y106" s="342"/>
      <c r="Z106" s="342"/>
      <c r="AA106" s="342"/>
      <c r="AB106" s="342"/>
      <c r="AC106" s="342"/>
      <c r="AD106" s="342"/>
      <c r="AE106" s="342"/>
      <c r="AF106" s="757"/>
      <c r="AG106" s="1222"/>
    </row>
    <row r="107" spans="1:43" s="43" customFormat="1" ht="24.75" customHeight="1" x14ac:dyDescent="0.15">
      <c r="A107" s="345"/>
      <c r="B107" s="737">
        <v>3</v>
      </c>
      <c r="C107" s="2744" t="s">
        <v>2158</v>
      </c>
      <c r="D107" s="2744"/>
      <c r="E107" s="2744"/>
      <c r="F107" s="2744"/>
      <c r="G107" s="2744"/>
      <c r="H107" s="2744"/>
      <c r="I107" s="2744"/>
      <c r="J107" s="2744"/>
      <c r="K107" s="2744"/>
      <c r="L107" s="2744"/>
      <c r="M107" s="2744"/>
      <c r="N107" s="2744"/>
      <c r="O107" s="2744"/>
      <c r="P107" s="2744"/>
      <c r="Q107" s="2744"/>
      <c r="R107" s="2744"/>
      <c r="S107" s="2744"/>
      <c r="T107" s="2744"/>
      <c r="U107" s="2744"/>
      <c r="V107" s="2744"/>
      <c r="W107" s="2744"/>
      <c r="X107" s="2744"/>
      <c r="Y107" s="2744"/>
      <c r="Z107" s="2744"/>
      <c r="AA107" s="2744"/>
      <c r="AB107" s="2744"/>
      <c r="AC107" s="2744"/>
      <c r="AD107" s="2744"/>
      <c r="AE107" s="2744"/>
      <c r="AF107" s="757"/>
      <c r="AG107" s="1222"/>
      <c r="AH107" s="61"/>
    </row>
    <row r="108" spans="1:43" ht="24.75" customHeight="1" x14ac:dyDescent="0.15">
      <c r="A108" s="339"/>
      <c r="B108" s="737">
        <v>4</v>
      </c>
      <c r="C108" s="2745" t="s">
        <v>496</v>
      </c>
      <c r="D108" s="2745"/>
      <c r="E108" s="2745"/>
      <c r="F108" s="2745"/>
      <c r="G108" s="2745"/>
      <c r="H108" s="2745"/>
      <c r="I108" s="2745"/>
      <c r="J108" s="2745"/>
      <c r="K108" s="2745"/>
      <c r="L108" s="2745"/>
      <c r="M108" s="2745"/>
      <c r="N108" s="2745"/>
      <c r="O108" s="2745"/>
      <c r="P108" s="2745"/>
      <c r="Q108" s="2745"/>
      <c r="R108" s="2745"/>
      <c r="S108" s="2745"/>
      <c r="T108" s="2745"/>
      <c r="U108" s="2745"/>
      <c r="V108" s="2745"/>
      <c r="W108" s="2745"/>
      <c r="X108" s="2745"/>
      <c r="Y108" s="2745"/>
      <c r="Z108" s="2745"/>
      <c r="AA108" s="2745"/>
      <c r="AB108" s="2745"/>
      <c r="AC108" s="2745"/>
      <c r="AD108" s="2745"/>
      <c r="AE108" s="2745"/>
      <c r="AF108" s="757"/>
      <c r="AG108" s="1222"/>
      <c r="AH108" s="61"/>
      <c r="AI108" s="9"/>
      <c r="AJ108" s="9"/>
      <c r="AK108" s="9"/>
      <c r="AL108" s="9"/>
      <c r="AM108" s="9"/>
      <c r="AN108" s="9"/>
      <c r="AO108" s="9"/>
      <c r="AP108" s="9"/>
      <c r="AQ108" s="9"/>
    </row>
    <row r="109" spans="1:43" ht="24" customHeight="1" x14ac:dyDescent="0.15">
      <c r="A109" s="339"/>
      <c r="B109" s="343"/>
      <c r="C109" s="527"/>
      <c r="D109" s="527"/>
      <c r="E109" s="527"/>
      <c r="F109" s="527"/>
      <c r="G109" s="527"/>
      <c r="H109" s="527"/>
      <c r="I109" s="527"/>
      <c r="J109" s="527"/>
      <c r="K109" s="527"/>
      <c r="L109" s="527"/>
      <c r="M109" s="527"/>
      <c r="N109" s="527"/>
      <c r="O109" s="527"/>
      <c r="P109" s="527"/>
      <c r="Q109" s="527"/>
      <c r="R109" s="527"/>
      <c r="S109" s="527"/>
      <c r="T109" s="527"/>
      <c r="U109" s="527"/>
      <c r="V109" s="527"/>
      <c r="W109" s="527"/>
      <c r="X109" s="527"/>
      <c r="Y109" s="527"/>
      <c r="Z109" s="527"/>
      <c r="AA109" s="527"/>
      <c r="AB109" s="527"/>
      <c r="AC109" s="527"/>
      <c r="AD109" s="527"/>
      <c r="AE109" s="527"/>
      <c r="AF109" s="757"/>
      <c r="AG109" s="1222"/>
      <c r="AH109" s="61"/>
      <c r="AI109" s="9"/>
      <c r="AJ109" s="9"/>
      <c r="AK109" s="9"/>
      <c r="AL109" s="9"/>
      <c r="AM109" s="9"/>
      <c r="AN109" s="9"/>
      <c r="AO109" s="9"/>
      <c r="AP109" s="9"/>
      <c r="AQ109" s="9"/>
    </row>
    <row r="110" spans="1:43" ht="17.100000000000001" customHeight="1" thickBot="1" x14ac:dyDescent="0.2">
      <c r="A110" s="2703" t="s">
        <v>456</v>
      </c>
      <c r="B110" s="2703"/>
      <c r="C110" s="2703"/>
      <c r="D110" s="2703"/>
      <c r="E110" s="2703"/>
      <c r="F110" s="2703"/>
      <c r="G110" s="2703"/>
      <c r="H110" s="2703"/>
      <c r="I110" s="2703"/>
      <c r="J110" s="2703"/>
      <c r="K110" s="2703"/>
      <c r="L110" s="2703"/>
      <c r="M110" s="2703"/>
      <c r="N110" s="2703"/>
      <c r="O110" s="2703"/>
      <c r="P110" s="2703"/>
      <c r="Q110" s="2703"/>
      <c r="R110" s="2703"/>
      <c r="S110" s="2703"/>
      <c r="T110" s="2703"/>
      <c r="U110" s="2703"/>
      <c r="V110" s="2703"/>
      <c r="W110" s="2703"/>
      <c r="X110" s="2703"/>
      <c r="Y110" s="2703"/>
      <c r="Z110" s="2703"/>
      <c r="AA110" s="2703"/>
      <c r="AB110" s="339"/>
      <c r="AC110" s="339"/>
      <c r="AD110" s="339"/>
      <c r="AE110" s="340" t="s">
        <v>37</v>
      </c>
      <c r="AF110" s="757"/>
      <c r="AG110" s="1222"/>
      <c r="AH110" s="61"/>
      <c r="AI110" s="9"/>
      <c r="AJ110" s="9"/>
      <c r="AK110" s="9"/>
      <c r="AL110" s="9"/>
      <c r="AM110" s="9"/>
      <c r="AN110" s="9"/>
      <c r="AO110" s="9"/>
      <c r="AP110" s="9"/>
      <c r="AQ110" s="9"/>
    </row>
    <row r="111" spans="1:43" ht="12.75" customHeight="1" x14ac:dyDescent="0.15">
      <c r="A111" s="2719" t="s">
        <v>68</v>
      </c>
      <c r="B111" s="2720" t="s">
        <v>142</v>
      </c>
      <c r="C111" s="2593"/>
      <c r="D111" s="2593"/>
      <c r="E111" s="2593"/>
      <c r="F111" s="2593"/>
      <c r="G111" s="2593"/>
      <c r="H111" s="2593"/>
      <c r="I111" s="2593"/>
      <c r="J111" s="2593"/>
      <c r="K111" s="2593"/>
      <c r="L111" s="2593"/>
      <c r="M111" s="2593"/>
      <c r="N111" s="2593"/>
      <c r="O111" s="2721"/>
      <c r="P111" s="2592" t="s">
        <v>143</v>
      </c>
      <c r="Q111" s="2593"/>
      <c r="R111" s="2593"/>
      <c r="S111" s="2593"/>
      <c r="T111" s="2593"/>
      <c r="U111" s="2593"/>
      <c r="V111" s="2593"/>
      <c r="W111" s="2593"/>
      <c r="X111" s="2593"/>
      <c r="Y111" s="2593"/>
      <c r="Z111" s="2593"/>
      <c r="AA111" s="2593"/>
      <c r="AB111" s="2593"/>
      <c r="AC111" s="2721"/>
      <c r="AD111" s="2746" t="s">
        <v>69</v>
      </c>
      <c r="AE111" s="2747"/>
      <c r="AF111" s="757"/>
      <c r="AG111" s="1222"/>
      <c r="AH111" s="61"/>
      <c r="AI111" s="9"/>
      <c r="AJ111" s="9"/>
      <c r="AK111" s="9"/>
      <c r="AL111" s="9"/>
      <c r="AM111" s="9"/>
      <c r="AN111" s="9"/>
      <c r="AO111" s="9"/>
      <c r="AP111" s="9"/>
      <c r="AQ111" s="9"/>
    </row>
    <row r="112" spans="1:43" ht="19.5" customHeight="1" x14ac:dyDescent="0.15">
      <c r="A112" s="2579"/>
      <c r="B112" s="2748" t="s">
        <v>82</v>
      </c>
      <c r="C112" s="2751" t="s">
        <v>83</v>
      </c>
      <c r="D112" s="2754" t="s">
        <v>2112</v>
      </c>
      <c r="E112" s="2755"/>
      <c r="F112" s="2751" t="s">
        <v>84</v>
      </c>
      <c r="G112" s="2760" t="s">
        <v>2113</v>
      </c>
      <c r="H112" s="2754" t="s">
        <v>2114</v>
      </c>
      <c r="I112" s="2755"/>
      <c r="J112" s="2751" t="s">
        <v>2115</v>
      </c>
      <c r="K112" s="2751" t="s">
        <v>85</v>
      </c>
      <c r="L112" s="2763" t="s">
        <v>2116</v>
      </c>
      <c r="M112" s="2766" t="s">
        <v>2117</v>
      </c>
      <c r="N112" s="2769" t="s">
        <v>41</v>
      </c>
      <c r="O112" s="2770"/>
      <c r="P112" s="2775" t="s">
        <v>82</v>
      </c>
      <c r="Q112" s="2751" t="s">
        <v>83</v>
      </c>
      <c r="R112" s="2754" t="s">
        <v>2112</v>
      </c>
      <c r="S112" s="2755"/>
      <c r="T112" s="2751" t="s">
        <v>84</v>
      </c>
      <c r="U112" s="2760" t="s">
        <v>2113</v>
      </c>
      <c r="V112" s="2754" t="s">
        <v>2114</v>
      </c>
      <c r="W112" s="2755"/>
      <c r="X112" s="2751" t="s">
        <v>2115</v>
      </c>
      <c r="Y112" s="2751" t="s">
        <v>85</v>
      </c>
      <c r="Z112" s="2763" t="s">
        <v>2116</v>
      </c>
      <c r="AA112" s="2766" t="s">
        <v>2117</v>
      </c>
      <c r="AB112" s="2769" t="s">
        <v>41</v>
      </c>
      <c r="AC112" s="2770"/>
      <c r="AD112" s="1151"/>
      <c r="AE112" s="1152"/>
      <c r="AF112" s="757"/>
      <c r="AG112" s="1222"/>
      <c r="AH112" s="61"/>
      <c r="AI112" s="9"/>
      <c r="AJ112" s="9"/>
      <c r="AK112" s="9"/>
      <c r="AL112" s="9"/>
      <c r="AM112" s="9"/>
      <c r="AN112" s="9"/>
      <c r="AO112" s="9"/>
      <c r="AP112" s="9"/>
      <c r="AQ112" s="9"/>
    </row>
    <row r="113" spans="1:43" ht="19.5" customHeight="1" x14ac:dyDescent="0.15">
      <c r="A113" s="2579"/>
      <c r="B113" s="2749"/>
      <c r="C113" s="2752"/>
      <c r="D113" s="2756"/>
      <c r="E113" s="2757"/>
      <c r="F113" s="2752"/>
      <c r="G113" s="2761"/>
      <c r="H113" s="2756"/>
      <c r="I113" s="2757"/>
      <c r="J113" s="2752"/>
      <c r="K113" s="2752"/>
      <c r="L113" s="2764"/>
      <c r="M113" s="2767"/>
      <c r="N113" s="2771"/>
      <c r="O113" s="2772"/>
      <c r="P113" s="2776"/>
      <c r="Q113" s="2752"/>
      <c r="R113" s="2756"/>
      <c r="S113" s="2757"/>
      <c r="T113" s="2752"/>
      <c r="U113" s="2761"/>
      <c r="V113" s="2756"/>
      <c r="W113" s="2757"/>
      <c r="X113" s="2752"/>
      <c r="Y113" s="2752"/>
      <c r="Z113" s="2764"/>
      <c r="AA113" s="2767"/>
      <c r="AB113" s="2771"/>
      <c r="AC113" s="2772"/>
      <c r="AD113" s="1153"/>
      <c r="AE113" s="1154"/>
      <c r="AF113" s="757"/>
      <c r="AG113" s="1222"/>
      <c r="AH113" s="61"/>
      <c r="AI113" s="9"/>
      <c r="AJ113" s="9"/>
      <c r="AK113" s="9"/>
      <c r="AL113" s="9"/>
      <c r="AM113" s="9"/>
      <c r="AN113" s="9"/>
      <c r="AO113" s="9"/>
      <c r="AP113" s="9"/>
      <c r="AQ113" s="9"/>
    </row>
    <row r="114" spans="1:43" ht="19.5" customHeight="1" x14ac:dyDescent="0.15">
      <c r="A114" s="2579"/>
      <c r="B114" s="2749"/>
      <c r="C114" s="2752"/>
      <c r="D114" s="2756"/>
      <c r="E114" s="2757"/>
      <c r="F114" s="2752"/>
      <c r="G114" s="2761"/>
      <c r="H114" s="2756"/>
      <c r="I114" s="2757"/>
      <c r="J114" s="2752"/>
      <c r="K114" s="2752"/>
      <c r="L114" s="2764"/>
      <c r="M114" s="2767"/>
      <c r="N114" s="2771"/>
      <c r="O114" s="2772"/>
      <c r="P114" s="2776"/>
      <c r="Q114" s="2752"/>
      <c r="R114" s="2756"/>
      <c r="S114" s="2757"/>
      <c r="T114" s="2752"/>
      <c r="U114" s="2761"/>
      <c r="V114" s="2756"/>
      <c r="W114" s="2757"/>
      <c r="X114" s="2752"/>
      <c r="Y114" s="2752"/>
      <c r="Z114" s="2764"/>
      <c r="AA114" s="2767"/>
      <c r="AB114" s="2771"/>
      <c r="AC114" s="2772"/>
      <c r="AD114" s="1153"/>
      <c r="AE114" s="1154"/>
      <c r="AF114" s="757"/>
      <c r="AG114" s="1222"/>
      <c r="AH114" s="61"/>
      <c r="AI114" s="9"/>
      <c r="AJ114" s="9"/>
      <c r="AK114" s="9"/>
      <c r="AL114" s="9"/>
      <c r="AM114" s="9"/>
      <c r="AN114" s="9"/>
      <c r="AO114" s="9"/>
      <c r="AP114" s="9"/>
      <c r="AQ114" s="9"/>
    </row>
    <row r="115" spans="1:43" ht="22.5" customHeight="1" x14ac:dyDescent="0.15">
      <c r="A115" s="2605"/>
      <c r="B115" s="2750"/>
      <c r="C115" s="2753"/>
      <c r="D115" s="2758"/>
      <c r="E115" s="2759"/>
      <c r="F115" s="2753"/>
      <c r="G115" s="2762"/>
      <c r="H115" s="2758"/>
      <c r="I115" s="2759"/>
      <c r="J115" s="2753"/>
      <c r="K115" s="2753"/>
      <c r="L115" s="2765"/>
      <c r="M115" s="2768"/>
      <c r="N115" s="2773"/>
      <c r="O115" s="2774"/>
      <c r="P115" s="2777"/>
      <c r="Q115" s="2753"/>
      <c r="R115" s="2758"/>
      <c r="S115" s="2759"/>
      <c r="T115" s="2753"/>
      <c r="U115" s="2762"/>
      <c r="V115" s="2758"/>
      <c r="W115" s="2759"/>
      <c r="X115" s="2753"/>
      <c r="Y115" s="2753"/>
      <c r="Z115" s="2765"/>
      <c r="AA115" s="2768"/>
      <c r="AB115" s="2773"/>
      <c r="AC115" s="2774"/>
      <c r="AD115" s="1153"/>
      <c r="AE115" s="1154"/>
      <c r="AF115" s="757"/>
      <c r="AG115" s="1222"/>
      <c r="AH115" s="61"/>
      <c r="AI115" s="9"/>
      <c r="AJ115" s="9"/>
      <c r="AK115" s="9"/>
      <c r="AL115" s="9"/>
      <c r="AM115" s="9"/>
      <c r="AN115" s="9"/>
      <c r="AO115" s="9"/>
      <c r="AP115" s="9"/>
      <c r="AQ115" s="9"/>
    </row>
    <row r="116" spans="1:43" ht="16.5" customHeight="1" x14ac:dyDescent="0.15">
      <c r="A116" s="337" t="s">
        <v>34</v>
      </c>
      <c r="B116" s="712"/>
      <c r="C116" s="544"/>
      <c r="D116" s="1157"/>
      <c r="E116" s="1158"/>
      <c r="F116" s="544"/>
      <c r="G116" s="544"/>
      <c r="H116" s="1157"/>
      <c r="I116" s="1158"/>
      <c r="J116" s="678"/>
      <c r="K116" s="544"/>
      <c r="L116" s="544"/>
      <c r="M116" s="677"/>
      <c r="N116" s="1159">
        <f>SUM(B116:M116)</f>
        <v>0</v>
      </c>
      <c r="O116" s="1160"/>
      <c r="P116" s="712"/>
      <c r="Q116" s="544"/>
      <c r="R116" s="1157"/>
      <c r="S116" s="1158"/>
      <c r="T116" s="544"/>
      <c r="U116" s="544"/>
      <c r="V116" s="1157"/>
      <c r="W116" s="1158"/>
      <c r="X116" s="678"/>
      <c r="Y116" s="544"/>
      <c r="Z116" s="544"/>
      <c r="AA116" s="677"/>
      <c r="AB116" s="1159">
        <f>SUM(P116:AA116)</f>
        <v>0</v>
      </c>
      <c r="AC116" s="1160"/>
      <c r="AD116" s="1153"/>
      <c r="AE116" s="1154"/>
      <c r="AF116" s="2398" t="str">
        <f>IF(SUM(N116,AB116,N117,AB117)=0,"←職員数が未記入です。","")</f>
        <v>←職員数が未記入です。</v>
      </c>
      <c r="AG116" s="1222"/>
      <c r="AH116" s="61"/>
      <c r="AI116" s="9"/>
      <c r="AJ116" s="9"/>
      <c r="AK116" s="9"/>
      <c r="AL116" s="9"/>
      <c r="AM116" s="9"/>
      <c r="AN116" s="9"/>
      <c r="AO116" s="9"/>
      <c r="AP116" s="9"/>
      <c r="AQ116" s="9"/>
    </row>
    <row r="117" spans="1:43" ht="16.5" customHeight="1" thickBot="1" x14ac:dyDescent="0.2">
      <c r="A117" s="338" t="s">
        <v>35</v>
      </c>
      <c r="B117" s="713"/>
      <c r="C117" s="545"/>
      <c r="D117" s="1161"/>
      <c r="E117" s="1162"/>
      <c r="F117" s="545"/>
      <c r="G117" s="545"/>
      <c r="H117" s="1161"/>
      <c r="I117" s="1162"/>
      <c r="J117" s="545"/>
      <c r="K117" s="545"/>
      <c r="L117" s="545"/>
      <c r="M117" s="676"/>
      <c r="N117" s="1163">
        <f>SUM(B117:M117)</f>
        <v>0</v>
      </c>
      <c r="O117" s="1164"/>
      <c r="P117" s="713"/>
      <c r="Q117" s="545"/>
      <c r="R117" s="1161"/>
      <c r="S117" s="1162"/>
      <c r="T117" s="545"/>
      <c r="U117" s="545"/>
      <c r="V117" s="1161"/>
      <c r="W117" s="1162"/>
      <c r="X117" s="545"/>
      <c r="Y117" s="545"/>
      <c r="Z117" s="545"/>
      <c r="AA117" s="676"/>
      <c r="AB117" s="1163">
        <f>SUM(P117:AA117)</f>
        <v>0</v>
      </c>
      <c r="AC117" s="1164"/>
      <c r="AD117" s="1155"/>
      <c r="AE117" s="1156"/>
      <c r="AF117" s="2398"/>
      <c r="AG117" s="1222"/>
      <c r="AH117" s="61"/>
      <c r="AI117" s="9"/>
      <c r="AJ117" s="9"/>
      <c r="AK117" s="9"/>
      <c r="AL117" s="9"/>
      <c r="AM117" s="9"/>
      <c r="AN117" s="9"/>
      <c r="AO117" s="9"/>
      <c r="AP117" s="9"/>
      <c r="AQ117" s="9"/>
    </row>
    <row r="118" spans="1:43" ht="24.75" customHeight="1" x14ac:dyDescent="0.15">
      <c r="A118" s="2639" t="s">
        <v>2109</v>
      </c>
      <c r="B118" s="2639"/>
      <c r="C118" s="2778" t="s">
        <v>2150</v>
      </c>
      <c r="D118" s="2778"/>
      <c r="E118" s="2778"/>
      <c r="F118" s="2778"/>
      <c r="G118" s="2778"/>
      <c r="H118" s="2778"/>
      <c r="I118" s="2778"/>
      <c r="J118" s="2778"/>
      <c r="K118" s="2778"/>
      <c r="L118" s="2778"/>
      <c r="M118" s="2778"/>
      <c r="N118" s="2778"/>
      <c r="O118" s="2778"/>
      <c r="P118" s="2778"/>
      <c r="Q118" s="2778"/>
      <c r="R118" s="2778"/>
      <c r="S118" s="2778"/>
      <c r="T118" s="2778"/>
      <c r="U118" s="2778"/>
      <c r="V118" s="2778"/>
      <c r="W118" s="2778"/>
      <c r="X118" s="2778"/>
      <c r="Y118" s="2778"/>
      <c r="Z118" s="2778"/>
      <c r="AA118" s="2778"/>
      <c r="AB118" s="2778"/>
      <c r="AC118" s="2778"/>
      <c r="AD118" s="2778"/>
      <c r="AE118" s="2778"/>
      <c r="AF118" s="757"/>
      <c r="AG118" s="1222"/>
      <c r="AH118" s="61"/>
      <c r="AI118" s="9"/>
      <c r="AJ118" s="9"/>
      <c r="AK118" s="9"/>
      <c r="AL118" s="9"/>
      <c r="AM118" s="9"/>
      <c r="AN118" s="9"/>
      <c r="AO118" s="9"/>
      <c r="AP118" s="9"/>
      <c r="AQ118" s="9"/>
    </row>
    <row r="119" spans="1:43" ht="14.25" customHeight="1" x14ac:dyDescent="0.15">
      <c r="A119" s="736"/>
      <c r="B119" s="737">
        <v>2</v>
      </c>
      <c r="C119" s="2779" t="s">
        <v>2119</v>
      </c>
      <c r="D119" s="2779"/>
      <c r="E119" s="2779"/>
      <c r="F119" s="2779"/>
      <c r="G119" s="2779"/>
      <c r="H119" s="2779"/>
      <c r="I119" s="2779"/>
      <c r="J119" s="2779"/>
      <c r="K119" s="2779"/>
      <c r="L119" s="2779"/>
      <c r="M119" s="2779"/>
      <c r="N119" s="2779"/>
      <c r="O119" s="2779"/>
      <c r="P119" s="2779"/>
      <c r="Q119" s="2779"/>
      <c r="R119" s="2779"/>
      <c r="S119" s="2779"/>
      <c r="T119" s="2779"/>
      <c r="U119" s="2779"/>
      <c r="V119" s="2779"/>
      <c r="W119" s="2779"/>
      <c r="X119" s="2779"/>
      <c r="Y119" s="2779"/>
      <c r="Z119" s="2779"/>
      <c r="AA119" s="2779"/>
      <c r="AB119" s="2779"/>
      <c r="AC119" s="2779"/>
      <c r="AD119" s="2779"/>
      <c r="AE119" s="2779"/>
      <c r="AF119" s="757"/>
      <c r="AG119" s="1222"/>
      <c r="AH119" s="61"/>
      <c r="AI119" s="9"/>
      <c r="AJ119" s="9"/>
      <c r="AK119" s="9"/>
      <c r="AL119" s="9"/>
      <c r="AM119" s="9"/>
      <c r="AN119" s="9"/>
      <c r="AO119" s="9"/>
      <c r="AP119" s="9"/>
      <c r="AQ119" s="9"/>
    </row>
    <row r="120" spans="1:43" ht="24.75" customHeight="1" x14ac:dyDescent="0.15">
      <c r="A120" s="345"/>
      <c r="B120" s="737">
        <v>3</v>
      </c>
      <c r="C120" s="2780" t="s">
        <v>2120</v>
      </c>
      <c r="D120" s="2780"/>
      <c r="E120" s="2780"/>
      <c r="F120" s="2780"/>
      <c r="G120" s="2780"/>
      <c r="H120" s="2780"/>
      <c r="I120" s="2780"/>
      <c r="J120" s="2780"/>
      <c r="K120" s="2780"/>
      <c r="L120" s="2780"/>
      <c r="M120" s="2780"/>
      <c r="N120" s="2780"/>
      <c r="O120" s="2780"/>
      <c r="P120" s="2780"/>
      <c r="Q120" s="2780"/>
      <c r="R120" s="2780"/>
      <c r="S120" s="2780"/>
      <c r="T120" s="2780"/>
      <c r="U120" s="2780"/>
      <c r="V120" s="2780"/>
      <c r="W120" s="2780"/>
      <c r="X120" s="2780"/>
      <c r="Y120" s="2780"/>
      <c r="Z120" s="2780"/>
      <c r="AA120" s="2780"/>
      <c r="AB120" s="2780"/>
      <c r="AC120" s="2780"/>
      <c r="AD120" s="2780"/>
      <c r="AE120" s="2780"/>
      <c r="AF120" s="757"/>
      <c r="AG120" s="1222"/>
      <c r="AH120" s="61"/>
      <c r="AI120" s="9"/>
      <c r="AJ120" s="9"/>
      <c r="AK120" s="9"/>
      <c r="AL120" s="9"/>
      <c r="AM120" s="9"/>
      <c r="AN120" s="9"/>
      <c r="AO120" s="9"/>
      <c r="AP120" s="9"/>
      <c r="AQ120" s="9"/>
    </row>
    <row r="121" spans="1:43" s="339" customFormat="1" ht="13.5" customHeight="1" x14ac:dyDescent="0.15">
      <c r="A121" s="345"/>
      <c r="B121" s="754">
        <v>4</v>
      </c>
      <c r="C121" s="2779" t="s">
        <v>3611</v>
      </c>
      <c r="D121" s="2779"/>
      <c r="E121" s="2779"/>
      <c r="F121" s="2779"/>
      <c r="G121" s="2779"/>
      <c r="H121" s="2779"/>
      <c r="I121" s="2779"/>
      <c r="J121" s="2779"/>
      <c r="K121" s="2779"/>
      <c r="L121" s="2779"/>
      <c r="M121" s="2779"/>
      <c r="N121" s="2779"/>
      <c r="O121" s="2779"/>
      <c r="P121" s="2779"/>
      <c r="Q121" s="2779"/>
      <c r="R121" s="2779"/>
      <c r="S121" s="2779"/>
      <c r="T121" s="2779"/>
      <c r="U121" s="2779"/>
      <c r="V121" s="2779"/>
      <c r="W121" s="2779"/>
      <c r="X121" s="2779"/>
      <c r="Y121" s="2779"/>
      <c r="Z121" s="2779"/>
      <c r="AA121" s="2779"/>
      <c r="AB121" s="2779"/>
      <c r="AC121" s="2779"/>
      <c r="AD121" s="2779"/>
      <c r="AE121" s="2779"/>
      <c r="AF121" s="757"/>
      <c r="AG121" s="1222"/>
      <c r="AH121" s="753"/>
    </row>
    <row r="122" spans="1:43" ht="15" customHeight="1" x14ac:dyDescent="0.15">
      <c r="A122" s="454"/>
      <c r="B122" s="452"/>
      <c r="C122" s="747"/>
      <c r="D122" s="747"/>
      <c r="E122" s="747"/>
      <c r="F122" s="747"/>
      <c r="G122" s="747"/>
      <c r="H122" s="747"/>
      <c r="I122" s="747"/>
      <c r="J122" s="747"/>
      <c r="K122" s="747"/>
      <c r="L122" s="747"/>
      <c r="M122" s="747"/>
      <c r="N122" s="747"/>
      <c r="O122" s="747"/>
      <c r="P122" s="747"/>
      <c r="Q122" s="747"/>
      <c r="R122" s="747"/>
      <c r="S122" s="747"/>
      <c r="T122" s="747"/>
      <c r="U122" s="747"/>
      <c r="V122" s="747"/>
      <c r="W122" s="747"/>
      <c r="X122" s="747"/>
      <c r="Y122" s="747"/>
      <c r="Z122" s="747"/>
      <c r="AA122" s="747"/>
      <c r="AB122" s="747"/>
      <c r="AC122" s="747"/>
      <c r="AD122" s="747"/>
      <c r="AE122" s="747"/>
      <c r="AF122" s="757"/>
      <c r="AG122" s="1222"/>
      <c r="AI122" s="9"/>
      <c r="AJ122" s="9"/>
      <c r="AK122" s="9"/>
      <c r="AL122" s="9"/>
      <c r="AM122" s="9"/>
      <c r="AN122" s="9"/>
      <c r="AO122" s="9"/>
      <c r="AP122" s="9"/>
      <c r="AQ122" s="9"/>
    </row>
    <row r="123" spans="1:43" ht="19.5" customHeight="1" x14ac:dyDescent="0.15">
      <c r="A123" s="2781" t="s">
        <v>2104</v>
      </c>
      <c r="B123" s="2781"/>
      <c r="C123" s="2781"/>
      <c r="D123" s="2781"/>
      <c r="E123" s="2781"/>
      <c r="F123" s="2781"/>
      <c r="G123" s="2781"/>
      <c r="H123" s="2781"/>
      <c r="I123" s="2781"/>
      <c r="J123" s="2781"/>
      <c r="K123" s="2781"/>
      <c r="L123" s="2781"/>
      <c r="M123" s="2781"/>
      <c r="N123" s="2781"/>
      <c r="O123" s="2781"/>
      <c r="P123" s="2781"/>
      <c r="Q123" s="2781"/>
      <c r="R123" s="2781"/>
      <c r="S123" s="2781"/>
      <c r="T123" s="2781"/>
      <c r="U123" s="2781"/>
      <c r="V123" s="2781"/>
      <c r="W123" s="2781"/>
      <c r="X123" s="2781"/>
      <c r="Y123" s="2781"/>
      <c r="Z123" s="2781"/>
      <c r="AA123" s="2781"/>
      <c r="AB123" s="2781"/>
      <c r="AC123" s="2781"/>
      <c r="AD123" s="2781"/>
      <c r="AE123" s="2781"/>
      <c r="AF123" s="757"/>
      <c r="AG123" s="1222"/>
      <c r="AI123" s="9"/>
      <c r="AJ123" s="9"/>
      <c r="AK123" s="9"/>
      <c r="AL123" s="9"/>
      <c r="AM123" s="9"/>
      <c r="AN123" s="9"/>
      <c r="AO123" s="9"/>
      <c r="AP123" s="9"/>
      <c r="AQ123" s="9"/>
    </row>
    <row r="124" spans="1:43" ht="14.25" customHeight="1" x14ac:dyDescent="0.15">
      <c r="A124" s="748" t="s">
        <v>2136</v>
      </c>
      <c r="B124" s="451"/>
      <c r="C124" s="451"/>
      <c r="D124" s="451"/>
      <c r="E124" s="451"/>
      <c r="F124" s="451"/>
      <c r="G124" s="451"/>
      <c r="H124" s="451"/>
      <c r="I124" s="451"/>
      <c r="J124" s="451"/>
      <c r="K124" s="451"/>
      <c r="L124" s="451"/>
      <c r="M124" s="451"/>
      <c r="N124" s="451"/>
      <c r="O124" s="451"/>
      <c r="P124" s="451"/>
      <c r="Q124" s="451"/>
      <c r="R124" s="451"/>
      <c r="S124" s="451"/>
      <c r="T124" s="451"/>
      <c r="U124" s="451"/>
      <c r="V124" s="451"/>
      <c r="W124" s="451"/>
      <c r="X124" s="451"/>
      <c r="Y124" s="451"/>
      <c r="Z124" s="451"/>
      <c r="AA124" s="451"/>
      <c r="AB124" s="451"/>
      <c r="AC124" s="451"/>
      <c r="AD124" s="451"/>
      <c r="AE124" s="451"/>
      <c r="AF124" s="757"/>
      <c r="AG124" s="1222"/>
      <c r="AH124" s="61"/>
      <c r="AI124" s="9"/>
      <c r="AJ124" s="9"/>
      <c r="AK124" s="9"/>
      <c r="AL124" s="9"/>
      <c r="AM124" s="9"/>
      <c r="AN124" s="9"/>
      <c r="AO124" s="9"/>
      <c r="AP124" s="9"/>
      <c r="AQ124" s="9"/>
    </row>
    <row r="125" spans="1:43" ht="26.25" customHeight="1" x14ac:dyDescent="0.15">
      <c r="A125" s="2782" t="s">
        <v>503</v>
      </c>
      <c r="B125" s="2782"/>
      <c r="C125" s="2782"/>
      <c r="D125" s="2782"/>
      <c r="E125" s="2782"/>
      <c r="F125" s="2782"/>
      <c r="G125" s="2782"/>
      <c r="H125" s="2782"/>
      <c r="I125" s="2782"/>
      <c r="J125" s="2782"/>
      <c r="K125" s="2782"/>
      <c r="L125" s="2782"/>
      <c r="M125" s="2782"/>
      <c r="N125" s="2782"/>
      <c r="O125" s="2782"/>
      <c r="P125" s="2782"/>
      <c r="Q125" s="2782"/>
      <c r="R125" s="2782"/>
      <c r="S125" s="2782"/>
      <c r="T125" s="2782"/>
      <c r="U125" s="2782"/>
      <c r="V125" s="2782"/>
      <c r="W125" s="2782"/>
      <c r="X125" s="2782"/>
      <c r="Y125" s="2782"/>
      <c r="Z125" s="2782"/>
      <c r="AA125" s="2782"/>
      <c r="AB125" s="2782"/>
      <c r="AC125" s="2782"/>
      <c r="AD125" s="2782"/>
      <c r="AE125" s="2782"/>
      <c r="AF125" s="757"/>
      <c r="AG125" s="1222"/>
      <c r="AH125" s="61"/>
      <c r="AI125" s="9"/>
      <c r="AJ125" s="9"/>
      <c r="AK125" s="9"/>
      <c r="AL125" s="9"/>
      <c r="AM125" s="9"/>
      <c r="AN125" s="9"/>
      <c r="AO125" s="9"/>
      <c r="AP125" s="9"/>
      <c r="AQ125" s="9"/>
    </row>
    <row r="126" spans="1:43" ht="5.65" hidden="1" customHeight="1" x14ac:dyDescent="0.15">
      <c r="A126" s="452"/>
      <c r="B126" s="452"/>
      <c r="C126" s="528"/>
      <c r="D126" s="528"/>
      <c r="E126" s="528"/>
      <c r="F126" s="528"/>
      <c r="G126" s="528"/>
      <c r="H126" s="528"/>
      <c r="I126" s="528"/>
      <c r="J126" s="528"/>
      <c r="K126" s="528"/>
      <c r="L126" s="453"/>
      <c r="M126" s="453"/>
      <c r="N126" s="453"/>
      <c r="O126" s="453"/>
      <c r="P126" s="453"/>
      <c r="Q126" s="453"/>
      <c r="R126" s="453"/>
      <c r="S126" s="453"/>
      <c r="T126" s="453"/>
      <c r="U126" s="453"/>
      <c r="V126" s="453"/>
      <c r="W126" s="453"/>
      <c r="X126" s="453"/>
      <c r="Y126" s="453"/>
      <c r="Z126" s="453"/>
      <c r="AA126" s="453"/>
      <c r="AB126" s="453"/>
      <c r="AC126" s="453"/>
      <c r="AD126" s="453"/>
      <c r="AE126" s="453"/>
      <c r="AF126" s="757"/>
      <c r="AG126" s="1222"/>
      <c r="AI126" s="9"/>
      <c r="AJ126" s="9"/>
      <c r="AK126" s="9"/>
      <c r="AL126" s="9"/>
      <c r="AM126" s="9"/>
      <c r="AN126" s="9"/>
      <c r="AO126" s="9"/>
      <c r="AP126" s="9"/>
      <c r="AQ126" s="9"/>
    </row>
    <row r="127" spans="1:43" s="441" customFormat="1" ht="12" customHeight="1" x14ac:dyDescent="0.15">
      <c r="A127" s="2783" t="s">
        <v>38</v>
      </c>
      <c r="B127" s="2784"/>
      <c r="C127" s="2784"/>
      <c r="D127" s="2784"/>
      <c r="E127" s="2784"/>
      <c r="F127" s="2784"/>
      <c r="G127" s="834" t="s">
        <v>439</v>
      </c>
      <c r="H127" s="835"/>
      <c r="I127" s="835"/>
      <c r="J127" s="835"/>
      <c r="K127" s="835"/>
      <c r="L127" s="838"/>
      <c r="M127" s="838"/>
      <c r="N127" s="838"/>
      <c r="O127" s="838"/>
      <c r="P127" s="838"/>
      <c r="Q127" s="838"/>
      <c r="R127" s="838"/>
      <c r="S127" s="838"/>
      <c r="T127" s="838"/>
      <c r="U127" s="838"/>
      <c r="V127" s="838"/>
      <c r="W127" s="838"/>
      <c r="X127" s="838"/>
      <c r="Y127" s="838"/>
      <c r="Z127" s="838"/>
      <c r="AA127" s="838"/>
      <c r="AB127" s="838"/>
      <c r="AC127" s="838"/>
      <c r="AD127" s="838"/>
      <c r="AE127" s="839"/>
      <c r="AF127" s="757"/>
      <c r="AG127" s="1222"/>
    </row>
    <row r="128" spans="1:43" s="441" customFormat="1" ht="21" customHeight="1" x14ac:dyDescent="0.15">
      <c r="A128" s="2785"/>
      <c r="B128" s="2786"/>
      <c r="C128" s="2786"/>
      <c r="D128" s="2786"/>
      <c r="E128" s="2786"/>
      <c r="F128" s="2786"/>
      <c r="G128" s="836"/>
      <c r="H128" s="837"/>
      <c r="I128" s="837"/>
      <c r="J128" s="837"/>
      <c r="K128" s="837"/>
      <c r="L128" s="840" t="s">
        <v>359</v>
      </c>
      <c r="M128" s="841"/>
      <c r="N128" s="841"/>
      <c r="O128" s="841"/>
      <c r="P128" s="841"/>
      <c r="Q128" s="841"/>
      <c r="R128" s="841"/>
      <c r="S128" s="841"/>
      <c r="T128" s="841"/>
      <c r="U128" s="841"/>
      <c r="V128" s="841"/>
      <c r="W128" s="841"/>
      <c r="X128" s="841"/>
      <c r="Y128" s="841"/>
      <c r="Z128" s="842"/>
      <c r="AA128" s="843" t="s">
        <v>446</v>
      </c>
      <c r="AB128" s="844"/>
      <c r="AC128" s="844"/>
      <c r="AD128" s="844"/>
      <c r="AE128" s="845"/>
      <c r="AF128" s="757"/>
      <c r="AG128" s="1222"/>
    </row>
    <row r="129" spans="1:33" s="441" customFormat="1" ht="12" customHeight="1" x14ac:dyDescent="0.15">
      <c r="A129" s="2785"/>
      <c r="B129" s="2786"/>
      <c r="C129" s="2786"/>
      <c r="D129" s="2786"/>
      <c r="E129" s="2786"/>
      <c r="F129" s="2786"/>
      <c r="G129" s="836"/>
      <c r="H129" s="837"/>
      <c r="I129" s="837"/>
      <c r="J129" s="837"/>
      <c r="K129" s="837"/>
      <c r="L129" s="846" t="s">
        <v>461</v>
      </c>
      <c r="M129" s="847"/>
      <c r="N129" s="847"/>
      <c r="O129" s="847"/>
      <c r="P129" s="848"/>
      <c r="Q129" s="846" t="s">
        <v>2090</v>
      </c>
      <c r="R129" s="847"/>
      <c r="S129" s="847"/>
      <c r="T129" s="847"/>
      <c r="U129" s="847"/>
      <c r="V129" s="167"/>
      <c r="W129" s="457"/>
      <c r="X129" s="457"/>
      <c r="Y129" s="457"/>
      <c r="Z129" s="458"/>
      <c r="AA129" s="852" t="s">
        <v>2138</v>
      </c>
      <c r="AB129" s="853"/>
      <c r="AC129" s="853"/>
      <c r="AD129" s="853"/>
      <c r="AE129" s="854"/>
      <c r="AF129" s="757"/>
      <c r="AG129" s="1222"/>
    </row>
    <row r="130" spans="1:33" s="441" customFormat="1" ht="21" customHeight="1" x14ac:dyDescent="0.15">
      <c r="A130" s="2785"/>
      <c r="B130" s="2786"/>
      <c r="C130" s="2786"/>
      <c r="D130" s="2786"/>
      <c r="E130" s="2786"/>
      <c r="F130" s="2786"/>
      <c r="G130" s="836"/>
      <c r="H130" s="837"/>
      <c r="I130" s="837"/>
      <c r="J130" s="837"/>
      <c r="K130" s="837"/>
      <c r="L130" s="849"/>
      <c r="M130" s="850"/>
      <c r="N130" s="850"/>
      <c r="O130" s="850"/>
      <c r="P130" s="851"/>
      <c r="Q130" s="849"/>
      <c r="R130" s="850"/>
      <c r="S130" s="850"/>
      <c r="T130" s="850"/>
      <c r="U130" s="850"/>
      <c r="V130" s="861" t="s">
        <v>452</v>
      </c>
      <c r="W130" s="862"/>
      <c r="X130" s="862"/>
      <c r="Y130" s="862"/>
      <c r="Z130" s="863"/>
      <c r="AA130" s="855"/>
      <c r="AB130" s="856"/>
      <c r="AC130" s="856"/>
      <c r="AD130" s="856"/>
      <c r="AE130" s="857"/>
      <c r="AF130" s="757"/>
      <c r="AG130" s="1222"/>
    </row>
    <row r="131" spans="1:33" s="441" customFormat="1" ht="51" customHeight="1" thickBot="1" x14ac:dyDescent="0.2">
      <c r="A131" s="2787"/>
      <c r="B131" s="2788"/>
      <c r="C131" s="2788"/>
      <c r="D131" s="2788"/>
      <c r="E131" s="2788"/>
      <c r="F131" s="2788"/>
      <c r="G131" s="836"/>
      <c r="H131" s="837"/>
      <c r="I131" s="837"/>
      <c r="J131" s="837"/>
      <c r="K131" s="837"/>
      <c r="L131" s="849"/>
      <c r="M131" s="850"/>
      <c r="N131" s="850"/>
      <c r="O131" s="850"/>
      <c r="P131" s="851"/>
      <c r="Q131" s="849"/>
      <c r="R131" s="850"/>
      <c r="S131" s="850"/>
      <c r="T131" s="850"/>
      <c r="U131" s="850"/>
      <c r="V131" s="864" t="s">
        <v>2105</v>
      </c>
      <c r="W131" s="865"/>
      <c r="X131" s="865"/>
      <c r="Y131" s="865"/>
      <c r="Z131" s="866"/>
      <c r="AA131" s="858"/>
      <c r="AB131" s="859"/>
      <c r="AC131" s="859"/>
      <c r="AD131" s="859"/>
      <c r="AE131" s="860"/>
      <c r="AF131" s="757"/>
      <c r="AG131" s="1222"/>
    </row>
    <row r="132" spans="1:33" s="441" customFormat="1" ht="22.5" customHeight="1" thickBot="1" x14ac:dyDescent="0.2">
      <c r="A132" s="2789" t="s">
        <v>360</v>
      </c>
      <c r="B132" s="838"/>
      <c r="C132" s="838"/>
      <c r="D132" s="838"/>
      <c r="E132" s="838"/>
      <c r="F132" s="838"/>
      <c r="G132" s="2790"/>
      <c r="H132" s="2791"/>
      <c r="I132" s="2791"/>
      <c r="J132" s="2792"/>
      <c r="K132" s="459" t="s">
        <v>233</v>
      </c>
      <c r="L132" s="2790"/>
      <c r="M132" s="2791"/>
      <c r="N132" s="2791"/>
      <c r="O132" s="2792"/>
      <c r="P132" s="459" t="s">
        <v>233</v>
      </c>
      <c r="Q132" s="2790"/>
      <c r="R132" s="2791"/>
      <c r="S132" s="2791"/>
      <c r="T132" s="2792"/>
      <c r="U132" s="459" t="s">
        <v>233</v>
      </c>
      <c r="V132" s="2790"/>
      <c r="W132" s="2791"/>
      <c r="X132" s="2791"/>
      <c r="Y132" s="2792"/>
      <c r="Z132" s="461" t="s">
        <v>233</v>
      </c>
      <c r="AA132" s="823" t="str">
        <f>IFERROR(((L132+Q132)/G132)*100,"")</f>
        <v/>
      </c>
      <c r="AB132" s="824"/>
      <c r="AC132" s="824"/>
      <c r="AD132" s="824"/>
      <c r="AE132" s="438" t="s">
        <v>361</v>
      </c>
      <c r="AF132" s="411" t="str">
        <f>IF(G132="","←校舎の「①総建物面積」が未記入です。全日制等と共有の場合は「０」と記入。",IF(AND(G132&gt;0,L132=""),"←「1981年5月以前の建物のうち耐震性有りの建物面積②」が未記入です。０の場合は「０」と記入。",IF(AND(G132&gt;0,Q132=""),"←「1981年6月以降に建築確認の【全て】の建物面積③」が未記入です。０の場合は「０」と記入。",IF(SUM(L132,Q132)&gt;G132,"←耐震性のある建物面積の合計（②+③）が「①総建物面積」を上回っているので修正願います。",IF(AND(Q132&gt;0,V132=""),"←「③のうち直近30年建築の建物面積」が未記入です。０の場合は「０」と記入。",IF(V132&gt;Q132,"←「③のうち直近30年の建物面積」が「1981年6月以降に建築確認の建物面積③」を上回っています。",IF(AA132&lt;=30,"←建物面積の耐震化率が30％以下なので確認してください。正しい場合は構いません。",IF(G132&gt;30000,"←「①総建物面積」が３万㎡を超えているので桁数を確認してください。正しい場合は構いません。",""))))))))</f>
        <v>←校舎の「①総建物面積」が未記入です。全日制等と共有の場合は「０」と記入。</v>
      </c>
      <c r="AG132" s="1222"/>
    </row>
    <row r="133" spans="1:33" s="441" customFormat="1" ht="22.5" customHeight="1" thickBot="1" x14ac:dyDescent="0.2">
      <c r="A133" s="2789" t="s">
        <v>362</v>
      </c>
      <c r="B133" s="838"/>
      <c r="C133" s="838"/>
      <c r="D133" s="838"/>
      <c r="E133" s="838"/>
      <c r="F133" s="838"/>
      <c r="G133" s="2790"/>
      <c r="H133" s="2791"/>
      <c r="I133" s="2791"/>
      <c r="J133" s="2792"/>
      <c r="K133" s="460" t="s">
        <v>233</v>
      </c>
      <c r="L133" s="2790"/>
      <c r="M133" s="2791"/>
      <c r="N133" s="2791"/>
      <c r="O133" s="2792"/>
      <c r="P133" s="460" t="s">
        <v>233</v>
      </c>
      <c r="Q133" s="2790"/>
      <c r="R133" s="2791"/>
      <c r="S133" s="2791"/>
      <c r="T133" s="2792"/>
      <c r="U133" s="460" t="s">
        <v>233</v>
      </c>
      <c r="V133" s="2790"/>
      <c r="W133" s="2791"/>
      <c r="X133" s="2791"/>
      <c r="Y133" s="2792"/>
      <c r="Z133" s="462" t="s">
        <v>233</v>
      </c>
      <c r="AA133" s="823" t="str">
        <f>IFERROR(((L133+Q133)/G133)*100,"")</f>
        <v/>
      </c>
      <c r="AB133" s="824"/>
      <c r="AC133" s="824"/>
      <c r="AD133" s="824"/>
      <c r="AE133" s="438" t="s">
        <v>361</v>
      </c>
      <c r="AF133" s="411" t="str">
        <f>IF(G133="","←屋内運動場の「①総建物面積」が未記入です。全日制等と共有の場合は「０」と記入。",IF(AND(G133&gt;0,L133=""),"←「1981年5月以前の建物のうち耐震性有りの建物面積②」が未記入です。０の場合は「０」と記入。",IF(AND(G133&gt;0,Q133=""),"←「1981年6月以降に建築確認の【全て】の建物面積③」が未記入です。０の場合は「０」と記入。",IF(SUM(L133,Q133)&gt;G133,"←耐震性のある建物面積の合計（②+③）が「①総建物面積」を上回っているので修正願います。",IF(AND(Q133&gt;0,V133=""),"←「③のうち直近30年建築の建物面積」が未記入です。０の場合は「０」と記入。",IF(V133&gt;Q133,"←「③のうち直近30年の建物面積」が「1981年6月以降に建築確認の建物面積③」を上回っています。",IF(AA133&lt;=30,"←建物面積の耐震化率が30％以下なので確認してください。正しい場合は構いません。",IF(G133&gt;10000,"←「①総建物面積」が1万㎡を超えているので桁数を確認してください。正しい場合は構いません。",""))))))))</f>
        <v>←屋内運動場の「①総建物面積」が未記入です。全日制等と共有の場合は「０」と記入。</v>
      </c>
      <c r="AG133" s="1222"/>
    </row>
    <row r="134" spans="1:33" s="441" customFormat="1" ht="22.5" customHeight="1" thickBot="1" x14ac:dyDescent="0.2">
      <c r="A134" s="2797" t="s">
        <v>234</v>
      </c>
      <c r="B134" s="2798"/>
      <c r="C134" s="2798"/>
      <c r="D134" s="2798"/>
      <c r="E134" s="2798"/>
      <c r="F134" s="2799"/>
      <c r="G134" s="2800"/>
      <c r="H134" s="2801"/>
      <c r="I134" s="2801"/>
      <c r="J134" s="2802"/>
      <c r="K134" s="474" t="s">
        <v>233</v>
      </c>
      <c r="L134" s="2800"/>
      <c r="M134" s="2801"/>
      <c r="N134" s="2801"/>
      <c r="O134" s="2802"/>
      <c r="P134" s="474" t="s">
        <v>233</v>
      </c>
      <c r="Q134" s="2800"/>
      <c r="R134" s="2801"/>
      <c r="S134" s="2801"/>
      <c r="T134" s="2802"/>
      <c r="U134" s="474" t="s">
        <v>233</v>
      </c>
      <c r="V134" s="2800"/>
      <c r="W134" s="2801"/>
      <c r="X134" s="2801"/>
      <c r="Y134" s="2802"/>
      <c r="Z134" s="473" t="s">
        <v>233</v>
      </c>
      <c r="AA134" s="808" t="str">
        <f>IFERROR(((L134+Q134)/G134)*100,"")</f>
        <v/>
      </c>
      <c r="AB134" s="809"/>
      <c r="AC134" s="809"/>
      <c r="AD134" s="809"/>
      <c r="AE134" s="468" t="s">
        <v>361</v>
      </c>
      <c r="AF134" s="411" t="str">
        <f>IF(AND(Q32=2,G134=""),"",IF(AND(Q32=2,G134&gt;0),"↑の寄宿舎の有無で「２無」を選択しています。",IF(G134="","←寄宿舎の「①総建物面積」が未記入です。全日制等と共有の場合は「０」と記入。",IF(AND(Q32=1,G134=0),"↑寄宿舎で「1有」を選択しているので確認願います（全日制と共有である場合は0㎡で構いません）。",IF(AND(G134&gt;0,L134=""),"←「1981年5月以前の建物のうち耐震性有りの建物面積②」が未記入です。０の場合は「０」と記入。",IF(AND(G134&gt;0,Q134=""),"←「1981年6月以降に建築確認の【全て】の建物面積③」が未記入です。０の場合は「０」と記入。",IF(SUM(L134,Q134)&gt;G134,"←耐震性のある建物面積の合計（②+③）が「①総建物面積」を上回っているので修正願います。",IF(AND(Q134&gt;0,V134=""),"←「③のうち直近30年建築の建物面積」が未記入です。０の場合は「０」と記入。",IF(V134&gt;Q134,"←「③のうち直近30年の建物面積」が「1981年6月以降に建築確認の建物面積③」を上回っています。",IF(AA134&lt;=30,"←建物面積の耐震化率が30％以下なので確認してください。正しい場合は構いません。",IF(G134&gt;10000,"←「①総建物面積」が１万㎡を超えているので桁数を確認してください。正しい場合は構いません。","")))))))))))</f>
        <v>←寄宿舎の「①総建物面積」が未記入です。全日制等と共有の場合は「０」と記入。</v>
      </c>
      <c r="AG134" s="1222"/>
    </row>
    <row r="135" spans="1:33" s="441" customFormat="1" ht="22.5" customHeight="1" thickTop="1" thickBot="1" x14ac:dyDescent="0.2">
      <c r="A135" s="2803" t="s">
        <v>42</v>
      </c>
      <c r="B135" s="2804"/>
      <c r="C135" s="2804"/>
      <c r="D135" s="2804"/>
      <c r="E135" s="2804"/>
      <c r="F135" s="2805"/>
      <c r="G135" s="2806">
        <f>SUM(G132:K134)</f>
        <v>0</v>
      </c>
      <c r="H135" s="2807"/>
      <c r="I135" s="2807"/>
      <c r="J135" s="2808"/>
      <c r="K135" s="472" t="s">
        <v>233</v>
      </c>
      <c r="L135" s="2806">
        <f>SUM(L132:P134)</f>
        <v>0</v>
      </c>
      <c r="M135" s="2807"/>
      <c r="N135" s="2807"/>
      <c r="O135" s="2808"/>
      <c r="P135" s="472" t="s">
        <v>233</v>
      </c>
      <c r="Q135" s="2806">
        <f>SUM(Q132:U134)</f>
        <v>0</v>
      </c>
      <c r="R135" s="2807"/>
      <c r="S135" s="2807"/>
      <c r="T135" s="2808"/>
      <c r="U135" s="472" t="s">
        <v>233</v>
      </c>
      <c r="V135" s="2806">
        <f>SUM(V132:Z134)</f>
        <v>0</v>
      </c>
      <c r="W135" s="2807"/>
      <c r="X135" s="2807"/>
      <c r="Y135" s="2808"/>
      <c r="Z135" s="471" t="s">
        <v>233</v>
      </c>
      <c r="AA135" s="816" t="str">
        <f>IFERROR(((L135+Q135)/G135)*100,"")</f>
        <v/>
      </c>
      <c r="AB135" s="817"/>
      <c r="AC135" s="817"/>
      <c r="AD135" s="817"/>
      <c r="AE135" s="467" t="s">
        <v>361</v>
      </c>
      <c r="AF135" s="757"/>
      <c r="AG135" s="1222"/>
    </row>
    <row r="136" spans="1:33" s="441" customFormat="1" ht="14.25" customHeight="1" x14ac:dyDescent="0.15">
      <c r="A136" s="2690" t="s">
        <v>2109</v>
      </c>
      <c r="B136" s="2690"/>
      <c r="C136" s="2793" t="s">
        <v>387</v>
      </c>
      <c r="D136" s="2793"/>
      <c r="E136" s="2793"/>
      <c r="F136" s="2793"/>
      <c r="G136" s="2793"/>
      <c r="H136" s="2793"/>
      <c r="I136" s="2793"/>
      <c r="J136" s="2793"/>
      <c r="K136" s="2793"/>
      <c r="L136" s="2793"/>
      <c r="M136" s="2793"/>
      <c r="N136" s="2793"/>
      <c r="O136" s="2793"/>
      <c r="P136" s="2793"/>
      <c r="Q136" s="2793"/>
      <c r="R136" s="2793"/>
      <c r="S136" s="2793"/>
      <c r="T136" s="2793"/>
      <c r="U136" s="2793"/>
      <c r="V136" s="2793"/>
      <c r="W136" s="2793"/>
      <c r="X136" s="2793"/>
      <c r="Y136" s="2793"/>
      <c r="Z136" s="2793"/>
      <c r="AA136" s="2793"/>
      <c r="AB136" s="2793"/>
      <c r="AC136" s="2793"/>
      <c r="AD136" s="2793"/>
      <c r="AE136" s="2793"/>
      <c r="AF136" s="757"/>
      <c r="AG136" s="1222"/>
    </row>
    <row r="137" spans="1:33" s="441" customFormat="1" ht="38.25" customHeight="1" x14ac:dyDescent="0.15">
      <c r="A137" s="736"/>
      <c r="B137" s="737">
        <v>2</v>
      </c>
      <c r="C137" s="2794" t="s">
        <v>2159</v>
      </c>
      <c r="D137" s="2794"/>
      <c r="E137" s="2794"/>
      <c r="F137" s="2794"/>
      <c r="G137" s="2794"/>
      <c r="H137" s="2794"/>
      <c r="I137" s="2794"/>
      <c r="J137" s="2794"/>
      <c r="K137" s="2794"/>
      <c r="L137" s="2794"/>
      <c r="M137" s="2794"/>
      <c r="N137" s="2794"/>
      <c r="O137" s="2794"/>
      <c r="P137" s="2794"/>
      <c r="Q137" s="2794"/>
      <c r="R137" s="2794"/>
      <c r="S137" s="2794"/>
      <c r="T137" s="2794"/>
      <c r="U137" s="2794"/>
      <c r="V137" s="2794"/>
      <c r="W137" s="2794"/>
      <c r="X137" s="2794"/>
      <c r="Y137" s="2794"/>
      <c r="Z137" s="2794"/>
      <c r="AA137" s="2794"/>
      <c r="AB137" s="2794"/>
      <c r="AC137" s="2794"/>
      <c r="AD137" s="2794"/>
      <c r="AE137" s="2794"/>
      <c r="AF137" s="757"/>
      <c r="AG137" s="1222"/>
    </row>
    <row r="138" spans="1:33" s="441" customFormat="1" ht="14.25" customHeight="1" x14ac:dyDescent="0.15">
      <c r="A138" s="345"/>
      <c r="B138" s="737">
        <v>3</v>
      </c>
      <c r="C138" s="2794" t="s">
        <v>2140</v>
      </c>
      <c r="D138" s="2794"/>
      <c r="E138" s="2794"/>
      <c r="F138" s="2794"/>
      <c r="G138" s="2794"/>
      <c r="H138" s="2794"/>
      <c r="I138" s="2794"/>
      <c r="J138" s="2794"/>
      <c r="K138" s="2794"/>
      <c r="L138" s="2794"/>
      <c r="M138" s="2794"/>
      <c r="N138" s="2794"/>
      <c r="O138" s="2794"/>
      <c r="P138" s="2794"/>
      <c r="Q138" s="2794"/>
      <c r="R138" s="2794"/>
      <c r="S138" s="2794"/>
      <c r="T138" s="2794"/>
      <c r="U138" s="2794"/>
      <c r="V138" s="2794"/>
      <c r="W138" s="2794"/>
      <c r="X138" s="2794"/>
      <c r="Y138" s="2794"/>
      <c r="Z138" s="2794"/>
      <c r="AA138" s="2794"/>
      <c r="AB138" s="2794"/>
      <c r="AC138" s="2794"/>
      <c r="AD138" s="2794"/>
      <c r="AE138" s="2794"/>
      <c r="AF138" s="757"/>
      <c r="AG138" s="1222"/>
    </row>
    <row r="139" spans="1:33" s="441" customFormat="1" ht="24.75" customHeight="1" x14ac:dyDescent="0.15">
      <c r="A139" s="749"/>
      <c r="B139" s="737">
        <v>4</v>
      </c>
      <c r="C139" s="2795" t="s">
        <v>2160</v>
      </c>
      <c r="D139" s="2795"/>
      <c r="E139" s="2795"/>
      <c r="F139" s="2795"/>
      <c r="G139" s="2795"/>
      <c r="H139" s="2795"/>
      <c r="I139" s="2795"/>
      <c r="J139" s="2795"/>
      <c r="K139" s="2795"/>
      <c r="L139" s="2795"/>
      <c r="M139" s="2795"/>
      <c r="N139" s="2795"/>
      <c r="O139" s="2795"/>
      <c r="P139" s="2795"/>
      <c r="Q139" s="2795"/>
      <c r="R139" s="2795"/>
      <c r="S139" s="2795"/>
      <c r="T139" s="2795"/>
      <c r="U139" s="2795"/>
      <c r="V139" s="2795"/>
      <c r="W139" s="2795"/>
      <c r="X139" s="2795"/>
      <c r="Y139" s="2795"/>
      <c r="Z139" s="2795"/>
      <c r="AA139" s="2795"/>
      <c r="AB139" s="2795"/>
      <c r="AC139" s="2795"/>
      <c r="AD139" s="2795"/>
      <c r="AE139" s="2795"/>
      <c r="AF139" s="757"/>
      <c r="AG139" s="1222"/>
    </row>
    <row r="140" spans="1:33" s="441" customFormat="1" ht="24.75" customHeight="1" x14ac:dyDescent="0.15">
      <c r="A140" s="749"/>
      <c r="B140" s="737">
        <v>5</v>
      </c>
      <c r="C140" s="2796" t="s">
        <v>2161</v>
      </c>
      <c r="D140" s="2796"/>
      <c r="E140" s="2796"/>
      <c r="F140" s="2796"/>
      <c r="G140" s="2796"/>
      <c r="H140" s="2796"/>
      <c r="I140" s="2796"/>
      <c r="J140" s="2796"/>
      <c r="K140" s="2796"/>
      <c r="L140" s="2796"/>
      <c r="M140" s="2796"/>
      <c r="N140" s="2796"/>
      <c r="O140" s="2796"/>
      <c r="P140" s="2796"/>
      <c r="Q140" s="2796"/>
      <c r="R140" s="2796"/>
      <c r="S140" s="2796"/>
      <c r="T140" s="2796"/>
      <c r="U140" s="2796"/>
      <c r="V140" s="2796"/>
      <c r="W140" s="2796"/>
      <c r="X140" s="2796"/>
      <c r="Y140" s="2796"/>
      <c r="Z140" s="2796"/>
      <c r="AA140" s="2796"/>
      <c r="AB140" s="2796"/>
      <c r="AC140" s="2796"/>
      <c r="AD140" s="2796"/>
      <c r="AE140" s="2796"/>
      <c r="AF140" s="757"/>
      <c r="AG140" s="1222"/>
    </row>
    <row r="141" spans="1:33" s="441" customFormat="1" ht="14.25" customHeight="1" x14ac:dyDescent="0.15">
      <c r="A141" s="749"/>
      <c r="B141" s="737">
        <v>6</v>
      </c>
      <c r="C141" s="2796" t="s">
        <v>2143</v>
      </c>
      <c r="D141" s="2796"/>
      <c r="E141" s="2796"/>
      <c r="F141" s="2796"/>
      <c r="G141" s="2796"/>
      <c r="H141" s="2796"/>
      <c r="I141" s="2796"/>
      <c r="J141" s="2796"/>
      <c r="K141" s="2796"/>
      <c r="L141" s="2796"/>
      <c r="M141" s="2796"/>
      <c r="N141" s="2796"/>
      <c r="O141" s="2796"/>
      <c r="P141" s="2796"/>
      <c r="Q141" s="2796"/>
      <c r="R141" s="2796"/>
      <c r="S141" s="2796"/>
      <c r="T141" s="2796"/>
      <c r="U141" s="2796"/>
      <c r="V141" s="2796"/>
      <c r="W141" s="2796"/>
      <c r="X141" s="2796"/>
      <c r="Y141" s="2796"/>
      <c r="Z141" s="2796"/>
      <c r="AA141" s="2796"/>
      <c r="AB141" s="2796"/>
      <c r="AC141" s="2796"/>
      <c r="AD141" s="2796"/>
      <c r="AE141" s="2796"/>
      <c r="AF141" s="757"/>
      <c r="AG141" s="1222"/>
    </row>
    <row r="142" spans="1:33" ht="15" customHeight="1" x14ac:dyDescent="0.15">
      <c r="B142" s="36"/>
      <c r="C142" s="17"/>
    </row>
    <row r="143" spans="1:33" ht="15" customHeight="1" x14ac:dyDescent="0.15">
      <c r="B143" s="36"/>
      <c r="C143" s="17"/>
    </row>
    <row r="144" spans="1:33" ht="15" customHeight="1" x14ac:dyDescent="0.15">
      <c r="B144" s="36"/>
      <c r="C144" s="17"/>
    </row>
    <row r="145" spans="1:43" ht="15" customHeight="1" x14ac:dyDescent="0.15">
      <c r="B145" s="36"/>
      <c r="C145" s="17"/>
      <c r="AH145" s="1638" t="s">
        <v>2086</v>
      </c>
      <c r="AI145" s="1638"/>
      <c r="AJ145" s="1638"/>
      <c r="AK145" s="1638"/>
      <c r="AL145" s="1638"/>
      <c r="AM145" s="1638"/>
      <c r="AN145" s="1638"/>
      <c r="AO145" s="1638"/>
    </row>
    <row r="146" spans="1:43" ht="15" customHeight="1" thickBot="1" x14ac:dyDescent="0.2">
      <c r="B146" s="4"/>
      <c r="C146" s="51"/>
      <c r="D146" s="506"/>
      <c r="E146" s="506"/>
      <c r="F146" s="506"/>
      <c r="G146" s="506"/>
      <c r="H146" s="506"/>
      <c r="I146" s="506"/>
      <c r="J146" s="506"/>
      <c r="K146" s="506"/>
      <c r="L146" s="506"/>
      <c r="M146" s="506"/>
      <c r="N146" s="506"/>
      <c r="AH146" s="1637" t="s">
        <v>2087</v>
      </c>
      <c r="AI146" s="1637"/>
      <c r="AJ146" s="1637"/>
      <c r="AK146" s="1637"/>
      <c r="AL146" s="1637"/>
      <c r="AM146" s="1637"/>
      <c r="AN146" s="1637"/>
      <c r="AO146" s="1637"/>
    </row>
    <row r="147" spans="1:43" ht="56.25" thickBo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406"/>
      <c r="AG147" s="181"/>
      <c r="AH147" s="1639" t="s">
        <v>2083</v>
      </c>
      <c r="AI147" s="1640"/>
      <c r="AJ147" s="1640"/>
      <c r="AK147" s="1640"/>
      <c r="AL147" s="1640"/>
      <c r="AM147" s="1640"/>
      <c r="AN147" s="1640"/>
      <c r="AO147" s="1641"/>
      <c r="AP147" s="441"/>
      <c r="AQ147" s="9"/>
    </row>
    <row r="148" spans="1:43" ht="15" customHeight="1" x14ac:dyDescent="0.1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406"/>
      <c r="AG148" s="181"/>
      <c r="AH148" s="604"/>
      <c r="AI148" s="604"/>
      <c r="AJ148" s="605"/>
      <c r="AK148" s="606"/>
      <c r="AL148" s="606"/>
      <c r="AM148" s="606"/>
      <c r="AN148" s="606"/>
      <c r="AO148" s="606"/>
      <c r="AP148" s="441"/>
      <c r="AQ148" s="9"/>
    </row>
    <row r="149" spans="1:43" ht="15" customHeight="1" x14ac:dyDescent="0.1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406"/>
      <c r="AG149" s="181"/>
      <c r="AH149" s="604"/>
      <c r="AI149" s="604"/>
      <c r="AJ149" s="605"/>
      <c r="AK149" s="606"/>
      <c r="AL149" s="606"/>
      <c r="AM149" s="606"/>
      <c r="AN149" s="606"/>
      <c r="AO149" s="606"/>
      <c r="AP149" s="441"/>
      <c r="AQ149" s="9"/>
    </row>
    <row r="150" spans="1:43" ht="15" customHeight="1" x14ac:dyDescent="0.1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406"/>
      <c r="AG150" s="181"/>
      <c r="AH150" s="604"/>
      <c r="AI150" s="604"/>
      <c r="AJ150" s="605"/>
      <c r="AK150" s="606"/>
      <c r="AL150" s="606"/>
      <c r="AM150" s="606"/>
      <c r="AN150" s="606"/>
      <c r="AO150" s="606"/>
      <c r="AP150" s="441"/>
      <c r="AQ150" s="9"/>
    </row>
    <row r="151" spans="1:43" ht="15" customHeight="1" thickBo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406"/>
      <c r="AG151" s="181"/>
      <c r="AH151" s="604"/>
      <c r="AI151" s="604"/>
      <c r="AJ151" s="605"/>
      <c r="AK151" s="606"/>
      <c r="AL151" s="606"/>
      <c r="AM151" s="606"/>
      <c r="AN151" s="606"/>
      <c r="AO151" s="606"/>
      <c r="AP151" s="441"/>
      <c r="AQ151" s="9"/>
    </row>
    <row r="152" spans="1:43" ht="13.5" customHeight="1" x14ac:dyDescent="0.1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406"/>
      <c r="AG152" s="181"/>
      <c r="AH152" s="607" t="s">
        <v>508</v>
      </c>
      <c r="AI152" s="775" t="s">
        <v>1959</v>
      </c>
      <c r="AJ152" s="776"/>
      <c r="AK152" s="606"/>
      <c r="AL152" s="1644" t="s">
        <v>1960</v>
      </c>
      <c r="AM152" s="1644"/>
      <c r="AN152" s="1645" t="s">
        <v>1961</v>
      </c>
      <c r="AO152" s="1646"/>
      <c r="AP152" s="441"/>
      <c r="AQ152" s="9"/>
    </row>
    <row r="153" spans="1:43" ht="14.25" thickBot="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406"/>
      <c r="AG153" s="181"/>
      <c r="AH153" s="608">
        <f>IFERROR(VLOOKUP(AL153,AN:AO,2,0),"")</f>
        <v>0</v>
      </c>
      <c r="AI153" s="777"/>
      <c r="AJ153" s="778"/>
      <c r="AK153" s="606"/>
      <c r="AL153" s="1649" t="str">
        <f>IF(AH187="同名校あり",$AH$2&amp;$AH$5,"")</f>
        <v/>
      </c>
      <c r="AM153" s="1649"/>
      <c r="AN153" s="1647"/>
      <c r="AO153" s="1648"/>
      <c r="AP153" s="441"/>
      <c r="AQ153" s="9"/>
    </row>
    <row r="154" spans="1:43" ht="15" customHeight="1" x14ac:dyDescent="0.1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406"/>
      <c r="AG154" s="181"/>
      <c r="AH154" s="609"/>
      <c r="AI154" s="610"/>
      <c r="AJ154" s="609"/>
      <c r="AK154" s="606"/>
      <c r="AL154" s="606"/>
      <c r="AM154" s="606"/>
      <c r="AN154" s="606"/>
      <c r="AO154" s="606"/>
      <c r="AP154" s="441"/>
      <c r="AQ154" s="9"/>
    </row>
    <row r="155" spans="1:43" ht="30.75" customHeight="1" x14ac:dyDescent="0.1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406"/>
      <c r="AG155" s="181"/>
      <c r="AH155" s="609"/>
      <c r="AI155" s="610"/>
      <c r="AJ155" s="609"/>
      <c r="AK155" s="606"/>
      <c r="AL155" s="606"/>
      <c r="AM155" s="606"/>
      <c r="AN155" s="606"/>
      <c r="AO155" s="606"/>
      <c r="AP155" s="441"/>
      <c r="AQ155" s="9"/>
    </row>
    <row r="156" spans="1:43" ht="15" customHeight="1" x14ac:dyDescent="0.1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406"/>
      <c r="AG156" s="181"/>
      <c r="AH156" s="584" t="s">
        <v>506</v>
      </c>
      <c r="AI156" s="607" t="s">
        <v>1962</v>
      </c>
      <c r="AJ156" s="586" t="s">
        <v>508</v>
      </c>
      <c r="AK156" s="606"/>
      <c r="AL156" s="607" t="s">
        <v>1963</v>
      </c>
      <c r="AM156" s="607" t="s">
        <v>1962</v>
      </c>
      <c r="AN156" s="607" t="s">
        <v>1964</v>
      </c>
      <c r="AO156" s="611" t="s">
        <v>1965</v>
      </c>
      <c r="AP156" s="441"/>
      <c r="AQ156" s="9"/>
    </row>
    <row r="157" spans="1:43" ht="15" customHeight="1" x14ac:dyDescent="0.1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406"/>
      <c r="AG157" s="181"/>
      <c r="AH157" s="612" t="s">
        <v>1613</v>
      </c>
      <c r="AI157" s="613" t="s">
        <v>1966</v>
      </c>
      <c r="AJ157" s="612" t="s">
        <v>1967</v>
      </c>
      <c r="AK157" s="606"/>
      <c r="AL157" s="614" t="s">
        <v>1968</v>
      </c>
      <c r="AM157" s="615" t="s">
        <v>1966</v>
      </c>
      <c r="AN157" s="616" t="str">
        <f>AL157&amp;AM157</f>
        <v>三重県海星高等学校</v>
      </c>
      <c r="AO157" s="617">
        <v>509002</v>
      </c>
      <c r="AP157" s="441"/>
      <c r="AQ157" s="9"/>
    </row>
    <row r="158" spans="1:43" ht="15" customHeight="1" x14ac:dyDescent="0.1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406"/>
      <c r="AG158" s="181"/>
      <c r="AH158" s="612" t="s">
        <v>1932</v>
      </c>
      <c r="AI158" s="613" t="s">
        <v>1298</v>
      </c>
      <c r="AJ158" s="612" t="s">
        <v>1967</v>
      </c>
      <c r="AK158" s="606"/>
      <c r="AL158" s="614" t="s">
        <v>1969</v>
      </c>
      <c r="AM158" s="615" t="s">
        <v>1966</v>
      </c>
      <c r="AN158" s="616" t="str">
        <f t="shared" ref="AN158:AN181" si="9">AL158&amp;AM158</f>
        <v>長崎県海星高等学校</v>
      </c>
      <c r="AO158" s="617">
        <v>903001</v>
      </c>
      <c r="AP158" s="441"/>
      <c r="AQ158" s="9"/>
    </row>
    <row r="159" spans="1:43" ht="15" customHeight="1" x14ac:dyDescent="0.1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406"/>
      <c r="AG159" s="181"/>
      <c r="AH159" s="612" t="s">
        <v>815</v>
      </c>
      <c r="AI159" s="613" t="s">
        <v>752</v>
      </c>
      <c r="AJ159" s="612" t="s">
        <v>1967</v>
      </c>
      <c r="AK159" s="606"/>
      <c r="AL159" s="614" t="s">
        <v>1970</v>
      </c>
      <c r="AM159" s="615" t="s">
        <v>1971</v>
      </c>
      <c r="AN159" s="616" t="str">
        <f t="shared" si="9"/>
        <v>埼玉県開智高等学校</v>
      </c>
      <c r="AO159" s="617">
        <v>304041</v>
      </c>
      <c r="AP159" s="441"/>
      <c r="AQ159" s="9"/>
    </row>
    <row r="160" spans="1:43" ht="15" customHeight="1" x14ac:dyDescent="0.1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406"/>
      <c r="AG160" s="181"/>
      <c r="AH160" s="612" t="s">
        <v>1856</v>
      </c>
      <c r="AI160" s="613" t="s">
        <v>752</v>
      </c>
      <c r="AJ160" s="612" t="s">
        <v>1967</v>
      </c>
      <c r="AK160" s="606"/>
      <c r="AL160" s="614" t="s">
        <v>1972</v>
      </c>
      <c r="AM160" s="615" t="s">
        <v>752</v>
      </c>
      <c r="AN160" s="616" t="str">
        <f t="shared" si="9"/>
        <v>和歌山県開智高等学校</v>
      </c>
      <c r="AO160" s="617">
        <v>606001</v>
      </c>
      <c r="AP160" s="441"/>
      <c r="AQ160" s="9"/>
    </row>
    <row r="161" spans="1:43" ht="15" customHeight="1" x14ac:dyDescent="0.1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406"/>
      <c r="AG161" s="181"/>
      <c r="AH161" s="612" t="s">
        <v>1463</v>
      </c>
      <c r="AI161" s="613" t="s">
        <v>1973</v>
      </c>
      <c r="AJ161" s="612" t="s">
        <v>1967</v>
      </c>
      <c r="AK161" s="606"/>
      <c r="AL161" s="614" t="s">
        <v>1974</v>
      </c>
      <c r="AM161" s="615" t="s">
        <v>1973</v>
      </c>
      <c r="AN161" s="616" t="str">
        <f t="shared" si="9"/>
        <v>岐阜県済美高等学校</v>
      </c>
      <c r="AO161" s="617">
        <v>506003</v>
      </c>
      <c r="AP161" s="441"/>
      <c r="AQ161" s="9"/>
    </row>
    <row r="162" spans="1:43" ht="15" customHeight="1" x14ac:dyDescent="0.1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406"/>
      <c r="AG162" s="181"/>
      <c r="AH162" s="612" t="s">
        <v>1909</v>
      </c>
      <c r="AI162" s="613" t="s">
        <v>1202</v>
      </c>
      <c r="AJ162" s="612" t="s">
        <v>1967</v>
      </c>
      <c r="AK162" s="606"/>
      <c r="AL162" s="614" t="s">
        <v>1975</v>
      </c>
      <c r="AM162" s="615" t="s">
        <v>1202</v>
      </c>
      <c r="AN162" s="616" t="str">
        <f t="shared" si="9"/>
        <v>愛媛県済美高等学校</v>
      </c>
      <c r="AO162" s="617">
        <v>803002</v>
      </c>
      <c r="AP162" s="441"/>
      <c r="AQ162" s="9"/>
    </row>
    <row r="163" spans="1:43" ht="15" customHeight="1" x14ac:dyDescent="0.1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406"/>
      <c r="AG163" s="181"/>
      <c r="AH163" s="612" t="s">
        <v>1976</v>
      </c>
      <c r="AI163" s="613" t="s">
        <v>1977</v>
      </c>
      <c r="AJ163" s="612" t="s">
        <v>1967</v>
      </c>
      <c r="AK163" s="606"/>
      <c r="AL163" s="614" t="s">
        <v>1978</v>
      </c>
      <c r="AM163" s="615" t="s">
        <v>1977</v>
      </c>
      <c r="AN163" s="616" t="str">
        <f t="shared" si="9"/>
        <v>東京都桜丘高等学校</v>
      </c>
      <c r="AO163" s="617">
        <v>405004</v>
      </c>
      <c r="AP163" s="441"/>
      <c r="AQ163" s="9"/>
    </row>
    <row r="164" spans="1:43" ht="15" customHeight="1" x14ac:dyDescent="0.1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406"/>
      <c r="AG164" s="181"/>
      <c r="AH164" s="612" t="s">
        <v>1979</v>
      </c>
      <c r="AI164" s="613" t="s">
        <v>1977</v>
      </c>
      <c r="AJ164" s="612" t="s">
        <v>1967</v>
      </c>
      <c r="AK164" s="606"/>
      <c r="AL164" s="614" t="s">
        <v>1980</v>
      </c>
      <c r="AM164" s="615" t="s">
        <v>1981</v>
      </c>
      <c r="AN164" s="616" t="str">
        <f t="shared" si="9"/>
        <v>愛知県桜丘高等学校</v>
      </c>
      <c r="AO164" s="618">
        <v>508044</v>
      </c>
      <c r="AP164" s="441"/>
      <c r="AQ164" s="9"/>
    </row>
    <row r="165" spans="1:43" ht="15" customHeight="1" x14ac:dyDescent="0.1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406"/>
      <c r="AG165" s="181"/>
      <c r="AH165" s="612" t="s">
        <v>1982</v>
      </c>
      <c r="AI165" s="613" t="s">
        <v>995</v>
      </c>
      <c r="AJ165" s="612" t="s">
        <v>1967</v>
      </c>
      <c r="AK165" s="606"/>
      <c r="AL165" s="614" t="s">
        <v>1983</v>
      </c>
      <c r="AM165" s="615" t="s">
        <v>1981</v>
      </c>
      <c r="AN165" s="616" t="str">
        <f t="shared" si="9"/>
        <v>三重県桜丘高等学校</v>
      </c>
      <c r="AO165" s="617">
        <v>509012</v>
      </c>
      <c r="AP165" s="441"/>
      <c r="AQ165" s="9"/>
    </row>
    <row r="166" spans="1:43" ht="15" customHeight="1" x14ac:dyDescent="0.1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406"/>
      <c r="AG166" s="181"/>
      <c r="AH166" s="612" t="s">
        <v>901</v>
      </c>
      <c r="AI166" s="613" t="s">
        <v>769</v>
      </c>
      <c r="AJ166" s="612" t="s">
        <v>1967</v>
      </c>
      <c r="AK166" s="606"/>
      <c r="AL166" s="614" t="s">
        <v>1984</v>
      </c>
      <c r="AM166" s="615" t="s">
        <v>1985</v>
      </c>
      <c r="AN166" s="616" t="str">
        <f t="shared" si="9"/>
        <v>千葉県市川高等学校</v>
      </c>
      <c r="AO166" s="617">
        <v>305006</v>
      </c>
      <c r="AP166" s="441"/>
      <c r="AQ166" s="9"/>
    </row>
    <row r="167" spans="1:43" ht="15" customHeight="1" x14ac:dyDescent="0.1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406"/>
      <c r="AG167" s="181"/>
      <c r="AH167" s="612" t="s">
        <v>1825</v>
      </c>
      <c r="AI167" s="613" t="s">
        <v>769</v>
      </c>
      <c r="AJ167" s="612" t="s">
        <v>1967</v>
      </c>
      <c r="AK167" s="606"/>
      <c r="AL167" s="614" t="s">
        <v>1986</v>
      </c>
      <c r="AM167" s="615" t="s">
        <v>769</v>
      </c>
      <c r="AN167" s="616" t="str">
        <f t="shared" si="9"/>
        <v>兵庫県市川高等学校</v>
      </c>
      <c r="AO167" s="617">
        <v>604046</v>
      </c>
      <c r="AP167" s="441"/>
      <c r="AQ167" s="9"/>
    </row>
    <row r="168" spans="1:43" ht="15" customHeight="1" x14ac:dyDescent="0.1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406"/>
      <c r="AG168" s="181"/>
      <c r="AH168" s="612" t="s">
        <v>1976</v>
      </c>
      <c r="AI168" s="613" t="s">
        <v>304</v>
      </c>
      <c r="AJ168" s="612" t="s">
        <v>1967</v>
      </c>
      <c r="AK168" s="606"/>
      <c r="AL168" s="614" t="s">
        <v>1978</v>
      </c>
      <c r="AM168" s="615" t="s">
        <v>1987</v>
      </c>
      <c r="AN168" s="616" t="str">
        <f t="shared" si="9"/>
        <v>東京都城北高等学校</v>
      </c>
      <c r="AO168" s="617">
        <v>410016</v>
      </c>
      <c r="AP168" s="441"/>
      <c r="AQ168" s="9"/>
    </row>
    <row r="169" spans="1:43" ht="15" customHeight="1" x14ac:dyDescent="0.1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406"/>
      <c r="AG169" s="181"/>
      <c r="AH169" s="612" t="s">
        <v>1934</v>
      </c>
      <c r="AI169" s="613" t="s">
        <v>304</v>
      </c>
      <c r="AJ169" s="612" t="s">
        <v>1967</v>
      </c>
      <c r="AK169" s="606"/>
      <c r="AL169" s="614" t="s">
        <v>1988</v>
      </c>
      <c r="AM169" s="615" t="s">
        <v>304</v>
      </c>
      <c r="AN169" s="616" t="str">
        <f t="shared" si="9"/>
        <v>熊本県城北高等学校</v>
      </c>
      <c r="AO169" s="617">
        <v>904022</v>
      </c>
      <c r="AP169" s="441"/>
      <c r="AQ169" s="9"/>
    </row>
    <row r="170" spans="1:43" ht="15" customHeight="1" x14ac:dyDescent="0.1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406"/>
      <c r="AG170" s="181"/>
      <c r="AH170" s="612" t="s">
        <v>801</v>
      </c>
      <c r="AI170" s="613" t="s">
        <v>709</v>
      </c>
      <c r="AJ170" s="612" t="s">
        <v>1967</v>
      </c>
      <c r="AK170" s="606"/>
      <c r="AL170" s="614" t="s">
        <v>1989</v>
      </c>
      <c r="AM170" s="615" t="s">
        <v>1990</v>
      </c>
      <c r="AN170" s="616" t="str">
        <f t="shared" si="9"/>
        <v>群馬県常磐高等学校</v>
      </c>
      <c r="AO170" s="617">
        <v>303008</v>
      </c>
      <c r="AP170" s="441"/>
      <c r="AQ170" s="9"/>
    </row>
    <row r="171" spans="1:43" ht="15" customHeight="1" x14ac:dyDescent="0.1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406"/>
      <c r="AG171" s="181"/>
      <c r="AH171" s="612" t="s">
        <v>1919</v>
      </c>
      <c r="AI171" s="613" t="s">
        <v>709</v>
      </c>
      <c r="AJ171" s="612" t="s">
        <v>1967</v>
      </c>
      <c r="AK171" s="606"/>
      <c r="AL171" s="614" t="s">
        <v>1991</v>
      </c>
      <c r="AM171" s="615" t="s">
        <v>709</v>
      </c>
      <c r="AN171" s="616" t="str">
        <f t="shared" si="9"/>
        <v>福岡県常磐高等学校</v>
      </c>
      <c r="AO171" s="617">
        <v>901025</v>
      </c>
      <c r="AP171" s="441"/>
      <c r="AQ171" s="9"/>
    </row>
    <row r="172" spans="1:43" ht="15" customHeight="1" x14ac:dyDescent="0.1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406"/>
      <c r="AG172" s="181"/>
      <c r="AH172" s="612" t="s">
        <v>678</v>
      </c>
      <c r="AI172" s="613" t="s">
        <v>640</v>
      </c>
      <c r="AJ172" s="612" t="s">
        <v>1967</v>
      </c>
      <c r="AK172" s="606"/>
      <c r="AL172" s="614" t="s">
        <v>1992</v>
      </c>
      <c r="AM172" s="615" t="s">
        <v>1993</v>
      </c>
      <c r="AN172" s="616" t="str">
        <f t="shared" si="9"/>
        <v>福島県聖光学院高等学校</v>
      </c>
      <c r="AO172" s="617">
        <v>206013</v>
      </c>
      <c r="AP172" s="441"/>
      <c r="AQ172" s="9"/>
    </row>
    <row r="173" spans="1:43" ht="15" customHeight="1" x14ac:dyDescent="0.1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406"/>
      <c r="AG173" s="181"/>
      <c r="AH173" s="612" t="s">
        <v>989</v>
      </c>
      <c r="AI173" s="613" t="s">
        <v>640</v>
      </c>
      <c r="AJ173" s="612" t="s">
        <v>1967</v>
      </c>
      <c r="AK173" s="606"/>
      <c r="AL173" s="614" t="s">
        <v>1994</v>
      </c>
      <c r="AM173" s="615" t="s">
        <v>640</v>
      </c>
      <c r="AN173" s="616" t="str">
        <f t="shared" si="9"/>
        <v>神奈川県聖光学院高等学校</v>
      </c>
      <c r="AO173" s="617">
        <v>306006</v>
      </c>
      <c r="AP173" s="441"/>
      <c r="AQ173" s="9"/>
    </row>
    <row r="174" spans="1:43" ht="15" customHeight="1" x14ac:dyDescent="0.1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406"/>
      <c r="AG174" s="181"/>
      <c r="AH174" s="612" t="s">
        <v>1976</v>
      </c>
      <c r="AI174" s="613" t="s">
        <v>1995</v>
      </c>
      <c r="AJ174" s="612" t="s">
        <v>1967</v>
      </c>
      <c r="AK174" s="606"/>
      <c r="AL174" s="614" t="s">
        <v>1996</v>
      </c>
      <c r="AM174" s="615" t="s">
        <v>1995</v>
      </c>
      <c r="AN174" s="616" t="str">
        <f t="shared" si="9"/>
        <v>東京都大成高等学校</v>
      </c>
      <c r="AO174" s="617">
        <v>412007</v>
      </c>
      <c r="AP174" s="441"/>
      <c r="AQ174" s="9"/>
    </row>
    <row r="175" spans="1:43" ht="15" customHeight="1" x14ac:dyDescent="0.1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406"/>
      <c r="AG175" s="181"/>
      <c r="AH175" s="612" t="s">
        <v>1547</v>
      </c>
      <c r="AI175" s="613" t="s">
        <v>1142</v>
      </c>
      <c r="AJ175" s="612" t="s">
        <v>1967</v>
      </c>
      <c r="AK175" s="606"/>
      <c r="AL175" s="614" t="s">
        <v>1997</v>
      </c>
      <c r="AM175" s="615" t="s">
        <v>1142</v>
      </c>
      <c r="AN175" s="616" t="str">
        <f t="shared" si="9"/>
        <v>愛知県大成高等学校</v>
      </c>
      <c r="AO175" s="617">
        <v>508054</v>
      </c>
      <c r="AP175" s="441"/>
      <c r="AQ175" s="9"/>
    </row>
    <row r="176" spans="1:43" ht="15" customHeight="1" x14ac:dyDescent="0.1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406"/>
      <c r="AG176" s="181"/>
      <c r="AH176" s="612" t="s">
        <v>1655</v>
      </c>
      <c r="AI176" s="613" t="s">
        <v>1319</v>
      </c>
      <c r="AJ176" s="612" t="s">
        <v>1967</v>
      </c>
      <c r="AK176" s="606"/>
      <c r="AL176" s="614" t="s">
        <v>1998</v>
      </c>
      <c r="AM176" s="615" t="s">
        <v>1999</v>
      </c>
      <c r="AN176" s="616" t="str">
        <f t="shared" si="9"/>
        <v>京都府大谷高等学校</v>
      </c>
      <c r="AO176" s="617">
        <v>602001</v>
      </c>
      <c r="AP176" s="441"/>
      <c r="AQ176" s="9"/>
    </row>
    <row r="177" spans="1:43" ht="15" customHeight="1" x14ac:dyDescent="0.1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406"/>
      <c r="AG177" s="181"/>
      <c r="AH177" s="612" t="s">
        <v>1700</v>
      </c>
      <c r="AI177" s="613" t="s">
        <v>1319</v>
      </c>
      <c r="AJ177" s="612" t="s">
        <v>1967</v>
      </c>
      <c r="AK177" s="606"/>
      <c r="AL177" s="614" t="s">
        <v>2000</v>
      </c>
      <c r="AM177" s="615" t="s">
        <v>1319</v>
      </c>
      <c r="AN177" s="616" t="str">
        <f t="shared" si="9"/>
        <v>大阪府大谷高等学校</v>
      </c>
      <c r="AO177" s="617">
        <v>603027</v>
      </c>
      <c r="AP177" s="441"/>
      <c r="AQ177" s="9"/>
    </row>
    <row r="178" spans="1:43" ht="15" customHeight="1" x14ac:dyDescent="0.1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406"/>
      <c r="AG178" s="181"/>
      <c r="AH178" s="612" t="s">
        <v>1976</v>
      </c>
      <c r="AI178" s="613" t="s">
        <v>2001</v>
      </c>
      <c r="AJ178" s="612" t="s">
        <v>1967</v>
      </c>
      <c r="AK178" s="606"/>
      <c r="AL178" s="614" t="s">
        <v>1978</v>
      </c>
      <c r="AM178" s="615" t="s">
        <v>2001</v>
      </c>
      <c r="AN178" s="616" t="str">
        <f t="shared" si="9"/>
        <v>東京都明星高等学校</v>
      </c>
      <c r="AO178" s="617">
        <v>411010</v>
      </c>
      <c r="AP178" s="441"/>
      <c r="AQ178" s="9"/>
    </row>
    <row r="179" spans="1:43" ht="15" customHeight="1" x14ac:dyDescent="0.1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406"/>
      <c r="AG179" s="181"/>
      <c r="AH179" s="612" t="s">
        <v>1700</v>
      </c>
      <c r="AI179" s="613" t="s">
        <v>1124</v>
      </c>
      <c r="AJ179" s="612" t="s">
        <v>1967</v>
      </c>
      <c r="AK179" s="606"/>
      <c r="AL179" s="614" t="s">
        <v>2000</v>
      </c>
      <c r="AM179" s="615" t="s">
        <v>1124</v>
      </c>
      <c r="AN179" s="616" t="str">
        <f t="shared" si="9"/>
        <v>大阪府明星高等学校</v>
      </c>
      <c r="AO179" s="617">
        <v>603011</v>
      </c>
      <c r="AP179" s="441"/>
      <c r="AQ179" s="9"/>
    </row>
    <row r="180" spans="1:43" ht="15" customHeight="1" x14ac:dyDescent="0.1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406"/>
      <c r="AG180" s="181"/>
      <c r="AH180" s="591" t="s">
        <v>770</v>
      </c>
      <c r="AI180" s="592" t="s">
        <v>778</v>
      </c>
      <c r="AJ180" s="612" t="s">
        <v>1967</v>
      </c>
      <c r="AK180" s="606"/>
      <c r="AL180" s="614" t="s">
        <v>2070</v>
      </c>
      <c r="AM180" s="615" t="s">
        <v>2071</v>
      </c>
      <c r="AN180" s="616" t="str">
        <f t="shared" si="9"/>
        <v>茨城県日本ウェルネス高等学校</v>
      </c>
      <c r="AO180" s="617">
        <v>301991</v>
      </c>
      <c r="AP180" s="441"/>
      <c r="AQ180" s="9"/>
    </row>
    <row r="181" spans="1:43" ht="15" customHeight="1" x14ac:dyDescent="0.1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406"/>
      <c r="AG181" s="181"/>
      <c r="AH181" s="591" t="s">
        <v>1909</v>
      </c>
      <c r="AI181" s="592" t="s">
        <v>1916</v>
      </c>
      <c r="AJ181" s="612" t="s">
        <v>1967</v>
      </c>
      <c r="AK181" s="606"/>
      <c r="AL181" s="614" t="s">
        <v>1975</v>
      </c>
      <c r="AM181" s="615" t="s">
        <v>2071</v>
      </c>
      <c r="AN181" s="616" t="str">
        <f t="shared" si="9"/>
        <v>愛媛県日本ウェルネス高等学校</v>
      </c>
      <c r="AO181" s="617">
        <v>803990</v>
      </c>
      <c r="AP181" s="441"/>
      <c r="AQ181" s="9"/>
    </row>
    <row r="182" spans="1:43" ht="15" customHeight="1" x14ac:dyDescent="0.1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406"/>
      <c r="AG182" s="181"/>
      <c r="AH182" s="619"/>
      <c r="AI182" s="620"/>
      <c r="AJ182" s="621"/>
      <c r="AK182" s="606"/>
      <c r="AL182" s="606"/>
      <c r="AM182" s="606"/>
      <c r="AN182" s="606"/>
      <c r="AO182" s="606"/>
      <c r="AP182" s="441"/>
      <c r="AQ182" s="9"/>
    </row>
    <row r="183" spans="1:43" ht="15" customHeight="1" x14ac:dyDescent="0.1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406"/>
      <c r="AG183" s="181"/>
      <c r="AH183" s="622" t="s">
        <v>2002</v>
      </c>
      <c r="AI183" s="620"/>
      <c r="AJ183" s="621"/>
      <c r="AK183" s="606"/>
      <c r="AL183" s="606"/>
      <c r="AM183" s="606"/>
      <c r="AN183" s="606"/>
      <c r="AO183" s="606"/>
      <c r="AP183" s="441"/>
      <c r="AQ183" s="9"/>
    </row>
    <row r="184" spans="1:43" ht="13.5" x14ac:dyDescent="0.1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406"/>
      <c r="AG184" s="181"/>
      <c r="AH184" s="622"/>
      <c r="AI184" s="620"/>
      <c r="AJ184" s="621"/>
      <c r="AK184" s="606"/>
      <c r="AL184" s="606"/>
      <c r="AM184" s="606"/>
      <c r="AN184" s="606"/>
      <c r="AO184" s="606"/>
      <c r="AP184" s="441"/>
      <c r="AQ184" s="9"/>
    </row>
    <row r="185" spans="1:43" ht="14.25" thickBot="1"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406"/>
      <c r="AG185" s="181"/>
      <c r="AH185" s="604"/>
      <c r="AI185" s="604"/>
      <c r="AJ185" s="605"/>
      <c r="AK185" s="606"/>
      <c r="AL185" s="606"/>
      <c r="AM185" s="606"/>
      <c r="AN185" s="606"/>
      <c r="AO185" s="606"/>
      <c r="AP185" s="441"/>
      <c r="AQ185" s="9"/>
    </row>
    <row r="186" spans="1:43" ht="15" customHeight="1" x14ac:dyDescent="0.1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406"/>
      <c r="AG186" s="181"/>
      <c r="AH186" s="623" t="s">
        <v>508</v>
      </c>
      <c r="AI186" s="775" t="s">
        <v>2003</v>
      </c>
      <c r="AJ186" s="776"/>
      <c r="AK186" s="624"/>
      <c r="AL186" s="606"/>
      <c r="AM186" s="606"/>
      <c r="AN186" s="606"/>
      <c r="AO186" s="624"/>
      <c r="AP186" s="441"/>
      <c r="AQ186" s="9"/>
    </row>
    <row r="187" spans="1:43" ht="15" customHeight="1" thickBot="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406"/>
      <c r="AG187" s="181"/>
      <c r="AH187" s="625" t="str">
        <f>IF($AH$5="","",VLOOKUP($AH$5,AI:AJ,2,0))</f>
        <v/>
      </c>
      <c r="AI187" s="777"/>
      <c r="AJ187" s="778"/>
      <c r="AK187" s="624"/>
      <c r="AL187" s="606"/>
      <c r="AM187" s="606"/>
      <c r="AN187" s="606"/>
      <c r="AO187" s="624"/>
      <c r="AP187" s="441"/>
      <c r="AQ187" s="9"/>
    </row>
    <row r="188" spans="1:43" ht="15" customHeight="1" x14ac:dyDescent="0.1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406"/>
      <c r="AG188" s="181"/>
      <c r="AH188" s="619"/>
      <c r="AI188" s="620"/>
      <c r="AJ188" s="621"/>
      <c r="AK188" s="624"/>
      <c r="AL188" s="619"/>
      <c r="AM188" s="620"/>
      <c r="AN188" s="621"/>
      <c r="AO188" s="624"/>
      <c r="AP188" s="441"/>
      <c r="AQ188" s="9"/>
    </row>
    <row r="189" spans="1:43" ht="15" customHeight="1" x14ac:dyDescent="0.1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406"/>
      <c r="AG189" s="181"/>
      <c r="AH189" s="619"/>
      <c r="AI189" s="620"/>
      <c r="AJ189" s="621"/>
      <c r="AK189" s="624"/>
      <c r="AL189" s="619"/>
      <c r="AM189" s="620"/>
      <c r="AN189" s="621"/>
      <c r="AO189" s="624"/>
      <c r="AP189" s="441"/>
      <c r="AQ189" s="9"/>
    </row>
    <row r="190" spans="1:43" ht="15" customHeight="1" x14ac:dyDescent="0.1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406"/>
      <c r="AG190" s="181"/>
      <c r="AH190" s="626" t="s">
        <v>505</v>
      </c>
      <c r="AI190" s="620"/>
      <c r="AJ190" s="621"/>
      <c r="AK190" s="624"/>
      <c r="AL190" s="619"/>
      <c r="AM190" s="620"/>
      <c r="AN190" s="621"/>
      <c r="AO190" s="624"/>
      <c r="AP190" s="441"/>
      <c r="AQ190" s="9"/>
    </row>
    <row r="191" spans="1:43" ht="15" customHeight="1" x14ac:dyDescent="0.1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406"/>
      <c r="AG191" s="181"/>
      <c r="AH191" s="626" t="s">
        <v>2072</v>
      </c>
      <c r="AI191" s="620"/>
      <c r="AJ191" s="621"/>
      <c r="AK191" s="624"/>
      <c r="AL191" s="619"/>
      <c r="AM191" s="620"/>
      <c r="AN191" s="621"/>
      <c r="AO191" s="624"/>
      <c r="AP191" s="441"/>
      <c r="AQ191" s="9"/>
    </row>
    <row r="192" spans="1:43" ht="15" customHeight="1" x14ac:dyDescent="0.1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406"/>
      <c r="AG192" s="181"/>
      <c r="AH192" s="584" t="s">
        <v>506</v>
      </c>
      <c r="AI192" s="585" t="s">
        <v>507</v>
      </c>
      <c r="AJ192" s="758" t="s">
        <v>508</v>
      </c>
      <c r="AK192" s="624"/>
      <c r="AL192" s="586" t="s">
        <v>508</v>
      </c>
      <c r="AM192" s="759" t="s">
        <v>3615</v>
      </c>
      <c r="AN192" s="760" t="s">
        <v>3616</v>
      </c>
      <c r="AO192" s="624"/>
      <c r="AP192" s="441"/>
      <c r="AQ192" s="9"/>
    </row>
    <row r="193" spans="1:43" ht="15" customHeight="1" x14ac:dyDescent="0.1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406"/>
      <c r="AG193" s="181"/>
      <c r="AH193" s="591" t="s">
        <v>623</v>
      </c>
      <c r="AI193" s="592" t="s">
        <v>3569</v>
      </c>
      <c r="AJ193" s="591">
        <v>203017</v>
      </c>
      <c r="AK193" s="624"/>
      <c r="AL193" s="761">
        <v>100001</v>
      </c>
      <c r="AM193" s="762">
        <v>1</v>
      </c>
      <c r="AN193" s="761" t="s">
        <v>3617</v>
      </c>
      <c r="AO193" s="624"/>
      <c r="AP193" s="441"/>
      <c r="AQ193" s="9"/>
    </row>
    <row r="194" spans="1:43" ht="15" customHeight="1" x14ac:dyDescent="0.1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406"/>
      <c r="AG194" s="181"/>
      <c r="AH194" s="591" t="s">
        <v>623</v>
      </c>
      <c r="AI194" s="592" t="s">
        <v>3570</v>
      </c>
      <c r="AJ194" s="591">
        <v>203017</v>
      </c>
      <c r="AK194" s="624"/>
      <c r="AL194" s="761">
        <v>100002</v>
      </c>
      <c r="AM194" s="762">
        <v>1</v>
      </c>
      <c r="AN194" s="761" t="s">
        <v>3617</v>
      </c>
      <c r="AO194" s="624"/>
      <c r="AP194" s="441"/>
      <c r="AQ194" s="9"/>
    </row>
    <row r="195" spans="1:43" ht="15" customHeight="1" x14ac:dyDescent="0.1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406"/>
      <c r="AG195" s="181"/>
      <c r="AH195" s="591" t="s">
        <v>723</v>
      </c>
      <c r="AI195" s="592" t="s">
        <v>3571</v>
      </c>
      <c r="AJ195" s="591">
        <v>301007</v>
      </c>
      <c r="AK195" s="624"/>
      <c r="AL195" s="761">
        <v>100003</v>
      </c>
      <c r="AM195" s="762" t="s">
        <v>3617</v>
      </c>
      <c r="AN195" s="761">
        <v>1</v>
      </c>
      <c r="AO195" s="624"/>
      <c r="AP195" s="441"/>
      <c r="AQ195" s="9"/>
    </row>
    <row r="196" spans="1:43" ht="15" customHeight="1" x14ac:dyDescent="0.1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406"/>
      <c r="AG196" s="181"/>
      <c r="AH196" s="591" t="s">
        <v>723</v>
      </c>
      <c r="AI196" s="592" t="s">
        <v>677</v>
      </c>
      <c r="AJ196" s="591">
        <v>301007</v>
      </c>
      <c r="AK196" s="624"/>
      <c r="AL196" s="761">
        <v>100004</v>
      </c>
      <c r="AM196" s="762" t="s">
        <v>3617</v>
      </c>
      <c r="AN196" s="761">
        <v>1</v>
      </c>
      <c r="AO196" s="624"/>
      <c r="AP196" s="441"/>
      <c r="AQ196" s="9"/>
    </row>
    <row r="197" spans="1:43" ht="15" customHeight="1" x14ac:dyDescent="0.1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406"/>
      <c r="AG197" s="181"/>
      <c r="AH197" s="591" t="s">
        <v>723</v>
      </c>
      <c r="AI197" s="592" t="s">
        <v>738</v>
      </c>
      <c r="AJ197" s="591">
        <v>301013</v>
      </c>
      <c r="AK197" s="624"/>
      <c r="AL197" s="761">
        <v>100005</v>
      </c>
      <c r="AM197" s="762" t="s">
        <v>3617</v>
      </c>
      <c r="AN197" s="761">
        <v>1</v>
      </c>
      <c r="AO197" s="624"/>
      <c r="AP197" s="441"/>
      <c r="AQ197" s="9"/>
    </row>
    <row r="198" spans="1:43" ht="15" customHeight="1" x14ac:dyDescent="0.1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406"/>
      <c r="AG198" s="181"/>
      <c r="AH198" s="591" t="s">
        <v>723</v>
      </c>
      <c r="AI198" s="592" t="s">
        <v>3572</v>
      </c>
      <c r="AJ198" s="591">
        <v>301013</v>
      </c>
      <c r="AK198" s="624"/>
      <c r="AL198" s="761">
        <v>100006</v>
      </c>
      <c r="AM198" s="762">
        <v>1</v>
      </c>
      <c r="AN198" s="761" t="s">
        <v>3617</v>
      </c>
      <c r="AO198" s="624"/>
      <c r="AP198" s="441"/>
      <c r="AQ198" s="9"/>
    </row>
    <row r="199" spans="1:43" ht="15" customHeight="1" x14ac:dyDescent="0.1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406"/>
      <c r="AG199" s="181"/>
      <c r="AH199" s="591" t="s">
        <v>3573</v>
      </c>
      <c r="AI199" s="592" t="s">
        <v>774</v>
      </c>
      <c r="AJ199" s="591">
        <v>301036</v>
      </c>
      <c r="AK199" s="624"/>
      <c r="AL199" s="761">
        <v>100007</v>
      </c>
      <c r="AM199" s="762" t="s">
        <v>3617</v>
      </c>
      <c r="AN199" s="761">
        <v>1</v>
      </c>
      <c r="AO199" s="624"/>
      <c r="AP199" s="441"/>
      <c r="AQ199" s="9"/>
    </row>
    <row r="200" spans="1:43" ht="15" customHeight="1" x14ac:dyDescent="0.1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406"/>
      <c r="AG200" s="181"/>
      <c r="AH200" s="591" t="s">
        <v>723</v>
      </c>
      <c r="AI200" s="592" t="s">
        <v>2073</v>
      </c>
      <c r="AJ200" s="591">
        <v>301036</v>
      </c>
      <c r="AK200" s="624"/>
      <c r="AL200" s="761">
        <v>100008</v>
      </c>
      <c r="AM200" s="762" t="s">
        <v>3617</v>
      </c>
      <c r="AN200" s="761">
        <v>1</v>
      </c>
      <c r="AO200" s="624"/>
      <c r="AP200" s="441"/>
      <c r="AQ200" s="9"/>
    </row>
    <row r="201" spans="1:43" ht="15" customHeight="1" x14ac:dyDescent="0.1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406"/>
      <c r="AG201" s="181"/>
      <c r="AH201" s="591" t="s">
        <v>770</v>
      </c>
      <c r="AI201" s="592" t="s">
        <v>373</v>
      </c>
      <c r="AJ201" s="591">
        <v>301990</v>
      </c>
      <c r="AK201" s="624"/>
      <c r="AL201" s="761">
        <v>100009</v>
      </c>
      <c r="AM201" s="762">
        <v>1</v>
      </c>
      <c r="AN201" s="761" t="s">
        <v>3617</v>
      </c>
      <c r="AO201" s="624"/>
      <c r="AP201" s="441"/>
      <c r="AQ201" s="9"/>
    </row>
    <row r="202" spans="1:43" ht="15" customHeight="1" x14ac:dyDescent="0.1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406"/>
      <c r="AG202" s="181"/>
      <c r="AH202" s="591" t="s">
        <v>770</v>
      </c>
      <c r="AI202" s="592" t="s">
        <v>776</v>
      </c>
      <c r="AJ202" s="591">
        <v>301990</v>
      </c>
      <c r="AK202" s="624"/>
      <c r="AL202" s="761">
        <v>100010</v>
      </c>
      <c r="AM202" s="762">
        <v>1</v>
      </c>
      <c r="AN202" s="761" t="s">
        <v>3617</v>
      </c>
      <c r="AO202" s="624"/>
      <c r="AP202" s="441"/>
      <c r="AQ202" s="9"/>
    </row>
    <row r="203" spans="1:43" ht="15" customHeight="1" x14ac:dyDescent="0.1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406"/>
      <c r="AG203" s="181"/>
      <c r="AH203" s="591" t="s">
        <v>780</v>
      </c>
      <c r="AI203" s="592" t="s">
        <v>2004</v>
      </c>
      <c r="AJ203" s="591">
        <v>302001</v>
      </c>
      <c r="AK203" s="624"/>
      <c r="AL203" s="761">
        <v>100011</v>
      </c>
      <c r="AM203" s="762">
        <v>1</v>
      </c>
      <c r="AN203" s="761" t="s">
        <v>3617</v>
      </c>
      <c r="AO203" s="624"/>
      <c r="AP203" s="441"/>
      <c r="AQ203" s="9"/>
    </row>
    <row r="204" spans="1:43" ht="15" customHeight="1" x14ac:dyDescent="0.1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406"/>
      <c r="AG204" s="181"/>
      <c r="AH204" s="591" t="s">
        <v>780</v>
      </c>
      <c r="AI204" s="592" t="s">
        <v>2005</v>
      </c>
      <c r="AJ204" s="591">
        <v>302001</v>
      </c>
      <c r="AK204" s="624"/>
      <c r="AL204" s="761">
        <v>100012</v>
      </c>
      <c r="AM204" s="762">
        <v>1</v>
      </c>
      <c r="AN204" s="761" t="s">
        <v>3617</v>
      </c>
      <c r="AO204" s="624"/>
      <c r="AP204" s="441"/>
      <c r="AQ204" s="9"/>
    </row>
    <row r="205" spans="1:43" ht="15" customHeight="1" x14ac:dyDescent="0.1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406"/>
      <c r="AG205" s="181"/>
      <c r="AH205" s="591" t="s">
        <v>815</v>
      </c>
      <c r="AI205" s="592" t="s">
        <v>3574</v>
      </c>
      <c r="AJ205" s="591">
        <v>304017</v>
      </c>
      <c r="AK205" s="624"/>
      <c r="AL205" s="761">
        <v>100013</v>
      </c>
      <c r="AM205" s="762">
        <v>1</v>
      </c>
      <c r="AN205" s="761" t="s">
        <v>3617</v>
      </c>
      <c r="AO205" s="624"/>
      <c r="AP205" s="441"/>
      <c r="AQ205" s="9"/>
    </row>
    <row r="206" spans="1:43" ht="15" customHeight="1" x14ac:dyDescent="0.1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406"/>
      <c r="AG206" s="181"/>
      <c r="AH206" s="591" t="s">
        <v>815</v>
      </c>
      <c r="AI206" s="592" t="s">
        <v>732</v>
      </c>
      <c r="AJ206" s="591">
        <v>304017</v>
      </c>
      <c r="AK206" s="624"/>
      <c r="AL206" s="761">
        <v>100014</v>
      </c>
      <c r="AM206" s="762">
        <v>1</v>
      </c>
      <c r="AN206" s="761" t="s">
        <v>3617</v>
      </c>
      <c r="AO206" s="624"/>
      <c r="AP206" s="441"/>
      <c r="AQ206" s="9"/>
    </row>
    <row r="207" spans="1:43" ht="15" customHeight="1" x14ac:dyDescent="0.1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406"/>
      <c r="AG207" s="181"/>
      <c r="AH207" s="591" t="s">
        <v>815</v>
      </c>
      <c r="AI207" s="592" t="s">
        <v>3575</v>
      </c>
      <c r="AJ207" s="591">
        <v>304990</v>
      </c>
      <c r="AK207" s="624"/>
      <c r="AL207" s="761">
        <v>100015</v>
      </c>
      <c r="AM207" s="762" t="s">
        <v>3617</v>
      </c>
      <c r="AN207" s="761">
        <v>1</v>
      </c>
      <c r="AO207" s="624"/>
      <c r="AP207" s="441"/>
      <c r="AQ207" s="9"/>
    </row>
    <row r="208" spans="1:43" ht="15" customHeight="1" x14ac:dyDescent="0.1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406"/>
      <c r="AG208" s="181"/>
      <c r="AH208" s="591" t="s">
        <v>815</v>
      </c>
      <c r="AI208" s="592" t="s">
        <v>3576</v>
      </c>
      <c r="AJ208" s="591">
        <v>304990</v>
      </c>
      <c r="AK208" s="624"/>
      <c r="AL208" s="761">
        <v>100016</v>
      </c>
      <c r="AM208" s="762" t="s">
        <v>3617</v>
      </c>
      <c r="AN208" s="761">
        <v>1</v>
      </c>
      <c r="AO208" s="624"/>
      <c r="AP208" s="441"/>
      <c r="AQ208" s="9"/>
    </row>
    <row r="209" spans="1:43" ht="15" customHeight="1" x14ac:dyDescent="0.1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406"/>
      <c r="AG209" s="181"/>
      <c r="AH209" s="591" t="s">
        <v>901</v>
      </c>
      <c r="AI209" s="592" t="s">
        <v>2006</v>
      </c>
      <c r="AJ209" s="591">
        <v>305050</v>
      </c>
      <c r="AK209" s="624"/>
      <c r="AL209" s="761">
        <v>100017</v>
      </c>
      <c r="AM209" s="762" t="s">
        <v>3617</v>
      </c>
      <c r="AN209" s="761">
        <v>1</v>
      </c>
      <c r="AO209" s="624"/>
      <c r="AP209" s="441"/>
      <c r="AQ209" s="9"/>
    </row>
    <row r="210" spans="1:43" ht="15" customHeight="1" x14ac:dyDescent="0.1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406"/>
      <c r="AG210" s="181"/>
      <c r="AH210" s="591" t="s">
        <v>901</v>
      </c>
      <c r="AI210" s="592" t="s">
        <v>2007</v>
      </c>
      <c r="AJ210" s="591">
        <v>305050</v>
      </c>
      <c r="AK210" s="624"/>
      <c r="AL210" s="761">
        <v>100018</v>
      </c>
      <c r="AM210" s="762" t="s">
        <v>3617</v>
      </c>
      <c r="AN210" s="761">
        <v>1</v>
      </c>
      <c r="AO210" s="624"/>
      <c r="AP210" s="441"/>
      <c r="AQ210" s="9"/>
    </row>
    <row r="211" spans="1:43" ht="13.5" customHeight="1" x14ac:dyDescent="0.1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406"/>
      <c r="AG211" s="181"/>
      <c r="AH211" s="591" t="s">
        <v>989</v>
      </c>
      <c r="AI211" s="592" t="s">
        <v>3577</v>
      </c>
      <c r="AJ211" s="591">
        <v>306036</v>
      </c>
      <c r="AK211" s="624"/>
      <c r="AL211" s="761">
        <v>100019</v>
      </c>
      <c r="AM211" s="762" t="s">
        <v>3617</v>
      </c>
      <c r="AN211" s="761">
        <v>1</v>
      </c>
      <c r="AO211" s="624"/>
      <c r="AP211" s="441"/>
      <c r="AQ211" s="9"/>
    </row>
    <row r="212" spans="1:43" ht="15" customHeight="1" x14ac:dyDescent="0.1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406"/>
      <c r="AG212" s="181"/>
      <c r="AH212" s="591" t="s">
        <v>989</v>
      </c>
      <c r="AI212" s="592" t="s">
        <v>846</v>
      </c>
      <c r="AJ212" s="591">
        <v>306036</v>
      </c>
      <c r="AK212" s="624"/>
      <c r="AL212" s="761">
        <v>100020</v>
      </c>
      <c r="AM212" s="762">
        <v>1</v>
      </c>
      <c r="AN212" s="761" t="s">
        <v>3617</v>
      </c>
      <c r="AO212" s="624"/>
      <c r="AP212" s="441"/>
      <c r="AQ212" s="9"/>
    </row>
    <row r="213" spans="1:43" ht="15" customHeight="1" x14ac:dyDescent="0.1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406"/>
      <c r="AG213" s="181"/>
      <c r="AH213" s="591" t="s">
        <v>1976</v>
      </c>
      <c r="AI213" s="592" t="s">
        <v>2008</v>
      </c>
      <c r="AJ213" s="591">
        <v>404012</v>
      </c>
      <c r="AK213" s="624"/>
      <c r="AL213" s="761">
        <v>100021</v>
      </c>
      <c r="AM213" s="762" t="s">
        <v>3617</v>
      </c>
      <c r="AN213" s="761">
        <v>1</v>
      </c>
      <c r="AO213" s="624"/>
      <c r="AP213" s="441"/>
      <c r="AQ213" s="9"/>
    </row>
    <row r="214" spans="1:43" ht="15" customHeight="1" x14ac:dyDescent="0.1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406"/>
      <c r="AG214" s="181"/>
      <c r="AH214" s="591" t="s">
        <v>1976</v>
      </c>
      <c r="AI214" s="592" t="s">
        <v>2009</v>
      </c>
      <c r="AJ214" s="591">
        <v>404012</v>
      </c>
      <c r="AK214" s="624"/>
      <c r="AL214" s="761">
        <v>100022</v>
      </c>
      <c r="AM214" s="762">
        <v>1</v>
      </c>
      <c r="AN214" s="761" t="s">
        <v>3617</v>
      </c>
      <c r="AO214" s="624"/>
      <c r="AP214" s="441"/>
      <c r="AQ214" s="9"/>
    </row>
    <row r="215" spans="1:43" ht="15" customHeight="1" x14ac:dyDescent="0.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406"/>
      <c r="AG215" s="181"/>
      <c r="AH215" s="591" t="s">
        <v>1090</v>
      </c>
      <c r="AI215" s="592" t="s">
        <v>3578</v>
      </c>
      <c r="AJ215" s="591">
        <v>407011</v>
      </c>
      <c r="AK215" s="624"/>
      <c r="AL215" s="761">
        <v>100023</v>
      </c>
      <c r="AM215" s="762">
        <v>1</v>
      </c>
      <c r="AN215" s="761" t="s">
        <v>3617</v>
      </c>
      <c r="AO215" s="624"/>
      <c r="AP215" s="441"/>
      <c r="AQ215" s="9"/>
    </row>
    <row r="216" spans="1:43" ht="15" customHeight="1" x14ac:dyDescent="0.1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406"/>
      <c r="AG216" s="181"/>
      <c r="AH216" s="591" t="s">
        <v>1090</v>
      </c>
      <c r="AI216" s="592" t="s">
        <v>1029</v>
      </c>
      <c r="AJ216" s="591">
        <v>407011</v>
      </c>
      <c r="AK216" s="624"/>
      <c r="AL216" s="761">
        <v>100024</v>
      </c>
      <c r="AM216" s="762">
        <v>1</v>
      </c>
      <c r="AN216" s="761" t="s">
        <v>3617</v>
      </c>
      <c r="AO216" s="624"/>
      <c r="AP216" s="441"/>
      <c r="AQ216" s="9"/>
    </row>
    <row r="217" spans="1:43" ht="15" customHeight="1" x14ac:dyDescent="0.1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406"/>
      <c r="AG217" s="181"/>
      <c r="AH217" s="591" t="s">
        <v>1976</v>
      </c>
      <c r="AI217" s="592" t="s">
        <v>2010</v>
      </c>
      <c r="AJ217" s="591">
        <v>408001</v>
      </c>
      <c r="AK217" s="624"/>
      <c r="AL217" s="761">
        <v>100025</v>
      </c>
      <c r="AM217" s="762" t="s">
        <v>3617</v>
      </c>
      <c r="AN217" s="761">
        <v>1</v>
      </c>
      <c r="AO217" s="624"/>
      <c r="AP217" s="441"/>
      <c r="AQ217" s="9"/>
    </row>
    <row r="218" spans="1:43" ht="15" customHeight="1" x14ac:dyDescent="0.1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406"/>
      <c r="AG218" s="181"/>
      <c r="AH218" s="591" t="s">
        <v>1976</v>
      </c>
      <c r="AI218" s="592" t="s">
        <v>2011</v>
      </c>
      <c r="AJ218" s="591">
        <v>408001</v>
      </c>
      <c r="AK218" s="624"/>
      <c r="AL218" s="761">
        <v>100026</v>
      </c>
      <c r="AM218" s="762" t="s">
        <v>3617</v>
      </c>
      <c r="AN218" s="761">
        <v>1</v>
      </c>
      <c r="AO218" s="624"/>
      <c r="AP218" s="441"/>
      <c r="AQ218" s="9"/>
    </row>
    <row r="219" spans="1:43" ht="15" customHeight="1" x14ac:dyDescent="0.1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406"/>
      <c r="AG219" s="181"/>
      <c r="AH219" s="591" t="s">
        <v>1090</v>
      </c>
      <c r="AI219" s="592" t="s">
        <v>3579</v>
      </c>
      <c r="AJ219" s="591">
        <v>409018</v>
      </c>
      <c r="AK219" s="624"/>
      <c r="AL219" s="761">
        <v>100027</v>
      </c>
      <c r="AM219" s="762" t="s">
        <v>3617</v>
      </c>
      <c r="AN219" s="761">
        <v>1</v>
      </c>
      <c r="AO219" s="624"/>
      <c r="AP219" s="441"/>
      <c r="AQ219" s="9"/>
    </row>
    <row r="220" spans="1:43" ht="15" customHeight="1" x14ac:dyDescent="0.1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406"/>
      <c r="AG220" s="181"/>
      <c r="AH220" s="591" t="s">
        <v>1090</v>
      </c>
      <c r="AI220" s="592" t="s">
        <v>3580</v>
      </c>
      <c r="AJ220" s="591">
        <v>409018</v>
      </c>
      <c r="AK220" s="624"/>
      <c r="AL220" s="761">
        <v>100028</v>
      </c>
      <c r="AM220" s="762">
        <v>1</v>
      </c>
      <c r="AN220" s="761" t="s">
        <v>3617</v>
      </c>
      <c r="AO220" s="624"/>
      <c r="AP220" s="441"/>
      <c r="AQ220" s="9"/>
    </row>
    <row r="221" spans="1:43" ht="15" customHeight="1" x14ac:dyDescent="0.1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406"/>
      <c r="AG221" s="181"/>
      <c r="AH221" s="591" t="s">
        <v>1090</v>
      </c>
      <c r="AI221" s="592" t="s">
        <v>2074</v>
      </c>
      <c r="AJ221" s="591">
        <v>411023</v>
      </c>
      <c r="AK221" s="624"/>
      <c r="AL221" s="761">
        <v>100029</v>
      </c>
      <c r="AM221" s="762" t="s">
        <v>3617</v>
      </c>
      <c r="AN221" s="761">
        <v>1</v>
      </c>
      <c r="AO221" s="624"/>
      <c r="AP221" s="441"/>
      <c r="AQ221" s="9"/>
    </row>
    <row r="222" spans="1:43" ht="15" customHeight="1" x14ac:dyDescent="0.1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406"/>
      <c r="AG222" s="181"/>
      <c r="AH222" s="591" t="s">
        <v>1090</v>
      </c>
      <c r="AI222" s="592" t="s">
        <v>1337</v>
      </c>
      <c r="AJ222" s="591">
        <v>411023</v>
      </c>
      <c r="AK222" s="624"/>
      <c r="AL222" s="761">
        <v>100030</v>
      </c>
      <c r="AM222" s="762" t="s">
        <v>3617</v>
      </c>
      <c r="AN222" s="761">
        <v>1</v>
      </c>
      <c r="AO222" s="624"/>
      <c r="AP222" s="441"/>
      <c r="AQ222" s="9"/>
    </row>
    <row r="223" spans="1:43" ht="15" customHeight="1" x14ac:dyDescent="0.1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406"/>
      <c r="AG223" s="181"/>
      <c r="AH223" s="591" t="s">
        <v>1090</v>
      </c>
      <c r="AI223" s="592" t="s">
        <v>3581</v>
      </c>
      <c r="AJ223" s="591">
        <v>411028</v>
      </c>
      <c r="AK223" s="624"/>
      <c r="AL223" s="761">
        <v>100031</v>
      </c>
      <c r="AM223" s="762" t="s">
        <v>3617</v>
      </c>
      <c r="AN223" s="761">
        <v>1</v>
      </c>
      <c r="AO223" s="624"/>
      <c r="AP223" s="441"/>
      <c r="AQ223" s="9"/>
    </row>
    <row r="224" spans="1:43" ht="15" customHeight="1" x14ac:dyDescent="0.1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406"/>
      <c r="AG224" s="181"/>
      <c r="AH224" s="591" t="s">
        <v>1090</v>
      </c>
      <c r="AI224" s="592" t="s">
        <v>1345</v>
      </c>
      <c r="AJ224" s="591">
        <v>411028</v>
      </c>
      <c r="AK224" s="624"/>
      <c r="AL224" s="761">
        <v>100032</v>
      </c>
      <c r="AM224" s="762">
        <v>1</v>
      </c>
      <c r="AN224" s="761" t="s">
        <v>3617</v>
      </c>
      <c r="AO224" s="624"/>
      <c r="AP224" s="441"/>
      <c r="AQ224" s="9"/>
    </row>
    <row r="225" spans="1:43" ht="15" customHeight="1" x14ac:dyDescent="0.1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406"/>
      <c r="AG225" s="181"/>
      <c r="AH225" s="591" t="s">
        <v>1389</v>
      </c>
      <c r="AI225" s="592" t="s">
        <v>1399</v>
      </c>
      <c r="AJ225" s="591">
        <v>503992</v>
      </c>
      <c r="AK225" s="624"/>
      <c r="AL225" s="761">
        <v>100033</v>
      </c>
      <c r="AM225" s="762" t="s">
        <v>3617</v>
      </c>
      <c r="AN225" s="761">
        <v>1</v>
      </c>
      <c r="AO225" s="624"/>
      <c r="AP225" s="441"/>
      <c r="AQ225" s="9"/>
    </row>
    <row r="226" spans="1:43" ht="15" customHeight="1" x14ac:dyDescent="0.1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406"/>
      <c r="AG226" s="181"/>
      <c r="AH226" s="591" t="s">
        <v>1389</v>
      </c>
      <c r="AI226" s="592" t="s">
        <v>2075</v>
      </c>
      <c r="AJ226" s="591">
        <v>503992</v>
      </c>
      <c r="AK226" s="624"/>
      <c r="AL226" s="761">
        <v>100034</v>
      </c>
      <c r="AM226" s="762" t="s">
        <v>3617</v>
      </c>
      <c r="AN226" s="761">
        <v>1</v>
      </c>
      <c r="AO226" s="624"/>
      <c r="AP226" s="441"/>
      <c r="AQ226" s="9"/>
    </row>
    <row r="227" spans="1:43" ht="15" customHeight="1" x14ac:dyDescent="0.1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406"/>
      <c r="AG227" s="181"/>
      <c r="AH227" s="591" t="s">
        <v>1418</v>
      </c>
      <c r="AI227" s="592" t="s">
        <v>2012</v>
      </c>
      <c r="AJ227" s="591">
        <v>505025</v>
      </c>
      <c r="AK227" s="624"/>
      <c r="AL227" s="761">
        <v>100035</v>
      </c>
      <c r="AM227" s="762">
        <v>1</v>
      </c>
      <c r="AN227" s="761" t="s">
        <v>3617</v>
      </c>
      <c r="AO227" s="624"/>
      <c r="AP227" s="441"/>
      <c r="AQ227" s="9"/>
    </row>
    <row r="228" spans="1:43" ht="15" customHeight="1" x14ac:dyDescent="0.1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406"/>
      <c r="AG228" s="181"/>
      <c r="AH228" s="591" t="s">
        <v>1418</v>
      </c>
      <c r="AI228" s="592" t="s">
        <v>2013</v>
      </c>
      <c r="AJ228" s="591">
        <v>505025</v>
      </c>
      <c r="AK228" s="624"/>
      <c r="AL228" s="761">
        <v>100038</v>
      </c>
      <c r="AM228" s="762" t="s">
        <v>3617</v>
      </c>
      <c r="AN228" s="761">
        <v>1</v>
      </c>
      <c r="AO228" s="624"/>
      <c r="AP228" s="441"/>
      <c r="AQ228" s="9"/>
    </row>
    <row r="229" spans="1:43" ht="15" customHeight="1" x14ac:dyDescent="0.1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406"/>
      <c r="AG229" s="181"/>
      <c r="AH229" s="591" t="s">
        <v>1445</v>
      </c>
      <c r="AI229" s="592" t="s">
        <v>2076</v>
      </c>
      <c r="AJ229" s="591">
        <v>505029</v>
      </c>
      <c r="AK229" s="624"/>
      <c r="AL229" s="761">
        <v>100039</v>
      </c>
      <c r="AM229" s="762" t="s">
        <v>3617</v>
      </c>
      <c r="AN229" s="761">
        <v>1</v>
      </c>
      <c r="AO229" s="624"/>
      <c r="AP229" s="441"/>
      <c r="AQ229" s="9"/>
    </row>
    <row r="230" spans="1:43" ht="15" customHeight="1" x14ac:dyDescent="0.1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406"/>
      <c r="AG230" s="181"/>
      <c r="AH230" s="591" t="s">
        <v>1445</v>
      </c>
      <c r="AI230" s="592" t="s">
        <v>1452</v>
      </c>
      <c r="AJ230" s="591">
        <v>505029</v>
      </c>
      <c r="AK230" s="624"/>
      <c r="AL230" s="763">
        <v>100040</v>
      </c>
      <c r="AM230" s="762" t="s">
        <v>3617</v>
      </c>
      <c r="AN230" s="761">
        <v>1</v>
      </c>
      <c r="AO230" s="624"/>
      <c r="AP230" s="441"/>
      <c r="AQ230" s="9"/>
    </row>
    <row r="231" spans="1:43" ht="15" customHeight="1" x14ac:dyDescent="0.1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406"/>
      <c r="AG231" s="181"/>
      <c r="AH231" s="591" t="s">
        <v>1547</v>
      </c>
      <c r="AI231" s="592" t="s">
        <v>3582</v>
      </c>
      <c r="AJ231" s="591">
        <v>508048</v>
      </c>
      <c r="AK231" s="624"/>
      <c r="AL231" s="763">
        <v>100042</v>
      </c>
      <c r="AM231" s="762" t="s">
        <v>3617</v>
      </c>
      <c r="AN231" s="761">
        <v>1</v>
      </c>
      <c r="AO231" s="624"/>
      <c r="AP231" s="441"/>
      <c r="AQ231" s="9"/>
    </row>
    <row r="232" spans="1:43" ht="15" customHeight="1" x14ac:dyDescent="0.1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406"/>
      <c r="AG232" s="181"/>
      <c r="AH232" s="591" t="s">
        <v>1547</v>
      </c>
      <c r="AI232" s="592" t="s">
        <v>1599</v>
      </c>
      <c r="AJ232" s="591">
        <v>508048</v>
      </c>
      <c r="AK232" s="624"/>
      <c r="AL232" s="763">
        <v>100043</v>
      </c>
      <c r="AM232" s="762" t="s">
        <v>3617</v>
      </c>
      <c r="AN232" s="761">
        <v>1</v>
      </c>
      <c r="AO232" s="624"/>
      <c r="AP232" s="441"/>
      <c r="AQ232" s="9"/>
    </row>
    <row r="233" spans="1:43" ht="15" customHeight="1" x14ac:dyDescent="0.1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406"/>
      <c r="AG233" s="181"/>
      <c r="AH233" s="591" t="s">
        <v>509</v>
      </c>
      <c r="AI233" s="592" t="s">
        <v>510</v>
      </c>
      <c r="AJ233" s="591">
        <v>601011</v>
      </c>
      <c r="AK233" s="627"/>
      <c r="AL233" s="763">
        <v>100045</v>
      </c>
      <c r="AM233" s="764">
        <v>1</v>
      </c>
      <c r="AN233" s="764" t="s">
        <v>3617</v>
      </c>
      <c r="AO233" s="627"/>
      <c r="AP233" s="441"/>
      <c r="AQ233" s="9"/>
    </row>
    <row r="234" spans="1:43" ht="15" customHeight="1" x14ac:dyDescent="0.1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406"/>
      <c r="AG234" s="181"/>
      <c r="AH234" s="591" t="s">
        <v>509</v>
      </c>
      <c r="AI234" s="592" t="s">
        <v>511</v>
      </c>
      <c r="AJ234" s="591">
        <v>601011</v>
      </c>
      <c r="AK234" s="627"/>
      <c r="AL234" s="763">
        <v>100046</v>
      </c>
      <c r="AM234" s="763" t="s">
        <v>3617</v>
      </c>
      <c r="AN234" s="763">
        <v>1</v>
      </c>
      <c r="AO234" s="606"/>
      <c r="AP234" s="441"/>
      <c r="AQ234" s="9"/>
    </row>
    <row r="235" spans="1:43" ht="15" customHeight="1" x14ac:dyDescent="0.1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406"/>
      <c r="AG235" s="181"/>
      <c r="AH235" s="591" t="s">
        <v>1700</v>
      </c>
      <c r="AI235" s="592" t="s">
        <v>2014</v>
      </c>
      <c r="AJ235" s="591">
        <v>603046</v>
      </c>
      <c r="AK235" s="627"/>
      <c r="AL235" s="763">
        <v>100047</v>
      </c>
      <c r="AM235" s="763">
        <v>1</v>
      </c>
      <c r="AN235" s="763" t="s">
        <v>3617</v>
      </c>
      <c r="AO235" s="606"/>
      <c r="AP235" s="441"/>
      <c r="AQ235" s="9"/>
    </row>
    <row r="236" spans="1:43" ht="15" customHeight="1" x14ac:dyDescent="0.1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406"/>
      <c r="AG236" s="181"/>
      <c r="AH236" s="591" t="s">
        <v>1700</v>
      </c>
      <c r="AI236" s="592" t="s">
        <v>2015</v>
      </c>
      <c r="AJ236" s="591">
        <v>603046</v>
      </c>
      <c r="AK236" s="627"/>
      <c r="AL236" s="763">
        <v>100049</v>
      </c>
      <c r="AM236" s="763">
        <v>1</v>
      </c>
      <c r="AN236" s="763" t="s">
        <v>3617</v>
      </c>
      <c r="AO236" s="606"/>
      <c r="AP236" s="441"/>
      <c r="AQ236" s="9"/>
    </row>
    <row r="237" spans="1:43" ht="15" customHeight="1" x14ac:dyDescent="0.1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406"/>
      <c r="AG237" s="181"/>
      <c r="AH237" s="591" t="s">
        <v>1700</v>
      </c>
      <c r="AI237" s="592" t="s">
        <v>3583</v>
      </c>
      <c r="AJ237" s="591">
        <v>603085</v>
      </c>
      <c r="AK237" s="627"/>
      <c r="AL237" s="763">
        <v>100050</v>
      </c>
      <c r="AM237" s="763">
        <v>1</v>
      </c>
      <c r="AN237" s="763" t="s">
        <v>3617</v>
      </c>
      <c r="AO237" s="606"/>
      <c r="AP237" s="441"/>
      <c r="AQ237" s="9"/>
    </row>
    <row r="238" spans="1:43" ht="15" customHeight="1" x14ac:dyDescent="0.1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406"/>
      <c r="AG238" s="181"/>
      <c r="AH238" s="591" t="s">
        <v>1700</v>
      </c>
      <c r="AI238" s="592" t="s">
        <v>1787</v>
      </c>
      <c r="AJ238" s="591">
        <v>603085</v>
      </c>
      <c r="AK238" s="627"/>
      <c r="AL238" s="763">
        <v>100051</v>
      </c>
      <c r="AM238" s="763">
        <v>1</v>
      </c>
      <c r="AN238" s="763" t="s">
        <v>3617</v>
      </c>
      <c r="AO238" s="606"/>
      <c r="AP238" s="441"/>
      <c r="AQ238" s="9"/>
    </row>
    <row r="239" spans="1:43" ht="15" customHeight="1" x14ac:dyDescent="0.1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406"/>
      <c r="AG239" s="181"/>
      <c r="AH239" s="591" t="s">
        <v>1700</v>
      </c>
      <c r="AI239" s="592" t="s">
        <v>2077</v>
      </c>
      <c r="AJ239" s="591">
        <v>603096</v>
      </c>
      <c r="AK239" s="627"/>
      <c r="AL239" s="763">
        <v>100052</v>
      </c>
      <c r="AM239" s="763">
        <v>1</v>
      </c>
      <c r="AN239" s="763" t="s">
        <v>3617</v>
      </c>
      <c r="AO239" s="606"/>
      <c r="AP239" s="441"/>
      <c r="AQ239" s="9"/>
    </row>
    <row r="240" spans="1:43" ht="15" customHeight="1" x14ac:dyDescent="0.1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406"/>
      <c r="AG240" s="181"/>
      <c r="AH240" s="591" t="s">
        <v>1700</v>
      </c>
      <c r="AI240" s="592" t="s">
        <v>1803</v>
      </c>
      <c r="AJ240" s="591">
        <v>603096</v>
      </c>
      <c r="AK240" s="627"/>
      <c r="AL240" s="763">
        <v>100053</v>
      </c>
      <c r="AM240" s="763" t="s">
        <v>3617</v>
      </c>
      <c r="AN240" s="763">
        <v>1</v>
      </c>
      <c r="AO240" s="606"/>
      <c r="AP240" s="441"/>
      <c r="AQ240" s="9"/>
    </row>
    <row r="241" spans="1:43" ht="15" customHeight="1" x14ac:dyDescent="0.1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406"/>
      <c r="AG241" s="181"/>
      <c r="AH241" s="591" t="s">
        <v>1700</v>
      </c>
      <c r="AI241" s="592" t="s">
        <v>3584</v>
      </c>
      <c r="AJ241" s="591">
        <v>603106</v>
      </c>
      <c r="AK241" s="627"/>
      <c r="AL241" s="763">
        <v>100054</v>
      </c>
      <c r="AM241" s="763" t="s">
        <v>3617</v>
      </c>
      <c r="AN241" s="763">
        <v>1</v>
      </c>
      <c r="AO241" s="606"/>
      <c r="AP241" s="441"/>
      <c r="AQ241" s="9"/>
    </row>
    <row r="242" spans="1:43" ht="15" customHeight="1" x14ac:dyDescent="0.1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406"/>
      <c r="AG242" s="181"/>
      <c r="AH242" s="591" t="s">
        <v>1700</v>
      </c>
      <c r="AI242" s="592" t="s">
        <v>1815</v>
      </c>
      <c r="AJ242" s="591">
        <v>603106</v>
      </c>
      <c r="AK242" s="627"/>
      <c r="AL242" s="763">
        <v>100055</v>
      </c>
      <c r="AM242" s="763" t="s">
        <v>3617</v>
      </c>
      <c r="AN242" s="763">
        <v>1</v>
      </c>
      <c r="AO242" s="606"/>
      <c r="AP242" s="441"/>
      <c r="AQ242" s="9"/>
    </row>
    <row r="243" spans="1:43" ht="15" customHeight="1" x14ac:dyDescent="0.1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406"/>
      <c r="AG243" s="181"/>
      <c r="AH243" s="591" t="s">
        <v>1825</v>
      </c>
      <c r="AI243" s="592" t="s">
        <v>3585</v>
      </c>
      <c r="AJ243" s="591">
        <v>604990</v>
      </c>
      <c r="AK243" s="627"/>
      <c r="AL243" s="763">
        <v>100056</v>
      </c>
      <c r="AM243" s="763">
        <v>1</v>
      </c>
      <c r="AN243" s="763" t="s">
        <v>3617</v>
      </c>
      <c r="AO243" s="606"/>
      <c r="AP243" s="441"/>
      <c r="AQ243" s="9"/>
    </row>
    <row r="244" spans="1:43" ht="15" customHeight="1" x14ac:dyDescent="0.1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406"/>
      <c r="AG244" s="181"/>
      <c r="AH244" s="591" t="s">
        <v>1825</v>
      </c>
      <c r="AI244" s="592" t="s">
        <v>1840</v>
      </c>
      <c r="AJ244" s="591">
        <v>604990</v>
      </c>
      <c r="AK244" s="627"/>
      <c r="AL244" s="763">
        <v>100057</v>
      </c>
      <c r="AM244" s="763" t="s">
        <v>3617</v>
      </c>
      <c r="AN244" s="763">
        <v>1</v>
      </c>
      <c r="AO244" s="606"/>
      <c r="AP244" s="441"/>
      <c r="AQ244" s="9"/>
    </row>
    <row r="245" spans="1:43" ht="15" customHeight="1" x14ac:dyDescent="0.1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406"/>
      <c r="AG245" s="181"/>
      <c r="AH245" s="591" t="s">
        <v>1843</v>
      </c>
      <c r="AI245" s="592" t="s">
        <v>3586</v>
      </c>
      <c r="AJ245" s="591">
        <v>605020</v>
      </c>
      <c r="AK245" s="627"/>
      <c r="AL245" s="763">
        <v>100058</v>
      </c>
      <c r="AM245" s="763">
        <v>1</v>
      </c>
      <c r="AN245" s="763" t="s">
        <v>3617</v>
      </c>
      <c r="AO245" s="606"/>
      <c r="AP245" s="441"/>
      <c r="AQ245" s="9"/>
    </row>
    <row r="246" spans="1:43" ht="15" customHeight="1" x14ac:dyDescent="0.1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406"/>
      <c r="AG246" s="181"/>
      <c r="AH246" s="591" t="s">
        <v>1843</v>
      </c>
      <c r="AI246" s="592" t="s">
        <v>3587</v>
      </c>
      <c r="AJ246" s="591">
        <v>605020</v>
      </c>
      <c r="AK246" s="627"/>
      <c r="AL246" s="763">
        <v>100059</v>
      </c>
      <c r="AM246" s="763" t="s">
        <v>3617</v>
      </c>
      <c r="AN246" s="763">
        <v>1</v>
      </c>
      <c r="AO246" s="606"/>
      <c r="AP246" s="441"/>
      <c r="AQ246" s="9"/>
    </row>
    <row r="247" spans="1:43" ht="15" customHeight="1" x14ac:dyDescent="0.1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406"/>
      <c r="AG247" s="181"/>
      <c r="AH247" s="591" t="s">
        <v>1881</v>
      </c>
      <c r="AI247" s="592" t="s">
        <v>3588</v>
      </c>
      <c r="AJ247" s="591">
        <v>704018</v>
      </c>
      <c r="AK247" s="627"/>
      <c r="AL247" s="763">
        <v>100993</v>
      </c>
      <c r="AM247" s="763" t="s">
        <v>3617</v>
      </c>
      <c r="AN247" s="763">
        <v>1</v>
      </c>
      <c r="AO247" s="606"/>
      <c r="AP247" s="441"/>
      <c r="AQ247" s="9"/>
    </row>
    <row r="248" spans="1:43" ht="15" customHeight="1" x14ac:dyDescent="0.1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406"/>
      <c r="AG248" s="181"/>
      <c r="AH248" s="591" t="s">
        <v>1881</v>
      </c>
      <c r="AI248" s="592" t="s">
        <v>1583</v>
      </c>
      <c r="AJ248" s="591">
        <v>704018</v>
      </c>
      <c r="AK248" s="627"/>
      <c r="AL248" s="763">
        <v>100994</v>
      </c>
      <c r="AM248" s="763">
        <v>1</v>
      </c>
      <c r="AN248" s="763" t="s">
        <v>3617</v>
      </c>
      <c r="AO248" s="606"/>
      <c r="AP248" s="441"/>
      <c r="AQ248" s="9"/>
    </row>
    <row r="249" spans="1:43" ht="15" customHeight="1" x14ac:dyDescent="0.1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406"/>
      <c r="AG249" s="181"/>
      <c r="AH249" s="591" t="s">
        <v>1881</v>
      </c>
      <c r="AI249" s="592" t="s">
        <v>2016</v>
      </c>
      <c r="AJ249" s="591">
        <v>704025</v>
      </c>
      <c r="AK249" s="627"/>
      <c r="AL249" s="763">
        <v>201001</v>
      </c>
      <c r="AM249" s="763" t="s">
        <v>3617</v>
      </c>
      <c r="AN249" s="763">
        <v>1</v>
      </c>
      <c r="AO249" s="606"/>
      <c r="AP249" s="441"/>
      <c r="AQ249" s="9"/>
    </row>
    <row r="250" spans="1:43" ht="15" customHeight="1" x14ac:dyDescent="0.1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406"/>
      <c r="AG250" s="181"/>
      <c r="AH250" s="591" t="s">
        <v>1881</v>
      </c>
      <c r="AI250" s="592" t="s">
        <v>2017</v>
      </c>
      <c r="AJ250" s="591">
        <v>704025</v>
      </c>
      <c r="AK250" s="627"/>
      <c r="AL250" s="763">
        <v>201002</v>
      </c>
      <c r="AM250" s="763">
        <v>1</v>
      </c>
      <c r="AN250" s="763" t="s">
        <v>3617</v>
      </c>
      <c r="AO250" s="606"/>
      <c r="AP250" s="441"/>
      <c r="AQ250" s="9"/>
    </row>
    <row r="251" spans="1:43" ht="15" customHeight="1" x14ac:dyDescent="0.1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406"/>
      <c r="AG251" s="181"/>
      <c r="AH251" s="591" t="s">
        <v>1896</v>
      </c>
      <c r="AI251" s="592" t="s">
        <v>1606</v>
      </c>
      <c r="AJ251" s="591">
        <v>705004</v>
      </c>
      <c r="AK251" s="627"/>
      <c r="AL251" s="763">
        <v>201003</v>
      </c>
      <c r="AM251" s="763">
        <v>1</v>
      </c>
      <c r="AN251" s="763" t="s">
        <v>3617</v>
      </c>
      <c r="AO251" s="606"/>
      <c r="AP251" s="441"/>
      <c r="AQ251" s="9"/>
    </row>
    <row r="252" spans="1:43" ht="15" customHeight="1" x14ac:dyDescent="0.1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406"/>
      <c r="AG252" s="181"/>
      <c r="AH252" s="591" t="s">
        <v>1896</v>
      </c>
      <c r="AI252" s="592" t="s">
        <v>3589</v>
      </c>
      <c r="AJ252" s="591">
        <v>705004</v>
      </c>
      <c r="AK252" s="627"/>
      <c r="AL252" s="763">
        <v>201004</v>
      </c>
      <c r="AM252" s="763" t="s">
        <v>3617</v>
      </c>
      <c r="AN252" s="763">
        <v>1</v>
      </c>
      <c r="AO252" s="606"/>
      <c r="AP252" s="441"/>
      <c r="AQ252" s="9"/>
    </row>
    <row r="253" spans="1:43" ht="15" customHeight="1" x14ac:dyDescent="0.1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406"/>
      <c r="AG253" s="181"/>
      <c r="AH253" s="591" t="s">
        <v>1902</v>
      </c>
      <c r="AI253" s="592" t="s">
        <v>1908</v>
      </c>
      <c r="AJ253" s="591">
        <v>802991</v>
      </c>
      <c r="AK253" s="627"/>
      <c r="AL253" s="763">
        <v>201005</v>
      </c>
      <c r="AM253" s="763">
        <v>1</v>
      </c>
      <c r="AN253" s="763" t="s">
        <v>3617</v>
      </c>
      <c r="AO253" s="606"/>
      <c r="AP253" s="441"/>
      <c r="AQ253" s="9"/>
    </row>
    <row r="254" spans="1:43" ht="15" customHeight="1" x14ac:dyDescent="0.1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406"/>
      <c r="AG254" s="181"/>
      <c r="AH254" s="591" t="s">
        <v>1902</v>
      </c>
      <c r="AI254" s="592" t="s">
        <v>2078</v>
      </c>
      <c r="AJ254" s="591">
        <v>802991</v>
      </c>
      <c r="AK254" s="628"/>
      <c r="AL254" s="763">
        <v>201006</v>
      </c>
      <c r="AM254" s="763">
        <v>1</v>
      </c>
      <c r="AN254" s="763" t="s">
        <v>3617</v>
      </c>
      <c r="AO254" s="606"/>
      <c r="AP254" s="441"/>
      <c r="AQ254" s="9"/>
    </row>
    <row r="255" spans="1:43" ht="15" customHeight="1" x14ac:dyDescent="0.1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406"/>
      <c r="AG255" s="181"/>
      <c r="AH255" s="591" t="s">
        <v>2079</v>
      </c>
      <c r="AI255" s="592" t="s">
        <v>2018</v>
      </c>
      <c r="AJ255" s="591">
        <v>901034</v>
      </c>
      <c r="AK255" s="628"/>
      <c r="AL255" s="763">
        <v>201007</v>
      </c>
      <c r="AM255" s="763" t="s">
        <v>3617</v>
      </c>
      <c r="AN255" s="763">
        <v>1</v>
      </c>
      <c r="AO255" s="606"/>
      <c r="AP255" s="441"/>
      <c r="AQ255" s="9"/>
    </row>
    <row r="256" spans="1:43" ht="15" customHeight="1" x14ac:dyDescent="0.1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406"/>
      <c r="AG256" s="181"/>
      <c r="AH256" s="591" t="s">
        <v>1919</v>
      </c>
      <c r="AI256" s="592" t="s">
        <v>2019</v>
      </c>
      <c r="AJ256" s="591">
        <v>901034</v>
      </c>
      <c r="AK256" s="628"/>
      <c r="AL256" s="763">
        <v>201008</v>
      </c>
      <c r="AM256" s="763" t="s">
        <v>3617</v>
      </c>
      <c r="AN256" s="763">
        <v>1</v>
      </c>
      <c r="AO256" s="606"/>
      <c r="AP256" s="441"/>
      <c r="AQ256" s="9"/>
    </row>
    <row r="257" spans="1:43" ht="15" customHeight="1" x14ac:dyDescent="0.1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406"/>
      <c r="AG257" s="181"/>
      <c r="AH257" s="598" t="s">
        <v>1919</v>
      </c>
      <c r="AI257" s="598" t="s">
        <v>1691</v>
      </c>
      <c r="AJ257" s="594">
        <v>901036</v>
      </c>
      <c r="AK257" s="628"/>
      <c r="AL257" s="763">
        <v>201009</v>
      </c>
      <c r="AM257" s="763">
        <v>1</v>
      </c>
      <c r="AN257" s="763" t="s">
        <v>3617</v>
      </c>
      <c r="AO257" s="606"/>
      <c r="AP257" s="441"/>
      <c r="AQ257" s="9"/>
    </row>
    <row r="258" spans="1:43" ht="15" customHeight="1" x14ac:dyDescent="0.1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406"/>
      <c r="AG258" s="181"/>
      <c r="AH258" s="598" t="s">
        <v>1919</v>
      </c>
      <c r="AI258" s="598" t="s">
        <v>3590</v>
      </c>
      <c r="AJ258" s="594">
        <v>901036</v>
      </c>
      <c r="AK258" s="628"/>
      <c r="AL258" s="763">
        <v>201010</v>
      </c>
      <c r="AM258" s="763">
        <v>1</v>
      </c>
      <c r="AN258" s="763" t="s">
        <v>3617</v>
      </c>
      <c r="AO258" s="606"/>
      <c r="AP258" s="441"/>
      <c r="AQ258" s="9"/>
    </row>
    <row r="259" spans="1:43" ht="15" customHeight="1" x14ac:dyDescent="0.1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406"/>
      <c r="AG259" s="181"/>
      <c r="AH259" s="598" t="s">
        <v>1941</v>
      </c>
      <c r="AI259" s="598" t="s">
        <v>3591</v>
      </c>
      <c r="AJ259" s="594">
        <v>905014</v>
      </c>
      <c r="AK259" s="628"/>
      <c r="AL259" s="763">
        <v>201011</v>
      </c>
      <c r="AM259" s="763">
        <v>1</v>
      </c>
      <c r="AN259" s="763" t="s">
        <v>3617</v>
      </c>
      <c r="AO259" s="606"/>
      <c r="AP259" s="441"/>
      <c r="AQ259" s="9"/>
    </row>
    <row r="260" spans="1:43" ht="15" customHeight="1" x14ac:dyDescent="0.1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406"/>
      <c r="AG260" s="181"/>
      <c r="AH260" s="598" t="s">
        <v>1941</v>
      </c>
      <c r="AI260" s="598" t="s">
        <v>307</v>
      </c>
      <c r="AJ260" s="594">
        <v>905014</v>
      </c>
      <c r="AK260" s="627"/>
      <c r="AL260" s="764">
        <v>201012</v>
      </c>
      <c r="AM260" s="764" t="s">
        <v>3617</v>
      </c>
      <c r="AN260" s="764">
        <v>1</v>
      </c>
      <c r="AO260" s="627"/>
      <c r="AP260" s="441"/>
      <c r="AQ260" s="9"/>
    </row>
    <row r="261" spans="1:43" ht="15" customHeight="1" x14ac:dyDescent="0.1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406"/>
      <c r="AG261" s="181"/>
      <c r="AH261" s="598" t="s">
        <v>1954</v>
      </c>
      <c r="AI261" s="598" t="s">
        <v>1957</v>
      </c>
      <c r="AJ261" s="594">
        <v>908994</v>
      </c>
      <c r="AK261" s="627"/>
      <c r="AL261" s="764">
        <v>201013</v>
      </c>
      <c r="AM261" s="764" t="s">
        <v>3617</v>
      </c>
      <c r="AN261" s="764">
        <v>1</v>
      </c>
      <c r="AO261" s="627"/>
      <c r="AP261" s="441"/>
      <c r="AQ261" s="9"/>
    </row>
    <row r="262" spans="1:43" ht="15" customHeight="1" x14ac:dyDescent="0.1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406"/>
      <c r="AG262" s="181"/>
      <c r="AH262" s="598" t="s">
        <v>1954</v>
      </c>
      <c r="AI262" s="598" t="s">
        <v>2080</v>
      </c>
      <c r="AJ262" s="594">
        <v>908994</v>
      </c>
      <c r="AK262" s="627"/>
      <c r="AL262" s="764">
        <v>201014</v>
      </c>
      <c r="AM262" s="764" t="s">
        <v>3617</v>
      </c>
      <c r="AN262" s="764">
        <v>1</v>
      </c>
      <c r="AO262" s="627"/>
      <c r="AP262" s="441"/>
      <c r="AQ262" s="9"/>
    </row>
    <row r="263" spans="1:43" ht="15" customHeight="1" x14ac:dyDescent="0.1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406"/>
      <c r="AG263" s="181"/>
      <c r="AH263" s="598" t="s">
        <v>1954</v>
      </c>
      <c r="AI263" s="598" t="s">
        <v>2081</v>
      </c>
      <c r="AJ263" s="594">
        <v>908992</v>
      </c>
      <c r="AK263" s="627"/>
      <c r="AL263" s="764">
        <v>201015</v>
      </c>
      <c r="AM263" s="764">
        <v>1</v>
      </c>
      <c r="AN263" s="764" t="s">
        <v>3617</v>
      </c>
      <c r="AO263" s="627"/>
      <c r="AP263" s="441"/>
      <c r="AQ263" s="9"/>
    </row>
    <row r="264" spans="1:43" ht="15" customHeight="1" x14ac:dyDescent="0.1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406"/>
      <c r="AG264" s="181"/>
      <c r="AH264" s="598" t="s">
        <v>1954</v>
      </c>
      <c r="AI264" s="598" t="s">
        <v>1955</v>
      </c>
      <c r="AJ264" s="594">
        <v>908992</v>
      </c>
      <c r="AK264" s="627"/>
      <c r="AL264" s="764">
        <v>201016</v>
      </c>
      <c r="AM264" s="764" t="s">
        <v>3617</v>
      </c>
      <c r="AN264" s="764">
        <v>1</v>
      </c>
      <c r="AO264" s="627"/>
      <c r="AP264" s="441"/>
      <c r="AQ264" s="9"/>
    </row>
    <row r="265" spans="1:43" ht="15" customHeight="1" x14ac:dyDescent="0.1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406"/>
      <c r="AG265" s="181"/>
      <c r="AH265" s="619"/>
      <c r="AI265" s="620"/>
      <c r="AJ265" s="621"/>
      <c r="AK265" s="627"/>
      <c r="AL265" s="764">
        <v>201017</v>
      </c>
      <c r="AM265" s="764" t="s">
        <v>3617</v>
      </c>
      <c r="AN265" s="764">
        <v>1</v>
      </c>
      <c r="AO265" s="627"/>
      <c r="AP265" s="441"/>
      <c r="AQ265" s="9"/>
    </row>
    <row r="266" spans="1:43" ht="15" customHeight="1" x14ac:dyDescent="0.1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406"/>
      <c r="AG266" s="181"/>
      <c r="AH266" s="619"/>
      <c r="AI266" s="620"/>
      <c r="AJ266" s="621"/>
      <c r="AK266" s="627"/>
      <c r="AL266" s="764">
        <v>202001</v>
      </c>
      <c r="AM266" s="764" t="s">
        <v>3617</v>
      </c>
      <c r="AN266" s="764">
        <v>1</v>
      </c>
      <c r="AO266" s="627"/>
      <c r="AP266" s="441"/>
      <c r="AQ266" s="9"/>
    </row>
    <row r="267" spans="1:43" ht="15" customHeight="1" x14ac:dyDescent="0.1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406"/>
      <c r="AG267" s="181"/>
      <c r="AH267" s="626" t="s">
        <v>517</v>
      </c>
      <c r="AI267" s="620"/>
      <c r="AJ267" s="621"/>
      <c r="AK267" s="627"/>
      <c r="AL267" s="764">
        <v>202002</v>
      </c>
      <c r="AM267" s="764" t="s">
        <v>3617</v>
      </c>
      <c r="AN267" s="764">
        <v>1</v>
      </c>
      <c r="AO267" s="627"/>
      <c r="AP267" s="441"/>
      <c r="AQ267" s="9"/>
    </row>
    <row r="268" spans="1:43" ht="15" customHeight="1" x14ac:dyDescent="0.1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406"/>
      <c r="AG268" s="181"/>
      <c r="AH268" s="768" t="s">
        <v>519</v>
      </c>
      <c r="AI268" s="768"/>
      <c r="AJ268" s="768"/>
      <c r="AK268" s="627"/>
      <c r="AL268" s="764">
        <v>202003</v>
      </c>
      <c r="AM268" s="764" t="s">
        <v>3617</v>
      </c>
      <c r="AN268" s="764">
        <v>1</v>
      </c>
      <c r="AO268" s="627"/>
      <c r="AP268" s="441"/>
      <c r="AQ268" s="9"/>
    </row>
    <row r="269" spans="1:43" ht="15" customHeight="1" x14ac:dyDescent="0.1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406"/>
      <c r="AG269" s="181"/>
      <c r="AH269" s="584" t="s">
        <v>506</v>
      </c>
      <c r="AI269" s="585" t="s">
        <v>507</v>
      </c>
      <c r="AJ269" s="758" t="s">
        <v>508</v>
      </c>
      <c r="AK269" s="627"/>
      <c r="AL269" s="764">
        <v>202005</v>
      </c>
      <c r="AM269" s="764">
        <v>1</v>
      </c>
      <c r="AN269" s="764" t="s">
        <v>3617</v>
      </c>
      <c r="AO269" s="627"/>
      <c r="AP269" s="441"/>
      <c r="AQ269" s="9"/>
    </row>
    <row r="270" spans="1:43" ht="15" customHeight="1" x14ac:dyDescent="0.1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406"/>
      <c r="AG270" s="181"/>
      <c r="AH270" s="591" t="s">
        <v>372</v>
      </c>
      <c r="AI270" s="592" t="s">
        <v>522</v>
      </c>
      <c r="AJ270" s="591">
        <v>100001</v>
      </c>
      <c r="AK270" s="627"/>
      <c r="AL270" s="764">
        <v>202006</v>
      </c>
      <c r="AM270" s="764" t="s">
        <v>3617</v>
      </c>
      <c r="AN270" s="764">
        <v>1</v>
      </c>
      <c r="AO270" s="627"/>
      <c r="AP270" s="441"/>
      <c r="AQ270" s="9"/>
    </row>
    <row r="271" spans="1:43" ht="15" customHeight="1" x14ac:dyDescent="0.1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406"/>
      <c r="AG271" s="181"/>
      <c r="AH271" s="591" t="s">
        <v>372</v>
      </c>
      <c r="AI271" s="592" t="s">
        <v>523</v>
      </c>
      <c r="AJ271" s="591">
        <v>100002</v>
      </c>
      <c r="AK271" s="627"/>
      <c r="AL271" s="764">
        <v>202007</v>
      </c>
      <c r="AM271" s="764">
        <v>1</v>
      </c>
      <c r="AN271" s="764" t="s">
        <v>3617</v>
      </c>
      <c r="AO271" s="627"/>
      <c r="AP271" s="441"/>
      <c r="AQ271" s="9"/>
    </row>
    <row r="272" spans="1:43" ht="15" customHeight="1" x14ac:dyDescent="0.1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406"/>
      <c r="AG272" s="181"/>
      <c r="AH272" s="591" t="s">
        <v>372</v>
      </c>
      <c r="AI272" s="592" t="s">
        <v>514</v>
      </c>
      <c r="AJ272" s="591">
        <v>100003</v>
      </c>
      <c r="AK272" s="627"/>
      <c r="AL272" s="764">
        <v>202010</v>
      </c>
      <c r="AM272" s="764">
        <v>1</v>
      </c>
      <c r="AN272" s="764" t="s">
        <v>3617</v>
      </c>
      <c r="AO272" s="627"/>
      <c r="AP272" s="441"/>
      <c r="AQ272" s="9"/>
    </row>
    <row r="273" spans="1:43" ht="15" customHeight="1" x14ac:dyDescent="0.1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406"/>
      <c r="AG273" s="181"/>
      <c r="AH273" s="591" t="s">
        <v>372</v>
      </c>
      <c r="AI273" s="592" t="s">
        <v>515</v>
      </c>
      <c r="AJ273" s="591">
        <v>100004</v>
      </c>
      <c r="AK273" s="627"/>
      <c r="AL273" s="764">
        <v>202011</v>
      </c>
      <c r="AM273" s="764" t="s">
        <v>3617</v>
      </c>
      <c r="AN273" s="764">
        <v>1</v>
      </c>
      <c r="AO273" s="627"/>
      <c r="AP273" s="441"/>
      <c r="AQ273" s="9"/>
    </row>
    <row r="274" spans="1:43" ht="15" customHeight="1" x14ac:dyDescent="0.1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406"/>
      <c r="AG274" s="181"/>
      <c r="AH274" s="591" t="s">
        <v>372</v>
      </c>
      <c r="AI274" s="592" t="s">
        <v>516</v>
      </c>
      <c r="AJ274" s="591">
        <v>100005</v>
      </c>
      <c r="AK274" s="627"/>
      <c r="AL274" s="764">
        <v>202012</v>
      </c>
      <c r="AM274" s="764" t="s">
        <v>3617</v>
      </c>
      <c r="AN274" s="764">
        <v>1</v>
      </c>
      <c r="AO274" s="627"/>
      <c r="AP274" s="441"/>
      <c r="AQ274" s="9"/>
    </row>
    <row r="275" spans="1:43" ht="15" customHeight="1" x14ac:dyDescent="0.1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406"/>
      <c r="AG275" s="181"/>
      <c r="AH275" s="591" t="s">
        <v>372</v>
      </c>
      <c r="AI275" s="592" t="s">
        <v>527</v>
      </c>
      <c r="AJ275" s="591">
        <v>100006</v>
      </c>
      <c r="AK275" s="627"/>
      <c r="AL275" s="764">
        <v>202013</v>
      </c>
      <c r="AM275" s="764">
        <v>1</v>
      </c>
      <c r="AN275" s="764" t="s">
        <v>3617</v>
      </c>
      <c r="AO275" s="627"/>
      <c r="AP275" s="441"/>
      <c r="AQ275" s="9"/>
    </row>
    <row r="276" spans="1:43" ht="15" customHeight="1" x14ac:dyDescent="0.1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406"/>
      <c r="AG276" s="181"/>
      <c r="AH276" s="591" t="s">
        <v>372</v>
      </c>
      <c r="AI276" s="592" t="s">
        <v>518</v>
      </c>
      <c r="AJ276" s="591">
        <v>100007</v>
      </c>
      <c r="AK276" s="627"/>
      <c r="AL276" s="764">
        <v>202014</v>
      </c>
      <c r="AM276" s="764" t="s">
        <v>3617</v>
      </c>
      <c r="AN276" s="764">
        <v>1</v>
      </c>
      <c r="AO276" s="627"/>
      <c r="AP276" s="441"/>
      <c r="AQ276" s="9"/>
    </row>
    <row r="277" spans="1:43" ht="15" customHeight="1" x14ac:dyDescent="0.1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406"/>
      <c r="AG277" s="181"/>
      <c r="AH277" s="591" t="s">
        <v>372</v>
      </c>
      <c r="AI277" s="592" t="s">
        <v>520</v>
      </c>
      <c r="AJ277" s="591">
        <v>100008</v>
      </c>
      <c r="AK277" s="627"/>
      <c r="AL277" s="764">
        <v>202015</v>
      </c>
      <c r="AM277" s="764" t="s">
        <v>3617</v>
      </c>
      <c r="AN277" s="764">
        <v>1</v>
      </c>
      <c r="AO277" s="627"/>
      <c r="AP277" s="441"/>
      <c r="AQ277" s="9"/>
    </row>
    <row r="278" spans="1:43" ht="15" customHeight="1" x14ac:dyDescent="0.1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406"/>
      <c r="AG278" s="181"/>
      <c r="AH278" s="591" t="s">
        <v>372</v>
      </c>
      <c r="AI278" s="592" t="s">
        <v>521</v>
      </c>
      <c r="AJ278" s="591">
        <v>100009</v>
      </c>
      <c r="AK278" s="627"/>
      <c r="AL278" s="764">
        <v>202016</v>
      </c>
      <c r="AM278" s="764" t="s">
        <v>3617</v>
      </c>
      <c r="AN278" s="764">
        <v>1</v>
      </c>
      <c r="AO278" s="627"/>
      <c r="AP278" s="441"/>
      <c r="AQ278" s="9"/>
    </row>
    <row r="279" spans="1:43" ht="15" customHeight="1" x14ac:dyDescent="0.1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406"/>
      <c r="AG279" s="181"/>
      <c r="AH279" s="591" t="s">
        <v>372</v>
      </c>
      <c r="AI279" s="592" t="s">
        <v>531</v>
      </c>
      <c r="AJ279" s="591">
        <v>100010</v>
      </c>
      <c r="AK279" s="627"/>
      <c r="AL279" s="764">
        <v>202990</v>
      </c>
      <c r="AM279" s="764" t="s">
        <v>3617</v>
      </c>
      <c r="AN279" s="764">
        <v>1</v>
      </c>
      <c r="AO279" s="627"/>
      <c r="AP279" s="441"/>
      <c r="AQ279" s="9"/>
    </row>
    <row r="280" spans="1:43" ht="15" customHeight="1" x14ac:dyDescent="0.1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406"/>
      <c r="AG280" s="181"/>
      <c r="AH280" s="591" t="s">
        <v>372</v>
      </c>
      <c r="AI280" s="592" t="s">
        <v>524</v>
      </c>
      <c r="AJ280" s="591">
        <v>100011</v>
      </c>
      <c r="AK280" s="627"/>
      <c r="AL280" s="764">
        <v>203001</v>
      </c>
      <c r="AM280" s="764">
        <v>1</v>
      </c>
      <c r="AN280" s="764" t="s">
        <v>3617</v>
      </c>
      <c r="AO280" s="627"/>
      <c r="AP280" s="441"/>
      <c r="AQ280" s="9"/>
    </row>
    <row r="281" spans="1:43" ht="15" customHeight="1" x14ac:dyDescent="0.1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406"/>
      <c r="AG281" s="181"/>
      <c r="AH281" s="591" t="s">
        <v>372</v>
      </c>
      <c r="AI281" s="592" t="s">
        <v>534</v>
      </c>
      <c r="AJ281" s="591">
        <v>100012</v>
      </c>
      <c r="AK281" s="627"/>
      <c r="AL281" s="764">
        <v>203002</v>
      </c>
      <c r="AM281" s="764">
        <v>1</v>
      </c>
      <c r="AN281" s="764" t="s">
        <v>3617</v>
      </c>
      <c r="AO281" s="627"/>
      <c r="AP281" s="441"/>
      <c r="AQ281" s="9"/>
    </row>
    <row r="282" spans="1:43" ht="15" customHeight="1" x14ac:dyDescent="0.1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406"/>
      <c r="AG282" s="181"/>
      <c r="AH282" s="591" t="s">
        <v>372</v>
      </c>
      <c r="AI282" s="592" t="s">
        <v>525</v>
      </c>
      <c r="AJ282" s="591">
        <v>100013</v>
      </c>
      <c r="AK282" s="627"/>
      <c r="AL282" s="764">
        <v>203003</v>
      </c>
      <c r="AM282" s="764" t="s">
        <v>3617</v>
      </c>
      <c r="AN282" s="764">
        <v>1</v>
      </c>
      <c r="AO282" s="627"/>
      <c r="AP282" s="441"/>
      <c r="AQ282" s="9"/>
    </row>
    <row r="283" spans="1:43" ht="15" customHeight="1" x14ac:dyDescent="0.1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406"/>
      <c r="AG283" s="181"/>
      <c r="AH283" s="591" t="s">
        <v>372</v>
      </c>
      <c r="AI283" s="592" t="s">
        <v>537</v>
      </c>
      <c r="AJ283" s="591">
        <v>100014</v>
      </c>
      <c r="AK283" s="627"/>
      <c r="AL283" s="764">
        <v>203004</v>
      </c>
      <c r="AM283" s="764">
        <v>1</v>
      </c>
      <c r="AN283" s="764" t="s">
        <v>3617</v>
      </c>
      <c r="AO283" s="627"/>
      <c r="AP283" s="441"/>
      <c r="AQ283" s="9"/>
    </row>
    <row r="284" spans="1:43" ht="15" customHeight="1" x14ac:dyDescent="0.1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406"/>
      <c r="AG284" s="181"/>
      <c r="AH284" s="591" t="s">
        <v>372</v>
      </c>
      <c r="AI284" s="592" t="s">
        <v>526</v>
      </c>
      <c r="AJ284" s="591">
        <v>100015</v>
      </c>
      <c r="AK284" s="627"/>
      <c r="AL284" s="764">
        <v>203005</v>
      </c>
      <c r="AM284" s="764">
        <v>1</v>
      </c>
      <c r="AN284" s="764" t="s">
        <v>3617</v>
      </c>
      <c r="AO284" s="627"/>
      <c r="AP284" s="441"/>
      <c r="AQ284" s="9"/>
    </row>
    <row r="285" spans="1:43" ht="15" customHeight="1" x14ac:dyDescent="0.1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406"/>
      <c r="AG285" s="181"/>
      <c r="AH285" s="591" t="s">
        <v>372</v>
      </c>
      <c r="AI285" s="592" t="s">
        <v>540</v>
      </c>
      <c r="AJ285" s="591">
        <v>100016</v>
      </c>
      <c r="AK285" s="627"/>
      <c r="AL285" s="764">
        <v>203006</v>
      </c>
      <c r="AM285" s="764" t="s">
        <v>3617</v>
      </c>
      <c r="AN285" s="764">
        <v>1</v>
      </c>
      <c r="AO285" s="627"/>
      <c r="AP285" s="441"/>
      <c r="AQ285" s="9"/>
    </row>
    <row r="286" spans="1:43" ht="15" customHeight="1" x14ac:dyDescent="0.1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406"/>
      <c r="AG286" s="181"/>
      <c r="AH286" s="591" t="s">
        <v>372</v>
      </c>
      <c r="AI286" s="592" t="s">
        <v>528</v>
      </c>
      <c r="AJ286" s="591">
        <v>100017</v>
      </c>
      <c r="AK286" s="627"/>
      <c r="AL286" s="764">
        <v>203007</v>
      </c>
      <c r="AM286" s="764" t="s">
        <v>3617</v>
      </c>
      <c r="AN286" s="764">
        <v>1</v>
      </c>
      <c r="AO286" s="627"/>
      <c r="AP286" s="441"/>
      <c r="AQ286" s="9"/>
    </row>
    <row r="287" spans="1:43" ht="15" customHeight="1" x14ac:dyDescent="0.1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406"/>
      <c r="AG287" s="181"/>
      <c r="AH287" s="591" t="s">
        <v>372</v>
      </c>
      <c r="AI287" s="592" t="s">
        <v>529</v>
      </c>
      <c r="AJ287" s="591">
        <v>100018</v>
      </c>
      <c r="AK287" s="627"/>
      <c r="AL287" s="764">
        <v>203008</v>
      </c>
      <c r="AM287" s="764">
        <v>1</v>
      </c>
      <c r="AN287" s="764" t="s">
        <v>3617</v>
      </c>
      <c r="AO287" s="627"/>
      <c r="AP287" s="441"/>
      <c r="AQ287" s="9"/>
    </row>
    <row r="288" spans="1:43" ht="15" customHeight="1" x14ac:dyDescent="0.1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406"/>
      <c r="AG288" s="181"/>
      <c r="AH288" s="591" t="s">
        <v>372</v>
      </c>
      <c r="AI288" s="592" t="s">
        <v>530</v>
      </c>
      <c r="AJ288" s="591">
        <v>100019</v>
      </c>
      <c r="AK288" s="627"/>
      <c r="AL288" s="764">
        <v>203009</v>
      </c>
      <c r="AM288" s="764">
        <v>1</v>
      </c>
      <c r="AN288" s="764" t="s">
        <v>3617</v>
      </c>
      <c r="AO288" s="627"/>
      <c r="AP288" s="441"/>
      <c r="AQ288" s="9"/>
    </row>
    <row r="289" spans="1:43" ht="15" customHeight="1" x14ac:dyDescent="0.1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406"/>
      <c r="AG289" s="181"/>
      <c r="AH289" s="591" t="s">
        <v>372</v>
      </c>
      <c r="AI289" s="592" t="s">
        <v>532</v>
      </c>
      <c r="AJ289" s="591">
        <v>100020</v>
      </c>
      <c r="AK289" s="627"/>
      <c r="AL289" s="764">
        <v>203010</v>
      </c>
      <c r="AM289" s="764">
        <v>1</v>
      </c>
      <c r="AN289" s="764" t="s">
        <v>3617</v>
      </c>
      <c r="AO289" s="627"/>
      <c r="AP289" s="441"/>
      <c r="AQ289" s="9"/>
    </row>
    <row r="290" spans="1:43" ht="15" customHeight="1" x14ac:dyDescent="0.1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406"/>
      <c r="AG290" s="181"/>
      <c r="AH290" s="591" t="s">
        <v>372</v>
      </c>
      <c r="AI290" s="592" t="s">
        <v>533</v>
      </c>
      <c r="AJ290" s="591">
        <v>100021</v>
      </c>
      <c r="AK290" s="624"/>
      <c r="AL290" s="764">
        <v>203011</v>
      </c>
      <c r="AM290" s="764" t="s">
        <v>3617</v>
      </c>
      <c r="AN290" s="764">
        <v>1</v>
      </c>
      <c r="AO290" s="624"/>
      <c r="AP290" s="441"/>
      <c r="AQ290" s="9"/>
    </row>
    <row r="291" spans="1:43" ht="15" customHeight="1" x14ac:dyDescent="0.1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406"/>
      <c r="AG291" s="181"/>
      <c r="AH291" s="591" t="s">
        <v>372</v>
      </c>
      <c r="AI291" s="592" t="s">
        <v>544</v>
      </c>
      <c r="AJ291" s="591">
        <v>100022</v>
      </c>
      <c r="AK291" s="624"/>
      <c r="AL291" s="764">
        <v>203012</v>
      </c>
      <c r="AM291" s="764">
        <v>1</v>
      </c>
      <c r="AN291" s="764" t="s">
        <v>3617</v>
      </c>
      <c r="AO291" s="624"/>
      <c r="AP291" s="441"/>
      <c r="AQ291" s="9"/>
    </row>
    <row r="292" spans="1:43" ht="15" customHeight="1" x14ac:dyDescent="0.1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406"/>
      <c r="AG292" s="181"/>
      <c r="AH292" s="591" t="s">
        <v>372</v>
      </c>
      <c r="AI292" s="592" t="s">
        <v>535</v>
      </c>
      <c r="AJ292" s="591">
        <v>100023</v>
      </c>
      <c r="AK292" s="624"/>
      <c r="AL292" s="764">
        <v>203013</v>
      </c>
      <c r="AM292" s="764" t="s">
        <v>3617</v>
      </c>
      <c r="AN292" s="764">
        <v>1</v>
      </c>
      <c r="AO292" s="624"/>
      <c r="AP292" s="441"/>
      <c r="AQ292" s="9"/>
    </row>
    <row r="293" spans="1:43" ht="15" customHeight="1" x14ac:dyDescent="0.1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406"/>
      <c r="AG293" s="181"/>
      <c r="AH293" s="591" t="s">
        <v>372</v>
      </c>
      <c r="AI293" s="592" t="s">
        <v>546</v>
      </c>
      <c r="AJ293" s="591">
        <v>100024</v>
      </c>
      <c r="AK293" s="624"/>
      <c r="AL293" s="764">
        <v>203014</v>
      </c>
      <c r="AM293" s="764" t="s">
        <v>3617</v>
      </c>
      <c r="AN293" s="764">
        <v>1</v>
      </c>
      <c r="AO293" s="624"/>
      <c r="AP293" s="441"/>
      <c r="AQ293" s="9"/>
    </row>
    <row r="294" spans="1:43" ht="15" customHeight="1" x14ac:dyDescent="0.1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406"/>
      <c r="AG294" s="181"/>
      <c r="AH294" s="591" t="s">
        <v>372</v>
      </c>
      <c r="AI294" s="592" t="s">
        <v>536</v>
      </c>
      <c r="AJ294" s="591">
        <v>100025</v>
      </c>
      <c r="AK294" s="624"/>
      <c r="AL294" s="764">
        <v>203015</v>
      </c>
      <c r="AM294" s="764" t="s">
        <v>3617</v>
      </c>
      <c r="AN294" s="764">
        <v>1</v>
      </c>
      <c r="AO294" s="624"/>
      <c r="AP294" s="441"/>
      <c r="AQ294" s="9"/>
    </row>
    <row r="295" spans="1:43" ht="15" customHeight="1" x14ac:dyDescent="0.1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406"/>
      <c r="AG295" s="181"/>
      <c r="AH295" s="591" t="s">
        <v>372</v>
      </c>
      <c r="AI295" s="592" t="s">
        <v>538</v>
      </c>
      <c r="AJ295" s="591">
        <v>100026</v>
      </c>
      <c r="AK295" s="624"/>
      <c r="AL295" s="764">
        <v>203017</v>
      </c>
      <c r="AM295" s="764">
        <v>1</v>
      </c>
      <c r="AN295" s="764" t="s">
        <v>3617</v>
      </c>
      <c r="AO295" s="624"/>
      <c r="AP295" s="441"/>
      <c r="AQ295" s="9"/>
    </row>
    <row r="296" spans="1:43" ht="15" customHeight="1" x14ac:dyDescent="0.1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406"/>
      <c r="AG296" s="181"/>
      <c r="AH296" s="591" t="s">
        <v>372</v>
      </c>
      <c r="AI296" s="592" t="s">
        <v>539</v>
      </c>
      <c r="AJ296" s="591">
        <v>100027</v>
      </c>
      <c r="AK296" s="624"/>
      <c r="AL296" s="764">
        <v>203018</v>
      </c>
      <c r="AM296" s="764" t="s">
        <v>3617</v>
      </c>
      <c r="AN296" s="764">
        <v>1</v>
      </c>
      <c r="AO296" s="624"/>
      <c r="AP296" s="441"/>
      <c r="AQ296" s="9"/>
    </row>
    <row r="297" spans="1:43" ht="15" customHeight="1" x14ac:dyDescent="0.1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406"/>
      <c r="AG297" s="181"/>
      <c r="AH297" s="591" t="s">
        <v>372</v>
      </c>
      <c r="AI297" s="592" t="s">
        <v>551</v>
      </c>
      <c r="AJ297" s="591">
        <v>100028</v>
      </c>
      <c r="AK297" s="624"/>
      <c r="AL297" s="764">
        <v>203019</v>
      </c>
      <c r="AM297" s="764" t="s">
        <v>3617</v>
      </c>
      <c r="AN297" s="764">
        <v>1</v>
      </c>
      <c r="AO297" s="624"/>
      <c r="AP297" s="441"/>
      <c r="AQ297" s="9"/>
    </row>
    <row r="298" spans="1:43" ht="15" customHeight="1" x14ac:dyDescent="0.1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406"/>
      <c r="AG298" s="181"/>
      <c r="AH298" s="591" t="s">
        <v>372</v>
      </c>
      <c r="AI298" s="592" t="s">
        <v>553</v>
      </c>
      <c r="AJ298" s="591">
        <v>100029</v>
      </c>
      <c r="AK298" s="624"/>
      <c r="AL298" s="764">
        <v>203021</v>
      </c>
      <c r="AM298" s="764">
        <v>1</v>
      </c>
      <c r="AN298" s="764" t="s">
        <v>3617</v>
      </c>
      <c r="AO298" s="624"/>
      <c r="AP298" s="441"/>
      <c r="AQ298" s="9"/>
    </row>
    <row r="299" spans="1:43" ht="15" customHeight="1" x14ac:dyDescent="0.1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406"/>
      <c r="AG299" s="181"/>
      <c r="AH299" s="591" t="s">
        <v>372</v>
      </c>
      <c r="AI299" s="592" t="s">
        <v>555</v>
      </c>
      <c r="AJ299" s="591">
        <v>100030</v>
      </c>
      <c r="AK299" s="624"/>
      <c r="AL299" s="764">
        <v>203990</v>
      </c>
      <c r="AM299" s="764" t="s">
        <v>3617</v>
      </c>
      <c r="AN299" s="764">
        <v>1</v>
      </c>
      <c r="AO299" s="624"/>
      <c r="AP299" s="441"/>
      <c r="AQ299" s="9"/>
    </row>
    <row r="300" spans="1:43" ht="15" customHeight="1" x14ac:dyDescent="0.1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406"/>
      <c r="AG300" s="181"/>
      <c r="AH300" s="591" t="s">
        <v>372</v>
      </c>
      <c r="AI300" s="592" t="s">
        <v>541</v>
      </c>
      <c r="AJ300" s="591">
        <v>100031</v>
      </c>
      <c r="AK300" s="624"/>
      <c r="AL300" s="764">
        <v>203991</v>
      </c>
      <c r="AM300" s="764">
        <v>1</v>
      </c>
      <c r="AN300" s="764" t="s">
        <v>3617</v>
      </c>
      <c r="AO300" s="624"/>
      <c r="AP300" s="441"/>
      <c r="AQ300" s="9"/>
    </row>
    <row r="301" spans="1:43" ht="15" customHeight="1" x14ac:dyDescent="0.1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406"/>
      <c r="AG301" s="181"/>
      <c r="AH301" s="591" t="s">
        <v>372</v>
      </c>
      <c r="AI301" s="592" t="s">
        <v>542</v>
      </c>
      <c r="AJ301" s="591">
        <v>100032</v>
      </c>
      <c r="AK301" s="624"/>
      <c r="AL301" s="764">
        <v>203992</v>
      </c>
      <c r="AM301" s="764">
        <v>1</v>
      </c>
      <c r="AN301" s="764" t="s">
        <v>3617</v>
      </c>
      <c r="AO301" s="624"/>
      <c r="AP301" s="441"/>
      <c r="AQ301" s="9"/>
    </row>
    <row r="302" spans="1:43" ht="15" customHeight="1" x14ac:dyDescent="0.1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406"/>
      <c r="AG302" s="181"/>
      <c r="AH302" s="591" t="s">
        <v>372</v>
      </c>
      <c r="AI302" s="592" t="s">
        <v>543</v>
      </c>
      <c r="AJ302" s="591">
        <v>100033</v>
      </c>
      <c r="AK302" s="624"/>
      <c r="AL302" s="764">
        <v>204001</v>
      </c>
      <c r="AM302" s="764">
        <v>1</v>
      </c>
      <c r="AN302" s="764" t="s">
        <v>3617</v>
      </c>
      <c r="AO302" s="624"/>
      <c r="AP302" s="441"/>
      <c r="AQ302" s="9"/>
    </row>
    <row r="303" spans="1:43" ht="15" customHeight="1" x14ac:dyDescent="0.1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406"/>
      <c r="AG303" s="181"/>
      <c r="AH303" s="591" t="s">
        <v>372</v>
      </c>
      <c r="AI303" s="592" t="s">
        <v>545</v>
      </c>
      <c r="AJ303" s="591">
        <v>100034</v>
      </c>
      <c r="AK303" s="624"/>
      <c r="AL303" s="764">
        <v>204002</v>
      </c>
      <c r="AM303" s="764" t="s">
        <v>3617</v>
      </c>
      <c r="AN303" s="764">
        <v>1</v>
      </c>
      <c r="AO303" s="624"/>
      <c r="AP303" s="441"/>
      <c r="AQ303" s="9"/>
    </row>
    <row r="304" spans="1:43" ht="15" customHeight="1" x14ac:dyDescent="0.1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406"/>
      <c r="AG304" s="181"/>
      <c r="AH304" s="591" t="s">
        <v>372</v>
      </c>
      <c r="AI304" s="592" t="s">
        <v>561</v>
      </c>
      <c r="AJ304" s="591">
        <v>100035</v>
      </c>
      <c r="AK304" s="624"/>
      <c r="AL304" s="764">
        <v>204003</v>
      </c>
      <c r="AM304" s="764" t="s">
        <v>3617</v>
      </c>
      <c r="AN304" s="764">
        <v>1</v>
      </c>
      <c r="AO304" s="624"/>
      <c r="AP304" s="441"/>
      <c r="AQ304" s="9"/>
    </row>
    <row r="305" spans="1:43" ht="15" customHeight="1" x14ac:dyDescent="0.1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406"/>
      <c r="AG305" s="181"/>
      <c r="AH305" s="591" t="s">
        <v>372</v>
      </c>
      <c r="AI305" s="592" t="s">
        <v>547</v>
      </c>
      <c r="AJ305" s="591">
        <v>100038</v>
      </c>
      <c r="AK305" s="624"/>
      <c r="AL305" s="764">
        <v>204004</v>
      </c>
      <c r="AM305" s="764">
        <v>1</v>
      </c>
      <c r="AN305" s="764" t="s">
        <v>3617</v>
      </c>
      <c r="AO305" s="624"/>
      <c r="AP305" s="441"/>
      <c r="AQ305" s="9"/>
    </row>
    <row r="306" spans="1:43" ht="15" customHeight="1" x14ac:dyDescent="0.1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406"/>
      <c r="AG306" s="181"/>
      <c r="AH306" s="591" t="s">
        <v>372</v>
      </c>
      <c r="AI306" s="592" t="s">
        <v>564</v>
      </c>
      <c r="AJ306" s="591">
        <v>100039</v>
      </c>
      <c r="AK306" s="624"/>
      <c r="AL306" s="764">
        <v>204005</v>
      </c>
      <c r="AM306" s="764" t="s">
        <v>3617</v>
      </c>
      <c r="AN306" s="764">
        <v>1</v>
      </c>
      <c r="AO306" s="624"/>
      <c r="AP306" s="441"/>
      <c r="AQ306" s="9"/>
    </row>
    <row r="307" spans="1:43" ht="15" customHeight="1" x14ac:dyDescent="0.1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406"/>
      <c r="AG307" s="181"/>
      <c r="AH307" s="591" t="s">
        <v>372</v>
      </c>
      <c r="AI307" s="592" t="s">
        <v>548</v>
      </c>
      <c r="AJ307" s="591">
        <v>100040</v>
      </c>
      <c r="AK307" s="624"/>
      <c r="AL307" s="764">
        <v>205001</v>
      </c>
      <c r="AM307" s="764">
        <v>1</v>
      </c>
      <c r="AN307" s="764" t="s">
        <v>3617</v>
      </c>
      <c r="AO307" s="624"/>
      <c r="AP307" s="441"/>
      <c r="AQ307" s="9"/>
    </row>
    <row r="308" spans="1:43" ht="15" customHeight="1" x14ac:dyDescent="0.1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406"/>
      <c r="AG308" s="181"/>
      <c r="AH308" s="591" t="s">
        <v>372</v>
      </c>
      <c r="AI308" s="592" t="s">
        <v>549</v>
      </c>
      <c r="AJ308" s="591">
        <v>100042</v>
      </c>
      <c r="AK308" s="624"/>
      <c r="AL308" s="764">
        <v>205002</v>
      </c>
      <c r="AM308" s="764" t="s">
        <v>3617</v>
      </c>
      <c r="AN308" s="764">
        <v>1</v>
      </c>
      <c r="AO308" s="624"/>
      <c r="AP308" s="441"/>
      <c r="AQ308" s="9"/>
    </row>
    <row r="309" spans="1:43" ht="15" customHeight="1" x14ac:dyDescent="0.1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406"/>
      <c r="AG309" s="181"/>
      <c r="AH309" s="591" t="s">
        <v>372</v>
      </c>
      <c r="AI309" s="592" t="s">
        <v>550</v>
      </c>
      <c r="AJ309" s="591">
        <v>100043</v>
      </c>
      <c r="AK309" s="624"/>
      <c r="AL309" s="764">
        <v>205003</v>
      </c>
      <c r="AM309" s="764">
        <v>1</v>
      </c>
      <c r="AN309" s="764" t="s">
        <v>3617</v>
      </c>
      <c r="AO309" s="624"/>
      <c r="AP309" s="441"/>
      <c r="AQ309" s="9"/>
    </row>
    <row r="310" spans="1:43" ht="15" customHeight="1" x14ac:dyDescent="0.1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406"/>
      <c r="AG310" s="181"/>
      <c r="AH310" s="591" t="s">
        <v>372</v>
      </c>
      <c r="AI310" s="592" t="s">
        <v>566</v>
      </c>
      <c r="AJ310" s="591">
        <v>100045</v>
      </c>
      <c r="AK310" s="624"/>
      <c r="AL310" s="764">
        <v>205004</v>
      </c>
      <c r="AM310" s="764" t="s">
        <v>3617</v>
      </c>
      <c r="AN310" s="764">
        <v>1</v>
      </c>
      <c r="AO310" s="624"/>
      <c r="AP310" s="441"/>
      <c r="AQ310" s="9"/>
    </row>
    <row r="311" spans="1:43" ht="15" customHeight="1" x14ac:dyDescent="0.1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406"/>
      <c r="AG311" s="181"/>
      <c r="AH311" s="591" t="s">
        <v>372</v>
      </c>
      <c r="AI311" s="592" t="s">
        <v>552</v>
      </c>
      <c r="AJ311" s="591">
        <v>100046</v>
      </c>
      <c r="AK311" s="624"/>
      <c r="AL311" s="764">
        <v>205005</v>
      </c>
      <c r="AM311" s="764" t="s">
        <v>3617</v>
      </c>
      <c r="AN311" s="764">
        <v>1</v>
      </c>
      <c r="AO311" s="624"/>
      <c r="AP311" s="441"/>
      <c r="AQ311" s="9"/>
    </row>
    <row r="312" spans="1:43" ht="15" customHeight="1" x14ac:dyDescent="0.1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406"/>
      <c r="AG312" s="181"/>
      <c r="AH312" s="591" t="s">
        <v>372</v>
      </c>
      <c r="AI312" s="592" t="s">
        <v>569</v>
      </c>
      <c r="AJ312" s="591">
        <v>100047</v>
      </c>
      <c r="AK312" s="624"/>
      <c r="AL312" s="764">
        <v>205006</v>
      </c>
      <c r="AM312" s="764" t="s">
        <v>3617</v>
      </c>
      <c r="AN312" s="764">
        <v>1</v>
      </c>
      <c r="AO312" s="624"/>
      <c r="AP312" s="441"/>
      <c r="AQ312" s="9"/>
    </row>
    <row r="313" spans="1:43" ht="15" customHeight="1" x14ac:dyDescent="0.1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406"/>
      <c r="AG313" s="181"/>
      <c r="AH313" s="591" t="s">
        <v>372</v>
      </c>
      <c r="AI313" s="592" t="s">
        <v>554</v>
      </c>
      <c r="AJ313" s="591">
        <v>100049</v>
      </c>
      <c r="AK313" s="624"/>
      <c r="AL313" s="764">
        <v>205007</v>
      </c>
      <c r="AM313" s="764" t="s">
        <v>3617</v>
      </c>
      <c r="AN313" s="764">
        <v>1</v>
      </c>
      <c r="AO313" s="624"/>
      <c r="AP313" s="441"/>
      <c r="AQ313" s="9"/>
    </row>
    <row r="314" spans="1:43" ht="15" customHeight="1" x14ac:dyDescent="0.1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406"/>
      <c r="AG314" s="181"/>
      <c r="AH314" s="591" t="s">
        <v>372</v>
      </c>
      <c r="AI314" s="592" t="s">
        <v>556</v>
      </c>
      <c r="AJ314" s="591">
        <v>100050</v>
      </c>
      <c r="AK314" s="624"/>
      <c r="AL314" s="764">
        <v>205008</v>
      </c>
      <c r="AM314" s="764" t="s">
        <v>3617</v>
      </c>
      <c r="AN314" s="764">
        <v>1</v>
      </c>
      <c r="AO314" s="624"/>
      <c r="AP314" s="441"/>
      <c r="AQ314" s="9"/>
    </row>
    <row r="315" spans="1:43" ht="15" customHeight="1" x14ac:dyDescent="0.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406"/>
      <c r="AG315" s="181"/>
      <c r="AH315" s="591" t="s">
        <v>372</v>
      </c>
      <c r="AI315" s="592" t="s">
        <v>573</v>
      </c>
      <c r="AJ315" s="591">
        <v>100051</v>
      </c>
      <c r="AK315" s="624"/>
      <c r="AL315" s="764">
        <v>205011</v>
      </c>
      <c r="AM315" s="764" t="s">
        <v>3617</v>
      </c>
      <c r="AN315" s="764">
        <v>1</v>
      </c>
      <c r="AO315" s="624"/>
      <c r="AP315" s="441"/>
      <c r="AQ315" s="9"/>
    </row>
    <row r="316" spans="1:43" ht="15" customHeight="1" x14ac:dyDescent="0.1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406"/>
      <c r="AG316" s="181"/>
      <c r="AH316" s="591" t="s">
        <v>372</v>
      </c>
      <c r="AI316" s="592" t="s">
        <v>575</v>
      </c>
      <c r="AJ316" s="591">
        <v>100052</v>
      </c>
      <c r="AK316" s="624"/>
      <c r="AL316" s="764">
        <v>205012</v>
      </c>
      <c r="AM316" s="764" t="s">
        <v>3617</v>
      </c>
      <c r="AN316" s="764">
        <v>1</v>
      </c>
      <c r="AO316" s="624"/>
      <c r="AP316" s="441"/>
      <c r="AQ316" s="9"/>
    </row>
    <row r="317" spans="1:43" ht="15" customHeight="1" x14ac:dyDescent="0.1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406"/>
      <c r="AG317" s="181"/>
      <c r="AH317" s="591" t="s">
        <v>372</v>
      </c>
      <c r="AI317" s="592" t="s">
        <v>557</v>
      </c>
      <c r="AJ317" s="591">
        <v>100053</v>
      </c>
      <c r="AK317" s="624"/>
      <c r="AL317" s="764">
        <v>205013</v>
      </c>
      <c r="AM317" s="764" t="s">
        <v>3617</v>
      </c>
      <c r="AN317" s="764">
        <v>1</v>
      </c>
      <c r="AO317" s="624"/>
      <c r="AP317" s="441"/>
      <c r="AQ317" s="9"/>
    </row>
    <row r="318" spans="1:43" ht="15" customHeight="1" x14ac:dyDescent="0.1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406"/>
      <c r="AG318" s="181"/>
      <c r="AH318" s="591" t="s">
        <v>372</v>
      </c>
      <c r="AI318" s="592" t="s">
        <v>577</v>
      </c>
      <c r="AJ318" s="591">
        <v>100054</v>
      </c>
      <c r="AK318" s="624"/>
      <c r="AL318" s="764">
        <v>205014</v>
      </c>
      <c r="AM318" s="764" t="s">
        <v>3617</v>
      </c>
      <c r="AN318" s="764">
        <v>1</v>
      </c>
      <c r="AO318" s="624"/>
      <c r="AP318" s="441"/>
      <c r="AQ318" s="9"/>
    </row>
    <row r="319" spans="1:43" ht="15" customHeight="1" x14ac:dyDescent="0.1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406"/>
      <c r="AG319" s="181"/>
      <c r="AH319" s="591" t="s">
        <v>372</v>
      </c>
      <c r="AI319" s="592" t="s">
        <v>558</v>
      </c>
      <c r="AJ319" s="591">
        <v>100055</v>
      </c>
      <c r="AK319" s="624"/>
      <c r="AL319" s="764">
        <v>205015</v>
      </c>
      <c r="AM319" s="764" t="s">
        <v>3617</v>
      </c>
      <c r="AN319" s="764">
        <v>1</v>
      </c>
      <c r="AO319" s="624"/>
      <c r="AP319" s="441"/>
      <c r="AQ319" s="9"/>
    </row>
    <row r="320" spans="1:43" ht="15" customHeight="1" x14ac:dyDescent="0.1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406"/>
      <c r="AG320" s="181"/>
      <c r="AH320" s="591" t="s">
        <v>372</v>
      </c>
      <c r="AI320" s="592" t="s">
        <v>580</v>
      </c>
      <c r="AJ320" s="591">
        <v>100056</v>
      </c>
      <c r="AK320" s="624"/>
      <c r="AL320" s="764">
        <v>205016</v>
      </c>
      <c r="AM320" s="764" t="s">
        <v>3617</v>
      </c>
      <c r="AN320" s="764">
        <v>1</v>
      </c>
      <c r="AO320" s="624"/>
      <c r="AP320" s="441"/>
      <c r="AQ320" s="9"/>
    </row>
    <row r="321" spans="1:43" ht="15" customHeight="1" x14ac:dyDescent="0.1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406"/>
      <c r="AG321" s="181"/>
      <c r="AH321" s="591" t="s">
        <v>372</v>
      </c>
      <c r="AI321" s="592" t="s">
        <v>582</v>
      </c>
      <c r="AJ321" s="591">
        <v>100057</v>
      </c>
      <c r="AK321" s="624"/>
      <c r="AL321" s="764">
        <v>205017</v>
      </c>
      <c r="AM321" s="764" t="s">
        <v>3617</v>
      </c>
      <c r="AN321" s="764">
        <v>1</v>
      </c>
      <c r="AO321" s="624"/>
      <c r="AP321" s="441"/>
      <c r="AQ321" s="9"/>
    </row>
    <row r="322" spans="1:43" ht="15" customHeight="1" x14ac:dyDescent="0.1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406"/>
      <c r="AG322" s="181"/>
      <c r="AH322" s="591" t="s">
        <v>372</v>
      </c>
      <c r="AI322" s="592" t="s">
        <v>583</v>
      </c>
      <c r="AJ322" s="591">
        <v>100058</v>
      </c>
      <c r="AK322" s="624"/>
      <c r="AL322" s="764">
        <v>206001</v>
      </c>
      <c r="AM322" s="764">
        <v>1</v>
      </c>
      <c r="AN322" s="764" t="s">
        <v>3617</v>
      </c>
      <c r="AO322" s="624"/>
      <c r="AP322" s="441"/>
      <c r="AQ322" s="9"/>
    </row>
    <row r="323" spans="1:43" ht="15" customHeight="1" x14ac:dyDescent="0.1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406"/>
      <c r="AG323" s="181"/>
      <c r="AH323" s="591" t="s">
        <v>372</v>
      </c>
      <c r="AI323" s="592" t="s">
        <v>585</v>
      </c>
      <c r="AJ323" s="591">
        <v>100059</v>
      </c>
      <c r="AK323" s="624"/>
      <c r="AL323" s="764">
        <v>206002</v>
      </c>
      <c r="AM323" s="764" t="s">
        <v>3617</v>
      </c>
      <c r="AN323" s="764">
        <v>1</v>
      </c>
      <c r="AO323" s="624"/>
      <c r="AP323" s="441"/>
      <c r="AQ323" s="9"/>
    </row>
    <row r="324" spans="1:43" ht="15" customHeight="1" x14ac:dyDescent="0.1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406"/>
      <c r="AG324" s="181"/>
      <c r="AH324" s="591" t="s">
        <v>372</v>
      </c>
      <c r="AI324" s="592"/>
      <c r="AJ324" s="591">
        <v>100993</v>
      </c>
      <c r="AK324" s="629"/>
      <c r="AL324" s="764">
        <v>206004</v>
      </c>
      <c r="AM324" s="764" t="s">
        <v>3617</v>
      </c>
      <c r="AN324" s="764">
        <v>1</v>
      </c>
      <c r="AO324" s="629"/>
      <c r="AP324" s="441"/>
      <c r="AQ324" s="9"/>
    </row>
    <row r="325" spans="1:43" ht="15" customHeight="1" x14ac:dyDescent="0.1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406"/>
      <c r="AG325" s="181"/>
      <c r="AH325" s="591" t="s">
        <v>588</v>
      </c>
      <c r="AI325" s="592" t="s">
        <v>589</v>
      </c>
      <c r="AJ325" s="591">
        <v>100994</v>
      </c>
      <c r="AK325" s="629"/>
      <c r="AL325" s="764">
        <v>206005</v>
      </c>
      <c r="AM325" s="764" t="s">
        <v>3617</v>
      </c>
      <c r="AN325" s="764">
        <v>1</v>
      </c>
      <c r="AO325" s="629"/>
      <c r="AP325" s="441"/>
      <c r="AQ325" s="9"/>
    </row>
    <row r="326" spans="1:43" ht="15" customHeight="1" x14ac:dyDescent="0.1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406"/>
      <c r="AG326" s="181"/>
      <c r="AH326" s="591" t="s">
        <v>591</v>
      </c>
      <c r="AI326" s="592" t="s">
        <v>559</v>
      </c>
      <c r="AJ326" s="591">
        <v>201001</v>
      </c>
      <c r="AK326" s="624"/>
      <c r="AL326" s="764">
        <v>206006</v>
      </c>
      <c r="AM326" s="764" t="s">
        <v>3617</v>
      </c>
      <c r="AN326" s="764">
        <v>1</v>
      </c>
      <c r="AO326" s="624"/>
      <c r="AP326" s="441"/>
      <c r="AQ326" s="9"/>
    </row>
    <row r="327" spans="1:43" ht="15" customHeight="1" x14ac:dyDescent="0.1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406"/>
      <c r="AG327" s="181"/>
      <c r="AH327" s="591" t="s">
        <v>591</v>
      </c>
      <c r="AI327" s="592" t="s">
        <v>560</v>
      </c>
      <c r="AJ327" s="591">
        <v>201002</v>
      </c>
      <c r="AK327" s="624"/>
      <c r="AL327" s="764">
        <v>206007</v>
      </c>
      <c r="AM327" s="764" t="s">
        <v>3617</v>
      </c>
      <c r="AN327" s="764">
        <v>1</v>
      </c>
      <c r="AO327" s="624"/>
      <c r="AP327" s="441"/>
      <c r="AQ327" s="9"/>
    </row>
    <row r="328" spans="1:43" ht="15" customHeight="1" x14ac:dyDescent="0.1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406"/>
      <c r="AG328" s="181"/>
      <c r="AH328" s="591" t="s">
        <v>591</v>
      </c>
      <c r="AI328" s="592" t="s">
        <v>593</v>
      </c>
      <c r="AJ328" s="591">
        <v>201003</v>
      </c>
      <c r="AK328" s="624"/>
      <c r="AL328" s="764">
        <v>206008</v>
      </c>
      <c r="AM328" s="764">
        <v>1</v>
      </c>
      <c r="AN328" s="764" t="s">
        <v>3617</v>
      </c>
      <c r="AO328" s="624"/>
      <c r="AP328" s="441"/>
      <c r="AQ328" s="9"/>
    </row>
    <row r="329" spans="1:43" ht="15" customHeight="1" x14ac:dyDescent="0.1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406"/>
      <c r="AG329" s="181"/>
      <c r="AH329" s="591" t="s">
        <v>591</v>
      </c>
      <c r="AI329" s="592" t="s">
        <v>562</v>
      </c>
      <c r="AJ329" s="591">
        <v>201004</v>
      </c>
      <c r="AK329" s="624"/>
      <c r="AL329" s="764">
        <v>206010</v>
      </c>
      <c r="AM329" s="764" t="s">
        <v>3617</v>
      </c>
      <c r="AN329" s="764">
        <v>1</v>
      </c>
      <c r="AO329" s="624"/>
      <c r="AP329" s="441"/>
      <c r="AQ329" s="9"/>
    </row>
    <row r="330" spans="1:43" ht="15" customHeight="1" x14ac:dyDescent="0.1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406"/>
      <c r="AG330" s="181"/>
      <c r="AH330" s="591" t="s">
        <v>591</v>
      </c>
      <c r="AI330" s="592" t="s">
        <v>563</v>
      </c>
      <c r="AJ330" s="591">
        <v>201005</v>
      </c>
      <c r="AK330" s="624"/>
      <c r="AL330" s="764">
        <v>206011</v>
      </c>
      <c r="AM330" s="764" t="s">
        <v>3617</v>
      </c>
      <c r="AN330" s="764">
        <v>1</v>
      </c>
      <c r="AO330" s="624"/>
      <c r="AP330" s="441"/>
      <c r="AQ330" s="9"/>
    </row>
    <row r="331" spans="1:43" ht="15" customHeight="1" x14ac:dyDescent="0.1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406"/>
      <c r="AG331" s="181"/>
      <c r="AH331" s="591" t="s">
        <v>591</v>
      </c>
      <c r="AI331" s="592" t="s">
        <v>597</v>
      </c>
      <c r="AJ331" s="591">
        <v>201006</v>
      </c>
      <c r="AK331" s="624"/>
      <c r="AL331" s="764">
        <v>206012</v>
      </c>
      <c r="AM331" s="764" t="s">
        <v>3617</v>
      </c>
      <c r="AN331" s="764">
        <v>1</v>
      </c>
      <c r="AO331" s="624"/>
      <c r="AP331" s="441"/>
      <c r="AQ331" s="9"/>
    </row>
    <row r="332" spans="1:43" ht="15" customHeight="1" x14ac:dyDescent="0.1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406"/>
      <c r="AG332" s="181"/>
      <c r="AH332" s="591" t="s">
        <v>591</v>
      </c>
      <c r="AI332" s="592" t="s">
        <v>273</v>
      </c>
      <c r="AJ332" s="591">
        <v>201007</v>
      </c>
      <c r="AK332" s="624"/>
      <c r="AL332" s="764">
        <v>206013</v>
      </c>
      <c r="AM332" s="764" t="s">
        <v>3617</v>
      </c>
      <c r="AN332" s="764">
        <v>1</v>
      </c>
      <c r="AO332" s="624"/>
      <c r="AP332" s="441"/>
      <c r="AQ332" s="9"/>
    </row>
    <row r="333" spans="1:43" ht="15" customHeight="1" x14ac:dyDescent="0.1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406"/>
      <c r="AG333" s="181"/>
      <c r="AH333" s="591" t="s">
        <v>591</v>
      </c>
      <c r="AI333" s="592" t="s">
        <v>565</v>
      </c>
      <c r="AJ333" s="591">
        <v>201008</v>
      </c>
      <c r="AK333" s="624"/>
      <c r="AL333" s="764">
        <v>206014</v>
      </c>
      <c r="AM333" s="764" t="s">
        <v>3617</v>
      </c>
      <c r="AN333" s="764">
        <v>1</v>
      </c>
      <c r="AO333" s="624"/>
      <c r="AP333" s="441"/>
      <c r="AQ333" s="9"/>
    </row>
    <row r="334" spans="1:43" ht="15" customHeight="1" x14ac:dyDescent="0.1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406"/>
      <c r="AG334" s="181"/>
      <c r="AH334" s="591" t="s">
        <v>591</v>
      </c>
      <c r="AI334" s="592" t="s">
        <v>600</v>
      </c>
      <c r="AJ334" s="591">
        <v>201009</v>
      </c>
      <c r="AK334" s="624"/>
      <c r="AL334" s="764">
        <v>206015</v>
      </c>
      <c r="AM334" s="764" t="s">
        <v>3617</v>
      </c>
      <c r="AN334" s="764">
        <v>1</v>
      </c>
      <c r="AO334" s="624"/>
      <c r="AP334" s="441"/>
      <c r="AQ334" s="9"/>
    </row>
    <row r="335" spans="1:43" ht="15" customHeight="1" x14ac:dyDescent="0.1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406"/>
      <c r="AG335" s="181"/>
      <c r="AH335" s="591" t="s">
        <v>591</v>
      </c>
      <c r="AI335" s="592" t="s">
        <v>567</v>
      </c>
      <c r="AJ335" s="591">
        <v>201010</v>
      </c>
      <c r="AK335" s="624"/>
      <c r="AL335" s="764">
        <v>206016</v>
      </c>
      <c r="AM335" s="764">
        <v>1</v>
      </c>
      <c r="AN335" s="764" t="s">
        <v>3617</v>
      </c>
      <c r="AO335" s="624"/>
      <c r="AP335" s="441"/>
      <c r="AQ335" s="9"/>
    </row>
    <row r="336" spans="1:43" ht="15" customHeight="1" x14ac:dyDescent="0.1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406"/>
      <c r="AG336" s="181"/>
      <c r="AH336" s="591" t="s">
        <v>591</v>
      </c>
      <c r="AI336" s="592" t="s">
        <v>603</v>
      </c>
      <c r="AJ336" s="591">
        <v>201011</v>
      </c>
      <c r="AK336" s="624"/>
      <c r="AL336" s="764">
        <v>206017</v>
      </c>
      <c r="AM336" s="764" t="s">
        <v>3617</v>
      </c>
      <c r="AN336" s="764">
        <v>1</v>
      </c>
      <c r="AO336" s="624"/>
      <c r="AP336" s="441"/>
      <c r="AQ336" s="9"/>
    </row>
    <row r="337" spans="1:43" ht="15" customHeight="1" x14ac:dyDescent="0.1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406"/>
      <c r="AG337" s="181"/>
      <c r="AH337" s="591" t="s">
        <v>591</v>
      </c>
      <c r="AI337" s="592" t="s">
        <v>568</v>
      </c>
      <c r="AJ337" s="591">
        <v>201012</v>
      </c>
      <c r="AK337" s="624"/>
      <c r="AL337" s="764">
        <v>206018</v>
      </c>
      <c r="AM337" s="764" t="s">
        <v>3617</v>
      </c>
      <c r="AN337" s="764">
        <v>1</v>
      </c>
      <c r="AO337" s="624"/>
      <c r="AP337" s="441"/>
      <c r="AQ337" s="9"/>
    </row>
    <row r="338" spans="1:43" ht="15" customHeight="1" x14ac:dyDescent="0.1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406"/>
      <c r="AG338" s="181"/>
      <c r="AH338" s="591" t="s">
        <v>591</v>
      </c>
      <c r="AI338" s="592" t="s">
        <v>570</v>
      </c>
      <c r="AJ338" s="591">
        <v>201013</v>
      </c>
      <c r="AK338" s="624"/>
      <c r="AL338" s="764">
        <v>206019</v>
      </c>
      <c r="AM338" s="764">
        <v>1</v>
      </c>
      <c r="AN338" s="764" t="s">
        <v>3617</v>
      </c>
      <c r="AO338" s="624"/>
      <c r="AP338" s="441"/>
      <c r="AQ338" s="9"/>
    </row>
    <row r="339" spans="1:43" ht="15" customHeight="1" x14ac:dyDescent="0.1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406"/>
      <c r="AG339" s="181"/>
      <c r="AH339" s="591" t="s">
        <v>591</v>
      </c>
      <c r="AI339" s="592" t="s">
        <v>571</v>
      </c>
      <c r="AJ339" s="591">
        <v>201014</v>
      </c>
      <c r="AK339" s="624"/>
      <c r="AL339" s="764">
        <v>206020</v>
      </c>
      <c r="AM339" s="764" t="s">
        <v>3617</v>
      </c>
      <c r="AN339" s="764">
        <v>1</v>
      </c>
      <c r="AO339" s="624"/>
      <c r="AP339" s="441"/>
      <c r="AQ339" s="9"/>
    </row>
    <row r="340" spans="1:43" ht="15" customHeight="1" x14ac:dyDescent="0.1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406"/>
      <c r="AG340" s="181"/>
      <c r="AH340" s="591" t="s">
        <v>591</v>
      </c>
      <c r="AI340" s="592" t="s">
        <v>607</v>
      </c>
      <c r="AJ340" s="591">
        <v>201015</v>
      </c>
      <c r="AK340" s="624"/>
      <c r="AL340" s="764">
        <v>206990</v>
      </c>
      <c r="AM340" s="764" t="s">
        <v>3617</v>
      </c>
      <c r="AN340" s="764">
        <v>1</v>
      </c>
      <c r="AO340" s="624"/>
      <c r="AP340" s="441"/>
      <c r="AQ340" s="9"/>
    </row>
    <row r="341" spans="1:43" ht="15" customHeight="1" x14ac:dyDescent="0.1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406"/>
      <c r="AG341" s="181"/>
      <c r="AH341" s="591" t="s">
        <v>591</v>
      </c>
      <c r="AI341" s="592" t="s">
        <v>572</v>
      </c>
      <c r="AJ341" s="591">
        <v>201016</v>
      </c>
      <c r="AK341" s="628"/>
      <c r="AL341" s="764">
        <v>207001</v>
      </c>
      <c r="AM341" s="764">
        <v>1</v>
      </c>
      <c r="AN341" s="764" t="s">
        <v>3617</v>
      </c>
      <c r="AO341" s="628"/>
      <c r="AP341" s="441"/>
      <c r="AQ341" s="9"/>
    </row>
    <row r="342" spans="1:43" ht="15" customHeight="1" x14ac:dyDescent="0.1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406"/>
      <c r="AG342" s="181"/>
      <c r="AH342" s="591" t="s">
        <v>591</v>
      </c>
      <c r="AI342" s="592" t="s">
        <v>610</v>
      </c>
      <c r="AJ342" s="591">
        <v>201017</v>
      </c>
      <c r="AK342" s="628"/>
      <c r="AL342" s="764">
        <v>207002</v>
      </c>
      <c r="AM342" s="764" t="s">
        <v>3617</v>
      </c>
      <c r="AN342" s="764">
        <v>1</v>
      </c>
      <c r="AO342" s="628"/>
      <c r="AP342" s="441"/>
      <c r="AQ342" s="9"/>
    </row>
    <row r="343" spans="1:43" ht="15" customHeight="1" x14ac:dyDescent="0.1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406"/>
      <c r="AG343" s="181"/>
      <c r="AH343" s="591" t="s">
        <v>612</v>
      </c>
      <c r="AI343" s="592" t="s">
        <v>574</v>
      </c>
      <c r="AJ343" s="591">
        <v>202001</v>
      </c>
      <c r="AK343" s="630"/>
      <c r="AL343" s="765">
        <v>207003</v>
      </c>
      <c r="AM343" s="765" t="s">
        <v>3617</v>
      </c>
      <c r="AN343" s="765">
        <v>1</v>
      </c>
      <c r="AO343" s="630"/>
      <c r="AP343" s="441"/>
      <c r="AQ343" s="9"/>
    </row>
    <row r="344" spans="1:43" ht="15" customHeight="1" x14ac:dyDescent="0.1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406"/>
      <c r="AG344" s="181"/>
      <c r="AH344" s="591" t="s">
        <v>612</v>
      </c>
      <c r="AI344" s="592" t="s">
        <v>274</v>
      </c>
      <c r="AJ344" s="591">
        <v>202002</v>
      </c>
      <c r="AK344" s="630"/>
      <c r="AL344" s="765">
        <v>207004</v>
      </c>
      <c r="AM344" s="765" t="s">
        <v>3617</v>
      </c>
      <c r="AN344" s="765">
        <v>1</v>
      </c>
      <c r="AO344" s="630"/>
      <c r="AP344" s="441"/>
      <c r="AQ344" s="9"/>
    </row>
    <row r="345" spans="1:43" ht="15" customHeight="1" x14ac:dyDescent="0.1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406"/>
      <c r="AG345" s="181"/>
      <c r="AH345" s="591" t="s">
        <v>612</v>
      </c>
      <c r="AI345" s="592" t="s">
        <v>576</v>
      </c>
      <c r="AJ345" s="591">
        <v>202003</v>
      </c>
      <c r="AK345" s="624"/>
      <c r="AL345" s="764">
        <v>207005</v>
      </c>
      <c r="AM345" s="764" t="s">
        <v>3617</v>
      </c>
      <c r="AN345" s="764">
        <v>1</v>
      </c>
      <c r="AO345" s="624"/>
      <c r="AP345" s="441"/>
      <c r="AQ345" s="9"/>
    </row>
    <row r="346" spans="1:43" ht="15" customHeight="1" x14ac:dyDescent="0.1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406"/>
      <c r="AG346" s="181"/>
      <c r="AH346" s="591" t="s">
        <v>612</v>
      </c>
      <c r="AI346" s="592" t="s">
        <v>578</v>
      </c>
      <c r="AJ346" s="591">
        <v>202005</v>
      </c>
      <c r="AK346" s="624"/>
      <c r="AL346" s="764">
        <v>207006</v>
      </c>
      <c r="AM346" s="764" t="s">
        <v>3617</v>
      </c>
      <c r="AN346" s="764">
        <v>1</v>
      </c>
      <c r="AO346" s="624"/>
      <c r="AP346" s="441"/>
      <c r="AQ346" s="9"/>
    </row>
    <row r="347" spans="1:43" ht="15" customHeight="1" x14ac:dyDescent="0.1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406"/>
      <c r="AG347" s="181"/>
      <c r="AH347" s="591" t="s">
        <v>612</v>
      </c>
      <c r="AI347" s="592" t="s">
        <v>579</v>
      </c>
      <c r="AJ347" s="591">
        <v>202006</v>
      </c>
      <c r="AK347" s="624"/>
      <c r="AL347" s="764">
        <v>207007</v>
      </c>
      <c r="AM347" s="764">
        <v>1</v>
      </c>
      <c r="AN347" s="764" t="s">
        <v>3617</v>
      </c>
      <c r="AO347" s="624"/>
      <c r="AP347" s="441"/>
      <c r="AQ347" s="9"/>
    </row>
    <row r="348" spans="1:43" ht="15" customHeight="1" x14ac:dyDescent="0.1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406"/>
      <c r="AG348" s="181"/>
      <c r="AH348" s="591" t="s">
        <v>612</v>
      </c>
      <c r="AI348" s="592" t="s">
        <v>615</v>
      </c>
      <c r="AJ348" s="591">
        <v>202007</v>
      </c>
      <c r="AK348" s="624"/>
      <c r="AL348" s="764">
        <v>207008</v>
      </c>
      <c r="AM348" s="764" t="s">
        <v>3617</v>
      </c>
      <c r="AN348" s="764">
        <v>1</v>
      </c>
      <c r="AO348" s="624"/>
      <c r="AP348" s="441"/>
      <c r="AQ348" s="9"/>
    </row>
    <row r="349" spans="1:43" ht="15" customHeight="1" x14ac:dyDescent="0.1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406"/>
      <c r="AG349" s="181"/>
      <c r="AH349" s="591" t="s">
        <v>612</v>
      </c>
      <c r="AI349" s="592" t="s">
        <v>581</v>
      </c>
      <c r="AJ349" s="591">
        <v>202010</v>
      </c>
      <c r="AK349" s="624"/>
      <c r="AL349" s="764">
        <v>207009</v>
      </c>
      <c r="AM349" s="764">
        <v>1</v>
      </c>
      <c r="AN349" s="764" t="s">
        <v>3617</v>
      </c>
      <c r="AO349" s="624"/>
      <c r="AP349" s="441"/>
      <c r="AQ349" s="9"/>
    </row>
    <row r="350" spans="1:43" ht="15" customHeight="1" x14ac:dyDescent="0.1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406"/>
      <c r="AG350" s="181"/>
      <c r="AH350" s="591" t="s">
        <v>612</v>
      </c>
      <c r="AI350" s="592" t="s">
        <v>258</v>
      </c>
      <c r="AJ350" s="591">
        <v>202011</v>
      </c>
      <c r="AK350" s="624"/>
      <c r="AL350" s="764">
        <v>207010</v>
      </c>
      <c r="AM350" s="764">
        <v>1</v>
      </c>
      <c r="AN350" s="764" t="s">
        <v>3617</v>
      </c>
      <c r="AO350" s="624"/>
      <c r="AP350" s="441"/>
      <c r="AQ350" s="9"/>
    </row>
    <row r="351" spans="1:43" ht="15" customHeight="1" x14ac:dyDescent="0.1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406"/>
      <c r="AG351" s="181"/>
      <c r="AH351" s="591" t="s">
        <v>612</v>
      </c>
      <c r="AI351" s="592" t="s">
        <v>584</v>
      </c>
      <c r="AJ351" s="591">
        <v>202012</v>
      </c>
      <c r="AK351" s="624"/>
      <c r="AL351" s="764">
        <v>207011</v>
      </c>
      <c r="AM351" s="764" t="s">
        <v>3617</v>
      </c>
      <c r="AN351" s="764">
        <v>1</v>
      </c>
      <c r="AO351" s="624"/>
      <c r="AP351" s="441"/>
      <c r="AQ351" s="9"/>
    </row>
    <row r="352" spans="1:43" ht="15" customHeight="1" x14ac:dyDescent="0.1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406"/>
      <c r="AG352" s="181"/>
      <c r="AH352" s="591" t="s">
        <v>612</v>
      </c>
      <c r="AI352" s="592" t="s">
        <v>586</v>
      </c>
      <c r="AJ352" s="591">
        <v>202013</v>
      </c>
      <c r="AK352" s="624"/>
      <c r="AL352" s="764">
        <v>207012</v>
      </c>
      <c r="AM352" s="764">
        <v>1</v>
      </c>
      <c r="AN352" s="764" t="s">
        <v>3617</v>
      </c>
      <c r="AO352" s="624"/>
      <c r="AP352" s="441"/>
      <c r="AQ352" s="9"/>
    </row>
    <row r="353" spans="1:43" ht="15" customHeight="1" x14ac:dyDescent="0.1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406"/>
      <c r="AG353" s="181"/>
      <c r="AH353" s="591" t="s">
        <v>612</v>
      </c>
      <c r="AI353" s="592" t="s">
        <v>587</v>
      </c>
      <c r="AJ353" s="591">
        <v>202014</v>
      </c>
      <c r="AK353" s="624"/>
      <c r="AL353" s="764">
        <v>207013</v>
      </c>
      <c r="AM353" s="764" t="s">
        <v>3617</v>
      </c>
      <c r="AN353" s="764">
        <v>1</v>
      </c>
      <c r="AO353" s="624"/>
      <c r="AP353" s="441"/>
      <c r="AQ353" s="9"/>
    </row>
    <row r="354" spans="1:43" ht="15" customHeight="1" x14ac:dyDescent="0.1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406"/>
      <c r="AG354" s="181"/>
      <c r="AH354" s="591" t="s">
        <v>612</v>
      </c>
      <c r="AI354" s="592" t="s">
        <v>590</v>
      </c>
      <c r="AJ354" s="591">
        <v>202015</v>
      </c>
      <c r="AK354" s="624"/>
      <c r="AL354" s="764">
        <v>207014</v>
      </c>
      <c r="AM354" s="764" t="s">
        <v>3617</v>
      </c>
      <c r="AN354" s="764">
        <v>1</v>
      </c>
      <c r="AO354" s="624"/>
      <c r="AP354" s="441"/>
      <c r="AQ354" s="9"/>
    </row>
    <row r="355" spans="1:43" ht="15" customHeight="1" x14ac:dyDescent="0.1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406"/>
      <c r="AG355" s="181"/>
      <c r="AH355" s="591" t="s">
        <v>612</v>
      </c>
      <c r="AI355" s="592" t="s">
        <v>619</v>
      </c>
      <c r="AJ355" s="591">
        <v>202016</v>
      </c>
      <c r="AK355" s="624"/>
      <c r="AL355" s="764">
        <v>207015</v>
      </c>
      <c r="AM355" s="764" t="s">
        <v>3617</v>
      </c>
      <c r="AN355" s="764">
        <v>1</v>
      </c>
      <c r="AO355" s="624"/>
      <c r="AP355" s="441"/>
      <c r="AQ355" s="9"/>
    </row>
    <row r="356" spans="1:43" ht="15" customHeight="1" x14ac:dyDescent="0.1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406"/>
      <c r="AG356" s="181"/>
      <c r="AH356" s="591" t="s">
        <v>612</v>
      </c>
      <c r="AI356" s="592" t="s">
        <v>621</v>
      </c>
      <c r="AJ356" s="591">
        <v>202990</v>
      </c>
      <c r="AK356" s="624"/>
      <c r="AL356" s="764">
        <v>207016</v>
      </c>
      <c r="AM356" s="764" t="s">
        <v>3617</v>
      </c>
      <c r="AN356" s="764">
        <v>1</v>
      </c>
      <c r="AO356" s="624"/>
      <c r="AP356" s="441"/>
      <c r="AQ356" s="9"/>
    </row>
    <row r="357" spans="1:43" ht="15" customHeight="1" x14ac:dyDescent="0.1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406"/>
      <c r="AG357" s="181"/>
      <c r="AH357" s="591" t="s">
        <v>623</v>
      </c>
      <c r="AI357" s="592" t="s">
        <v>592</v>
      </c>
      <c r="AJ357" s="591">
        <v>203001</v>
      </c>
      <c r="AK357" s="624"/>
      <c r="AL357" s="764">
        <v>207017</v>
      </c>
      <c r="AM357" s="764" t="s">
        <v>3617</v>
      </c>
      <c r="AN357" s="764">
        <v>1</v>
      </c>
      <c r="AO357" s="624"/>
      <c r="AP357" s="441"/>
      <c r="AQ357" s="9"/>
    </row>
    <row r="358" spans="1:43" ht="15" customHeight="1" x14ac:dyDescent="0.1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406"/>
      <c r="AG358" s="181"/>
      <c r="AH358" s="591" t="s">
        <v>623</v>
      </c>
      <c r="AI358" s="592" t="s">
        <v>594</v>
      </c>
      <c r="AJ358" s="591">
        <v>203002</v>
      </c>
      <c r="AK358" s="624"/>
      <c r="AL358" s="764">
        <v>207018</v>
      </c>
      <c r="AM358" s="764" t="s">
        <v>3617</v>
      </c>
      <c r="AN358" s="764">
        <v>1</v>
      </c>
      <c r="AO358" s="624"/>
      <c r="AP358" s="441"/>
      <c r="AQ358" s="9"/>
    </row>
    <row r="359" spans="1:43" ht="15" customHeight="1" x14ac:dyDescent="0.1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406"/>
      <c r="AG359" s="181"/>
      <c r="AH359" s="591" t="s">
        <v>623</v>
      </c>
      <c r="AI359" s="592" t="s">
        <v>595</v>
      </c>
      <c r="AJ359" s="591">
        <v>203003</v>
      </c>
      <c r="AK359" s="624"/>
      <c r="AL359" s="764">
        <v>207019</v>
      </c>
      <c r="AM359" s="764" t="s">
        <v>3617</v>
      </c>
      <c r="AN359" s="764">
        <v>1</v>
      </c>
      <c r="AO359" s="624"/>
      <c r="AP359" s="441"/>
      <c r="AQ359" s="9"/>
    </row>
    <row r="360" spans="1:43" ht="15" customHeight="1" x14ac:dyDescent="0.1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406"/>
      <c r="AG360" s="181"/>
      <c r="AH360" s="591" t="s">
        <v>623</v>
      </c>
      <c r="AI360" s="592" t="s">
        <v>627</v>
      </c>
      <c r="AJ360" s="591">
        <v>203004</v>
      </c>
      <c r="AK360" s="624"/>
      <c r="AL360" s="764">
        <v>301001</v>
      </c>
      <c r="AM360" s="764" t="s">
        <v>3617</v>
      </c>
      <c r="AN360" s="764">
        <v>1</v>
      </c>
      <c r="AO360" s="624"/>
      <c r="AP360" s="441"/>
      <c r="AQ360" s="9"/>
    </row>
    <row r="361" spans="1:43" ht="15" customHeight="1" x14ac:dyDescent="0.1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406"/>
      <c r="AG361" s="181"/>
      <c r="AH361" s="591" t="s">
        <v>623</v>
      </c>
      <c r="AI361" s="592" t="s">
        <v>596</v>
      </c>
      <c r="AJ361" s="591">
        <v>203005</v>
      </c>
      <c r="AK361" s="624"/>
      <c r="AL361" s="764">
        <v>301002</v>
      </c>
      <c r="AM361" s="764">
        <v>1</v>
      </c>
      <c r="AN361" s="764" t="s">
        <v>3617</v>
      </c>
      <c r="AO361" s="624"/>
      <c r="AP361" s="441"/>
      <c r="AQ361" s="9"/>
    </row>
    <row r="362" spans="1:43" ht="15" customHeight="1" x14ac:dyDescent="0.1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406"/>
      <c r="AG362" s="181"/>
      <c r="AH362" s="591" t="s">
        <v>623</v>
      </c>
      <c r="AI362" s="592" t="s">
        <v>598</v>
      </c>
      <c r="AJ362" s="591">
        <v>203006</v>
      </c>
      <c r="AK362" s="624"/>
      <c r="AL362" s="764">
        <v>301003</v>
      </c>
      <c r="AM362" s="764">
        <v>1</v>
      </c>
      <c r="AN362" s="764" t="s">
        <v>3617</v>
      </c>
      <c r="AO362" s="624"/>
      <c r="AP362" s="441"/>
      <c r="AQ362" s="9"/>
    </row>
    <row r="363" spans="1:43" ht="15" customHeight="1" x14ac:dyDescent="0.1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406"/>
      <c r="AG363" s="181"/>
      <c r="AH363" s="591" t="s">
        <v>623</v>
      </c>
      <c r="AI363" s="592" t="s">
        <v>599</v>
      </c>
      <c r="AJ363" s="591">
        <v>203007</v>
      </c>
      <c r="AK363" s="624"/>
      <c r="AL363" s="764">
        <v>301004</v>
      </c>
      <c r="AM363" s="764" t="s">
        <v>3617</v>
      </c>
      <c r="AN363" s="764">
        <v>1</v>
      </c>
      <c r="AO363" s="624"/>
      <c r="AP363" s="441"/>
      <c r="AQ363" s="9"/>
    </row>
    <row r="364" spans="1:43" ht="15" customHeight="1" x14ac:dyDescent="0.1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406"/>
      <c r="AG364" s="181"/>
      <c r="AH364" s="591" t="s">
        <v>623</v>
      </c>
      <c r="AI364" s="592" t="s">
        <v>632</v>
      </c>
      <c r="AJ364" s="591">
        <v>203008</v>
      </c>
      <c r="AK364" s="624"/>
      <c r="AL364" s="764">
        <v>301005</v>
      </c>
      <c r="AM364" s="764" t="s">
        <v>3617</v>
      </c>
      <c r="AN364" s="764">
        <v>1</v>
      </c>
      <c r="AO364" s="624"/>
      <c r="AP364" s="441"/>
      <c r="AQ364" s="9"/>
    </row>
    <row r="365" spans="1:43" ht="15" customHeight="1" x14ac:dyDescent="0.1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406"/>
      <c r="AG365" s="181"/>
      <c r="AH365" s="591" t="s">
        <v>623</v>
      </c>
      <c r="AI365" s="592" t="s">
        <v>601</v>
      </c>
      <c r="AJ365" s="591">
        <v>203009</v>
      </c>
      <c r="AK365" s="624"/>
      <c r="AL365" s="764">
        <v>301006</v>
      </c>
      <c r="AM365" s="764">
        <v>1</v>
      </c>
      <c r="AN365" s="764" t="s">
        <v>3617</v>
      </c>
      <c r="AO365" s="624"/>
      <c r="AP365" s="441"/>
      <c r="AQ365" s="9"/>
    </row>
    <row r="366" spans="1:43" ht="15" customHeight="1" x14ac:dyDescent="0.1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406"/>
      <c r="AG366" s="181"/>
      <c r="AH366" s="591" t="s">
        <v>623</v>
      </c>
      <c r="AI366" s="592" t="s">
        <v>602</v>
      </c>
      <c r="AJ366" s="591">
        <v>203010</v>
      </c>
      <c r="AK366" s="628"/>
      <c r="AL366" s="764">
        <v>301007</v>
      </c>
      <c r="AM366" s="764" t="s">
        <v>3617</v>
      </c>
      <c r="AN366" s="764">
        <v>1</v>
      </c>
      <c r="AO366" s="628"/>
      <c r="AP366" s="441"/>
      <c r="AQ366" s="9"/>
    </row>
    <row r="367" spans="1:43" ht="15" customHeight="1" x14ac:dyDescent="0.1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406"/>
      <c r="AG367" s="181"/>
      <c r="AH367" s="591" t="s">
        <v>623</v>
      </c>
      <c r="AI367" s="592" t="s">
        <v>604</v>
      </c>
      <c r="AJ367" s="591">
        <v>203011</v>
      </c>
      <c r="AK367" s="628"/>
      <c r="AL367" s="764">
        <v>301008</v>
      </c>
      <c r="AM367" s="764">
        <v>1</v>
      </c>
      <c r="AN367" s="764" t="s">
        <v>3617</v>
      </c>
      <c r="AO367" s="628"/>
      <c r="AP367" s="441"/>
      <c r="AQ367" s="9"/>
    </row>
    <row r="368" spans="1:43" ht="15" customHeight="1" x14ac:dyDescent="0.1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406"/>
      <c r="AG368" s="181"/>
      <c r="AH368" s="591" t="s">
        <v>623</v>
      </c>
      <c r="AI368" s="592" t="s">
        <v>636</v>
      </c>
      <c r="AJ368" s="591">
        <v>203012</v>
      </c>
      <c r="AK368" s="628"/>
      <c r="AL368" s="764">
        <v>301009</v>
      </c>
      <c r="AM368" s="764">
        <v>1</v>
      </c>
      <c r="AN368" s="764" t="s">
        <v>3617</v>
      </c>
      <c r="AO368" s="628"/>
      <c r="AP368" s="441"/>
      <c r="AQ368" s="9"/>
    </row>
    <row r="369" spans="1:43" ht="15" customHeight="1" x14ac:dyDescent="0.1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406"/>
      <c r="AG369" s="181"/>
      <c r="AH369" s="591" t="s">
        <v>623</v>
      </c>
      <c r="AI369" s="592" t="s">
        <v>605</v>
      </c>
      <c r="AJ369" s="591">
        <v>203013</v>
      </c>
      <c r="AK369" s="628"/>
      <c r="AL369" s="764">
        <v>301010</v>
      </c>
      <c r="AM369" s="764" t="s">
        <v>3617</v>
      </c>
      <c r="AN369" s="764">
        <v>1</v>
      </c>
      <c r="AO369" s="628"/>
      <c r="AP369" s="441"/>
      <c r="AQ369" s="9"/>
    </row>
    <row r="370" spans="1:43" ht="15" customHeight="1" x14ac:dyDescent="0.1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406"/>
      <c r="AG370" s="181"/>
      <c r="AH370" s="591" t="s">
        <v>623</v>
      </c>
      <c r="AI370" s="592" t="s">
        <v>606</v>
      </c>
      <c r="AJ370" s="591">
        <v>203014</v>
      </c>
      <c r="AK370" s="628"/>
      <c r="AL370" s="764">
        <v>301011</v>
      </c>
      <c r="AM370" s="764" t="s">
        <v>3617</v>
      </c>
      <c r="AN370" s="764">
        <v>1</v>
      </c>
      <c r="AO370" s="628"/>
      <c r="AP370" s="441"/>
      <c r="AQ370" s="9"/>
    </row>
    <row r="371" spans="1:43" ht="15" customHeight="1" x14ac:dyDescent="0.1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406"/>
      <c r="AG371" s="181"/>
      <c r="AH371" s="591" t="s">
        <v>623</v>
      </c>
      <c r="AI371" s="592" t="s">
        <v>608</v>
      </c>
      <c r="AJ371" s="591">
        <v>203015</v>
      </c>
      <c r="AK371" s="624"/>
      <c r="AL371" s="764">
        <v>301012</v>
      </c>
      <c r="AM371" s="764">
        <v>1</v>
      </c>
      <c r="AN371" s="764" t="s">
        <v>3617</v>
      </c>
      <c r="AO371" s="624"/>
      <c r="AP371" s="441"/>
      <c r="AQ371" s="9"/>
    </row>
    <row r="372" spans="1:43" ht="15" customHeight="1" x14ac:dyDescent="0.1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406"/>
      <c r="AG372" s="181"/>
      <c r="AH372" s="591" t="s">
        <v>623</v>
      </c>
      <c r="AI372" s="592" t="s">
        <v>641</v>
      </c>
      <c r="AJ372" s="591">
        <v>203017</v>
      </c>
      <c r="AK372" s="624"/>
      <c r="AL372" s="764">
        <v>301013</v>
      </c>
      <c r="AM372" s="764">
        <v>1</v>
      </c>
      <c r="AN372" s="764" t="s">
        <v>3617</v>
      </c>
      <c r="AO372" s="624"/>
      <c r="AP372" s="441"/>
      <c r="AQ372" s="9"/>
    </row>
    <row r="373" spans="1:43" ht="15" customHeight="1" x14ac:dyDescent="0.1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406"/>
      <c r="AG373" s="181"/>
      <c r="AH373" s="591" t="s">
        <v>623</v>
      </c>
      <c r="AI373" s="592" t="s">
        <v>609</v>
      </c>
      <c r="AJ373" s="591">
        <v>203018</v>
      </c>
      <c r="AK373" s="624"/>
      <c r="AL373" s="764">
        <v>301014</v>
      </c>
      <c r="AM373" s="764" t="s">
        <v>3617</v>
      </c>
      <c r="AN373" s="764">
        <v>1</v>
      </c>
      <c r="AO373" s="624"/>
      <c r="AP373" s="441"/>
      <c r="AQ373" s="9"/>
    </row>
    <row r="374" spans="1:43" ht="15" customHeight="1" x14ac:dyDescent="0.1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406"/>
      <c r="AG374" s="181"/>
      <c r="AH374" s="591" t="s">
        <v>623</v>
      </c>
      <c r="AI374" s="592" t="s">
        <v>611</v>
      </c>
      <c r="AJ374" s="591">
        <v>203019</v>
      </c>
      <c r="AK374" s="624"/>
      <c r="AL374" s="764">
        <v>301015</v>
      </c>
      <c r="AM374" s="764">
        <v>1</v>
      </c>
      <c r="AN374" s="764" t="s">
        <v>3617</v>
      </c>
      <c r="AO374" s="624"/>
      <c r="AP374" s="441"/>
      <c r="AQ374" s="9"/>
    </row>
    <row r="375" spans="1:43" ht="15" customHeight="1" x14ac:dyDescent="0.1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406"/>
      <c r="AG375" s="181"/>
      <c r="AH375" s="591" t="s">
        <v>623</v>
      </c>
      <c r="AI375" s="592" t="s">
        <v>644</v>
      </c>
      <c r="AJ375" s="591">
        <v>203021</v>
      </c>
      <c r="AK375" s="624"/>
      <c r="AL375" s="764">
        <v>301016</v>
      </c>
      <c r="AM375" s="764" t="s">
        <v>3617</v>
      </c>
      <c r="AN375" s="764">
        <v>1</v>
      </c>
      <c r="AO375" s="624"/>
      <c r="AP375" s="441"/>
      <c r="AQ375" s="9"/>
    </row>
    <row r="376" spans="1:43" ht="15" customHeight="1" x14ac:dyDescent="0.1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406"/>
      <c r="AG376" s="181"/>
      <c r="AH376" s="591" t="s">
        <v>623</v>
      </c>
      <c r="AI376" s="592" t="s">
        <v>646</v>
      </c>
      <c r="AJ376" s="591">
        <v>203990</v>
      </c>
      <c r="AK376" s="624"/>
      <c r="AL376" s="764">
        <v>301017</v>
      </c>
      <c r="AM376" s="764" t="s">
        <v>3617</v>
      </c>
      <c r="AN376" s="764">
        <v>1</v>
      </c>
      <c r="AO376" s="624"/>
      <c r="AP376" s="441"/>
      <c r="AQ376" s="9"/>
    </row>
    <row r="377" spans="1:43" ht="15" customHeight="1" x14ac:dyDescent="0.1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406"/>
      <c r="AG377" s="181"/>
      <c r="AH377" s="591" t="s">
        <v>648</v>
      </c>
      <c r="AI377" s="592" t="s">
        <v>649</v>
      </c>
      <c r="AJ377" s="591">
        <v>203991</v>
      </c>
      <c r="AK377" s="624"/>
      <c r="AL377" s="764">
        <v>301018</v>
      </c>
      <c r="AM377" s="764">
        <v>1</v>
      </c>
      <c r="AN377" s="764" t="s">
        <v>3617</v>
      </c>
      <c r="AO377" s="624"/>
      <c r="AP377" s="441"/>
      <c r="AQ377" s="9"/>
    </row>
    <row r="378" spans="1:43" ht="15" customHeight="1" x14ac:dyDescent="0.1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406"/>
      <c r="AG378" s="181"/>
      <c r="AH378" s="591" t="s">
        <v>623</v>
      </c>
      <c r="AI378" s="592" t="s">
        <v>651</v>
      </c>
      <c r="AJ378" s="591">
        <v>203992</v>
      </c>
      <c r="AK378" s="624"/>
      <c r="AL378" s="764">
        <v>301019</v>
      </c>
      <c r="AM378" s="764" t="s">
        <v>3617</v>
      </c>
      <c r="AN378" s="764">
        <v>1</v>
      </c>
      <c r="AO378" s="624"/>
      <c r="AP378" s="441"/>
      <c r="AQ378" s="9"/>
    </row>
    <row r="379" spans="1:43" ht="15" customHeight="1" x14ac:dyDescent="0.1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406"/>
      <c r="AG379" s="181"/>
      <c r="AH379" s="591" t="s">
        <v>653</v>
      </c>
      <c r="AI379" s="592" t="s">
        <v>654</v>
      </c>
      <c r="AJ379" s="591">
        <v>204001</v>
      </c>
      <c r="AK379" s="624"/>
      <c r="AL379" s="764">
        <v>301020</v>
      </c>
      <c r="AM379" s="764" t="s">
        <v>3617</v>
      </c>
      <c r="AN379" s="764">
        <v>1</v>
      </c>
      <c r="AO379" s="624"/>
      <c r="AP379" s="441"/>
      <c r="AQ379" s="9"/>
    </row>
    <row r="380" spans="1:43" ht="15" customHeight="1" x14ac:dyDescent="0.1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406"/>
      <c r="AG380" s="181"/>
      <c r="AH380" s="591" t="s">
        <v>653</v>
      </c>
      <c r="AI380" s="592" t="s">
        <v>656</v>
      </c>
      <c r="AJ380" s="591">
        <v>204002</v>
      </c>
      <c r="AK380" s="624"/>
      <c r="AL380" s="764">
        <v>301022</v>
      </c>
      <c r="AM380" s="764" t="s">
        <v>3617</v>
      </c>
      <c r="AN380" s="764">
        <v>1</v>
      </c>
      <c r="AO380" s="624"/>
      <c r="AP380" s="441"/>
      <c r="AQ380" s="9"/>
    </row>
    <row r="381" spans="1:43" ht="15" customHeight="1" x14ac:dyDescent="0.1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406"/>
      <c r="AG381" s="181"/>
      <c r="AH381" s="591" t="s">
        <v>653</v>
      </c>
      <c r="AI381" s="592" t="s">
        <v>613</v>
      </c>
      <c r="AJ381" s="591">
        <v>204003</v>
      </c>
      <c r="AK381" s="624"/>
      <c r="AL381" s="764">
        <v>301023</v>
      </c>
      <c r="AM381" s="764" t="s">
        <v>3617</v>
      </c>
      <c r="AN381" s="764">
        <v>1</v>
      </c>
      <c r="AO381" s="624"/>
      <c r="AP381" s="441"/>
      <c r="AQ381" s="9"/>
    </row>
    <row r="382" spans="1:43" ht="15" customHeight="1" x14ac:dyDescent="0.1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406"/>
      <c r="AG382" s="181"/>
      <c r="AH382" s="591" t="s">
        <v>653</v>
      </c>
      <c r="AI382" s="592" t="s">
        <v>614</v>
      </c>
      <c r="AJ382" s="591">
        <v>204004</v>
      </c>
      <c r="AK382" s="624"/>
      <c r="AL382" s="764">
        <v>301024</v>
      </c>
      <c r="AM382" s="764">
        <v>1</v>
      </c>
      <c r="AN382" s="764" t="s">
        <v>3617</v>
      </c>
      <c r="AO382" s="624"/>
      <c r="AP382" s="441"/>
      <c r="AQ382" s="9"/>
    </row>
    <row r="383" spans="1:43" ht="15" customHeight="1" x14ac:dyDescent="0.1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406"/>
      <c r="AG383" s="181"/>
      <c r="AH383" s="591" t="s">
        <v>653</v>
      </c>
      <c r="AI383" s="592" t="s">
        <v>616</v>
      </c>
      <c r="AJ383" s="591">
        <v>204005</v>
      </c>
      <c r="AK383" s="624"/>
      <c r="AL383" s="764">
        <v>301025</v>
      </c>
      <c r="AM383" s="764" t="s">
        <v>3617</v>
      </c>
      <c r="AN383" s="764">
        <v>1</v>
      </c>
      <c r="AO383" s="624"/>
      <c r="AP383" s="441"/>
      <c r="AQ383" s="9"/>
    </row>
    <row r="384" spans="1:43" ht="15" customHeight="1" x14ac:dyDescent="0.1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406"/>
      <c r="AG384" s="181"/>
      <c r="AH384" s="591" t="s">
        <v>661</v>
      </c>
      <c r="AI384" s="592" t="s">
        <v>662</v>
      </c>
      <c r="AJ384" s="591">
        <v>205001</v>
      </c>
      <c r="AK384" s="624"/>
      <c r="AL384" s="764">
        <v>301026</v>
      </c>
      <c r="AM384" s="764" t="s">
        <v>3617</v>
      </c>
      <c r="AN384" s="764">
        <v>1</v>
      </c>
      <c r="AO384" s="624"/>
      <c r="AP384" s="441"/>
      <c r="AQ384" s="9"/>
    </row>
    <row r="385" spans="1:43" ht="15" customHeight="1" x14ac:dyDescent="0.1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406"/>
      <c r="AG385" s="181"/>
      <c r="AH385" s="591" t="s">
        <v>661</v>
      </c>
      <c r="AI385" s="592" t="s">
        <v>617</v>
      </c>
      <c r="AJ385" s="591">
        <v>205002</v>
      </c>
      <c r="AK385" s="624"/>
      <c r="AL385" s="764">
        <v>301027</v>
      </c>
      <c r="AM385" s="764" t="s">
        <v>3617</v>
      </c>
      <c r="AN385" s="764">
        <v>1</v>
      </c>
      <c r="AO385" s="624"/>
      <c r="AP385" s="441"/>
      <c r="AQ385" s="9"/>
    </row>
    <row r="386" spans="1:43" ht="15" customHeight="1" x14ac:dyDescent="0.1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406"/>
      <c r="AG386" s="181"/>
      <c r="AH386" s="591" t="s">
        <v>661</v>
      </c>
      <c r="AI386" s="592" t="s">
        <v>665</v>
      </c>
      <c r="AJ386" s="591">
        <v>205003</v>
      </c>
      <c r="AK386" s="624"/>
      <c r="AL386" s="764">
        <v>301028</v>
      </c>
      <c r="AM386" s="764" t="s">
        <v>3617</v>
      </c>
      <c r="AN386" s="764">
        <v>1</v>
      </c>
      <c r="AO386" s="624"/>
      <c r="AP386" s="441"/>
      <c r="AQ386" s="9"/>
    </row>
    <row r="387" spans="1:43" ht="15" customHeight="1" x14ac:dyDescent="0.1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406"/>
      <c r="AG387" s="181"/>
      <c r="AH387" s="591" t="s">
        <v>661</v>
      </c>
      <c r="AI387" s="592" t="s">
        <v>275</v>
      </c>
      <c r="AJ387" s="591">
        <v>205004</v>
      </c>
      <c r="AK387" s="624"/>
      <c r="AL387" s="764">
        <v>301029</v>
      </c>
      <c r="AM387" s="764">
        <v>1</v>
      </c>
      <c r="AN387" s="764" t="s">
        <v>3617</v>
      </c>
      <c r="AO387" s="624"/>
      <c r="AP387" s="441"/>
      <c r="AQ387" s="9"/>
    </row>
    <row r="388" spans="1:43" ht="15" customHeight="1" x14ac:dyDescent="0.1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406"/>
      <c r="AG388" s="181"/>
      <c r="AH388" s="591" t="s">
        <v>661</v>
      </c>
      <c r="AI388" s="592" t="s">
        <v>667</v>
      </c>
      <c r="AJ388" s="591">
        <v>205005</v>
      </c>
      <c r="AK388" s="624"/>
      <c r="AL388" s="764">
        <v>301030</v>
      </c>
      <c r="AM388" s="764">
        <v>1</v>
      </c>
      <c r="AN388" s="764" t="s">
        <v>3617</v>
      </c>
      <c r="AO388" s="624"/>
      <c r="AP388" s="441"/>
      <c r="AQ388" s="9"/>
    </row>
    <row r="389" spans="1:43" ht="15" customHeight="1" x14ac:dyDescent="0.1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406"/>
      <c r="AG389" s="181"/>
      <c r="AH389" s="591" t="s">
        <v>661</v>
      </c>
      <c r="AI389" s="592" t="s">
        <v>669</v>
      </c>
      <c r="AJ389" s="591">
        <v>205006</v>
      </c>
      <c r="AK389" s="624"/>
      <c r="AL389" s="764">
        <v>301031</v>
      </c>
      <c r="AM389" s="764">
        <v>1</v>
      </c>
      <c r="AN389" s="764" t="s">
        <v>3617</v>
      </c>
      <c r="AO389" s="624"/>
      <c r="AP389" s="441"/>
      <c r="AQ389" s="9"/>
    </row>
    <row r="390" spans="1:43" ht="15" customHeight="1" x14ac:dyDescent="0.1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406"/>
      <c r="AG390" s="181"/>
      <c r="AH390" s="591" t="s">
        <v>661</v>
      </c>
      <c r="AI390" s="592" t="s">
        <v>618</v>
      </c>
      <c r="AJ390" s="591">
        <v>205007</v>
      </c>
      <c r="AK390" s="624"/>
      <c r="AL390" s="764">
        <v>301033</v>
      </c>
      <c r="AM390" s="764" t="s">
        <v>3617</v>
      </c>
      <c r="AN390" s="764">
        <v>1</v>
      </c>
      <c r="AO390" s="624"/>
      <c r="AP390" s="441"/>
      <c r="AQ390" s="9"/>
    </row>
    <row r="391" spans="1:43" ht="15" customHeight="1" x14ac:dyDescent="0.1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406"/>
      <c r="AG391" s="181"/>
      <c r="AH391" s="591" t="s">
        <v>661</v>
      </c>
      <c r="AI391" s="592" t="s">
        <v>620</v>
      </c>
      <c r="AJ391" s="591">
        <v>205008</v>
      </c>
      <c r="AK391" s="624"/>
      <c r="AL391" s="764">
        <v>301034</v>
      </c>
      <c r="AM391" s="764" t="s">
        <v>3617</v>
      </c>
      <c r="AN391" s="764">
        <v>1</v>
      </c>
      <c r="AO391" s="624"/>
      <c r="AP391" s="441"/>
      <c r="AQ391" s="9"/>
    </row>
    <row r="392" spans="1:43" ht="15" customHeight="1" x14ac:dyDescent="0.1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406"/>
      <c r="AG392" s="181"/>
      <c r="AH392" s="591" t="s">
        <v>661</v>
      </c>
      <c r="AI392" s="592" t="s">
        <v>622</v>
      </c>
      <c r="AJ392" s="591">
        <v>205011</v>
      </c>
      <c r="AK392" s="624"/>
      <c r="AL392" s="764">
        <v>301035</v>
      </c>
      <c r="AM392" s="764">
        <v>1</v>
      </c>
      <c r="AN392" s="764" t="s">
        <v>3617</v>
      </c>
      <c r="AO392" s="624"/>
      <c r="AP392" s="441"/>
      <c r="AQ392" s="9"/>
    </row>
    <row r="393" spans="1:43" ht="15" customHeight="1" x14ac:dyDescent="0.1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406"/>
      <c r="AG393" s="181"/>
      <c r="AH393" s="591" t="s">
        <v>661</v>
      </c>
      <c r="AI393" s="592" t="s">
        <v>624</v>
      </c>
      <c r="AJ393" s="591">
        <v>205012</v>
      </c>
      <c r="AK393" s="624"/>
      <c r="AL393" s="764">
        <v>301036</v>
      </c>
      <c r="AM393" s="764" t="s">
        <v>3617</v>
      </c>
      <c r="AN393" s="764">
        <v>1</v>
      </c>
      <c r="AO393" s="624"/>
      <c r="AP393" s="441"/>
      <c r="AQ393" s="9"/>
    </row>
    <row r="394" spans="1:43" ht="15" customHeight="1" x14ac:dyDescent="0.1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406"/>
      <c r="AG394" s="181"/>
      <c r="AH394" s="591" t="s">
        <v>661</v>
      </c>
      <c r="AI394" s="592" t="s">
        <v>625</v>
      </c>
      <c r="AJ394" s="591">
        <v>205013</v>
      </c>
      <c r="AK394" s="624"/>
      <c r="AL394" s="764">
        <v>301990</v>
      </c>
      <c r="AM394" s="764" t="s">
        <v>3617</v>
      </c>
      <c r="AN394" s="764">
        <v>1</v>
      </c>
      <c r="AO394" s="624"/>
      <c r="AP394" s="441"/>
      <c r="AQ394" s="9"/>
    </row>
    <row r="395" spans="1:43" ht="15" customHeight="1" x14ac:dyDescent="0.1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406"/>
      <c r="AG395" s="181"/>
      <c r="AH395" s="591" t="s">
        <v>661</v>
      </c>
      <c r="AI395" s="592" t="s">
        <v>626</v>
      </c>
      <c r="AJ395" s="591">
        <v>205014</v>
      </c>
      <c r="AK395" s="624"/>
      <c r="AL395" s="764">
        <v>301991</v>
      </c>
      <c r="AM395" s="764">
        <v>1</v>
      </c>
      <c r="AN395" s="764" t="s">
        <v>3617</v>
      </c>
      <c r="AO395" s="624"/>
      <c r="AP395" s="441"/>
      <c r="AQ395" s="9"/>
    </row>
    <row r="396" spans="1:43" ht="15" customHeight="1" x14ac:dyDescent="0.1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406"/>
      <c r="AG396" s="181"/>
      <c r="AH396" s="591" t="s">
        <v>661</v>
      </c>
      <c r="AI396" s="592" t="s">
        <v>628</v>
      </c>
      <c r="AJ396" s="591">
        <v>205015</v>
      </c>
      <c r="AK396" s="624"/>
      <c r="AL396" s="764">
        <v>302001</v>
      </c>
      <c r="AM396" s="764">
        <v>1</v>
      </c>
      <c r="AN396" s="764" t="s">
        <v>3617</v>
      </c>
      <c r="AO396" s="624"/>
      <c r="AP396" s="441"/>
      <c r="AQ396" s="9"/>
    </row>
    <row r="397" spans="1:43" ht="15" customHeight="1" x14ac:dyDescent="0.1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406"/>
      <c r="AG397" s="181"/>
      <c r="AH397" s="591" t="s">
        <v>661</v>
      </c>
      <c r="AI397" s="592" t="s">
        <v>675</v>
      </c>
      <c r="AJ397" s="591">
        <v>205016</v>
      </c>
      <c r="AK397" s="624"/>
      <c r="AL397" s="764">
        <v>302003</v>
      </c>
      <c r="AM397" s="764">
        <v>1</v>
      </c>
      <c r="AN397" s="764" t="s">
        <v>3617</v>
      </c>
      <c r="AO397" s="624"/>
      <c r="AP397" s="441"/>
      <c r="AQ397" s="9"/>
    </row>
    <row r="398" spans="1:43" ht="15" customHeight="1" x14ac:dyDescent="0.1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406"/>
      <c r="AG398" s="181"/>
      <c r="AH398" s="591" t="s">
        <v>661</v>
      </c>
      <c r="AI398" s="592" t="s">
        <v>629</v>
      </c>
      <c r="AJ398" s="591">
        <v>205017</v>
      </c>
      <c r="AK398" s="624"/>
      <c r="AL398" s="764">
        <v>302004</v>
      </c>
      <c r="AM398" s="764">
        <v>1</v>
      </c>
      <c r="AN398" s="764" t="s">
        <v>3617</v>
      </c>
      <c r="AO398" s="624"/>
      <c r="AP398" s="441"/>
      <c r="AQ398" s="9"/>
    </row>
    <row r="399" spans="1:43" ht="15" customHeight="1" x14ac:dyDescent="0.1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406"/>
      <c r="AG399" s="181"/>
      <c r="AH399" s="591" t="s">
        <v>678</v>
      </c>
      <c r="AI399" s="592" t="s">
        <v>630</v>
      </c>
      <c r="AJ399" s="591">
        <v>206001</v>
      </c>
      <c r="AK399" s="624"/>
      <c r="AL399" s="764">
        <v>302005</v>
      </c>
      <c r="AM399" s="764">
        <v>1</v>
      </c>
      <c r="AN399" s="764" t="s">
        <v>3617</v>
      </c>
      <c r="AO399" s="624"/>
      <c r="AP399" s="441"/>
      <c r="AQ399" s="9"/>
    </row>
    <row r="400" spans="1:43" ht="15" customHeight="1" x14ac:dyDescent="0.1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406"/>
      <c r="AG400" s="181"/>
      <c r="AH400" s="591" t="s">
        <v>678</v>
      </c>
      <c r="AI400" s="592" t="s">
        <v>631</v>
      </c>
      <c r="AJ400" s="591">
        <v>206002</v>
      </c>
      <c r="AK400" s="624"/>
      <c r="AL400" s="764">
        <v>302006</v>
      </c>
      <c r="AM400" s="764" t="s">
        <v>3617</v>
      </c>
      <c r="AN400" s="764">
        <v>1</v>
      </c>
      <c r="AO400" s="624"/>
      <c r="AP400" s="441"/>
      <c r="AQ400" s="9"/>
    </row>
    <row r="401" spans="1:43" ht="15" customHeight="1" x14ac:dyDescent="0.1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406"/>
      <c r="AG401" s="181"/>
      <c r="AH401" s="591" t="s">
        <v>678</v>
      </c>
      <c r="AI401" s="592" t="s">
        <v>633</v>
      </c>
      <c r="AJ401" s="591">
        <v>206004</v>
      </c>
      <c r="AK401" s="624"/>
      <c r="AL401" s="764">
        <v>302007</v>
      </c>
      <c r="AM401" s="764" t="s">
        <v>3617</v>
      </c>
      <c r="AN401" s="764">
        <v>1</v>
      </c>
      <c r="AO401" s="624"/>
      <c r="AP401" s="441"/>
      <c r="AQ401" s="9"/>
    </row>
    <row r="402" spans="1:43" ht="15" customHeight="1" x14ac:dyDescent="0.1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406"/>
      <c r="AG402" s="181"/>
      <c r="AH402" s="591" t="s">
        <v>678</v>
      </c>
      <c r="AI402" s="592" t="s">
        <v>634</v>
      </c>
      <c r="AJ402" s="591">
        <v>206005</v>
      </c>
      <c r="AK402" s="624"/>
      <c r="AL402" s="764">
        <v>302008</v>
      </c>
      <c r="AM402" s="764">
        <v>1</v>
      </c>
      <c r="AN402" s="764" t="s">
        <v>3617</v>
      </c>
      <c r="AO402" s="624"/>
      <c r="AP402" s="441"/>
      <c r="AQ402" s="9"/>
    </row>
    <row r="403" spans="1:43" ht="15" customHeight="1" x14ac:dyDescent="0.1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406"/>
      <c r="AG403" s="181"/>
      <c r="AH403" s="591" t="s">
        <v>678</v>
      </c>
      <c r="AI403" s="592" t="s">
        <v>635</v>
      </c>
      <c r="AJ403" s="591">
        <v>206006</v>
      </c>
      <c r="AK403" s="624"/>
      <c r="AL403" s="764">
        <v>302009</v>
      </c>
      <c r="AM403" s="764" t="s">
        <v>3617</v>
      </c>
      <c r="AN403" s="764">
        <v>1</v>
      </c>
      <c r="AO403" s="624"/>
      <c r="AP403" s="441"/>
      <c r="AQ403" s="9"/>
    </row>
    <row r="404" spans="1:43" ht="15" customHeight="1" x14ac:dyDescent="0.1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406"/>
      <c r="AG404" s="181"/>
      <c r="AH404" s="591" t="s">
        <v>678</v>
      </c>
      <c r="AI404" s="592" t="s">
        <v>684</v>
      </c>
      <c r="AJ404" s="591">
        <v>206007</v>
      </c>
      <c r="AK404" s="624"/>
      <c r="AL404" s="764">
        <v>302010</v>
      </c>
      <c r="AM404" s="764" t="s">
        <v>3617</v>
      </c>
      <c r="AN404" s="764">
        <v>1</v>
      </c>
      <c r="AO404" s="624"/>
      <c r="AP404" s="441"/>
      <c r="AQ404" s="9"/>
    </row>
    <row r="405" spans="1:43" ht="15" customHeight="1" x14ac:dyDescent="0.1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406"/>
      <c r="AG405" s="181"/>
      <c r="AH405" s="591" t="s">
        <v>678</v>
      </c>
      <c r="AI405" s="592" t="s">
        <v>637</v>
      </c>
      <c r="AJ405" s="591">
        <v>206008</v>
      </c>
      <c r="AK405" s="624"/>
      <c r="AL405" s="764">
        <v>302011</v>
      </c>
      <c r="AM405" s="764">
        <v>1</v>
      </c>
      <c r="AN405" s="764" t="s">
        <v>3617</v>
      </c>
      <c r="AO405" s="624"/>
      <c r="AP405" s="441"/>
      <c r="AQ405" s="9"/>
    </row>
    <row r="406" spans="1:43" ht="15" customHeight="1" x14ac:dyDescent="0.1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406"/>
      <c r="AG406" s="181"/>
      <c r="AH406" s="591" t="s">
        <v>678</v>
      </c>
      <c r="AI406" s="592" t="s">
        <v>687</v>
      </c>
      <c r="AJ406" s="591">
        <v>206010</v>
      </c>
      <c r="AK406" s="624"/>
      <c r="AL406" s="764">
        <v>302012</v>
      </c>
      <c r="AM406" s="764" t="s">
        <v>3617</v>
      </c>
      <c r="AN406" s="764">
        <v>1</v>
      </c>
      <c r="AO406" s="624"/>
      <c r="AP406" s="441"/>
      <c r="AQ406" s="9"/>
    </row>
    <row r="407" spans="1:43" ht="15" customHeight="1" x14ac:dyDescent="0.1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406"/>
      <c r="AG407" s="181"/>
      <c r="AH407" s="591" t="s">
        <v>678</v>
      </c>
      <c r="AI407" s="592" t="s">
        <v>638</v>
      </c>
      <c r="AJ407" s="591">
        <v>206011</v>
      </c>
      <c r="AK407" s="624"/>
      <c r="AL407" s="764">
        <v>302013</v>
      </c>
      <c r="AM407" s="764">
        <v>1</v>
      </c>
      <c r="AN407" s="764" t="s">
        <v>3617</v>
      </c>
      <c r="AO407" s="624"/>
      <c r="AP407" s="441"/>
      <c r="AQ407" s="9"/>
    </row>
    <row r="408" spans="1:43" ht="15" customHeight="1" x14ac:dyDescent="0.1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406"/>
      <c r="AG408" s="181"/>
      <c r="AH408" s="591" t="s">
        <v>678</v>
      </c>
      <c r="AI408" s="592" t="s">
        <v>639</v>
      </c>
      <c r="AJ408" s="591">
        <v>206012</v>
      </c>
      <c r="AK408" s="624"/>
      <c r="AL408" s="764">
        <v>302014</v>
      </c>
      <c r="AM408" s="764">
        <v>1</v>
      </c>
      <c r="AN408" s="764" t="s">
        <v>3617</v>
      </c>
      <c r="AO408" s="624"/>
      <c r="AP408" s="441"/>
      <c r="AQ408" s="9"/>
    </row>
    <row r="409" spans="1:43" ht="15" customHeight="1" x14ac:dyDescent="0.1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406"/>
      <c r="AG409" s="181"/>
      <c r="AH409" s="591" t="s">
        <v>678</v>
      </c>
      <c r="AI409" s="592" t="s">
        <v>640</v>
      </c>
      <c r="AJ409" s="591">
        <v>206013</v>
      </c>
      <c r="AK409" s="628"/>
      <c r="AL409" s="764">
        <v>302016</v>
      </c>
      <c r="AM409" s="764">
        <v>1</v>
      </c>
      <c r="AN409" s="764" t="s">
        <v>3617</v>
      </c>
      <c r="AO409" s="628"/>
      <c r="AP409" s="441"/>
      <c r="AQ409" s="9"/>
    </row>
    <row r="410" spans="1:43" ht="15" customHeight="1" x14ac:dyDescent="0.1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406"/>
      <c r="AG410" s="181"/>
      <c r="AH410" s="591" t="s">
        <v>678</v>
      </c>
      <c r="AI410" s="592" t="s">
        <v>642</v>
      </c>
      <c r="AJ410" s="591">
        <v>206014</v>
      </c>
      <c r="AK410" s="628"/>
      <c r="AL410" s="764">
        <v>302017</v>
      </c>
      <c r="AM410" s="764" t="s">
        <v>3617</v>
      </c>
      <c r="AN410" s="764">
        <v>1</v>
      </c>
      <c r="AO410" s="628"/>
      <c r="AP410" s="441"/>
      <c r="AQ410" s="9"/>
    </row>
    <row r="411" spans="1:43" ht="15" customHeight="1" x14ac:dyDescent="0.1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406"/>
      <c r="AG411" s="181"/>
      <c r="AH411" s="591" t="s">
        <v>678</v>
      </c>
      <c r="AI411" s="592" t="s">
        <v>643</v>
      </c>
      <c r="AJ411" s="591">
        <v>206015</v>
      </c>
      <c r="AK411" s="628"/>
      <c r="AL411" s="764">
        <v>302990</v>
      </c>
      <c r="AM411" s="764" t="s">
        <v>3617</v>
      </c>
      <c r="AN411" s="764">
        <v>1</v>
      </c>
      <c r="AO411" s="628"/>
      <c r="AP411" s="441"/>
      <c r="AQ411" s="9"/>
    </row>
    <row r="412" spans="1:43" ht="15" customHeight="1" x14ac:dyDescent="0.1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406"/>
      <c r="AG412" s="181"/>
      <c r="AH412" s="591" t="s">
        <v>678</v>
      </c>
      <c r="AI412" s="592" t="s">
        <v>693</v>
      </c>
      <c r="AJ412" s="591">
        <v>206016</v>
      </c>
      <c r="AK412" s="624"/>
      <c r="AL412" s="764">
        <v>303001</v>
      </c>
      <c r="AM412" s="764">
        <v>1</v>
      </c>
      <c r="AN412" s="764" t="s">
        <v>3617</v>
      </c>
      <c r="AO412" s="624"/>
      <c r="AP412" s="441"/>
      <c r="AQ412" s="9"/>
    </row>
    <row r="413" spans="1:43" ht="15" customHeight="1" x14ac:dyDescent="0.1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406"/>
      <c r="AG413" s="181"/>
      <c r="AH413" s="591" t="s">
        <v>678</v>
      </c>
      <c r="AI413" s="592" t="s">
        <v>276</v>
      </c>
      <c r="AJ413" s="591">
        <v>206017</v>
      </c>
      <c r="AK413" s="624"/>
      <c r="AL413" s="764">
        <v>303003</v>
      </c>
      <c r="AM413" s="764">
        <v>1</v>
      </c>
      <c r="AN413" s="764" t="s">
        <v>3617</v>
      </c>
      <c r="AO413" s="624"/>
      <c r="AP413" s="441"/>
      <c r="AQ413" s="9"/>
    </row>
    <row r="414" spans="1:43" ht="15" customHeight="1" x14ac:dyDescent="0.1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406"/>
      <c r="AG414" s="181"/>
      <c r="AH414" s="591" t="s">
        <v>678</v>
      </c>
      <c r="AI414" s="592"/>
      <c r="AJ414" s="591">
        <v>206018</v>
      </c>
      <c r="AK414" s="624"/>
      <c r="AL414" s="764">
        <v>303004</v>
      </c>
      <c r="AM414" s="764">
        <v>1</v>
      </c>
      <c r="AN414" s="764" t="s">
        <v>3617</v>
      </c>
      <c r="AO414" s="624"/>
      <c r="AP414" s="441"/>
      <c r="AQ414" s="9"/>
    </row>
    <row r="415" spans="1:43" ht="15" customHeight="1" x14ac:dyDescent="0.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406"/>
      <c r="AG415" s="181"/>
      <c r="AH415" s="591" t="s">
        <v>678</v>
      </c>
      <c r="AI415" s="592" t="s">
        <v>645</v>
      </c>
      <c r="AJ415" s="591">
        <v>206019</v>
      </c>
      <c r="AK415" s="624"/>
      <c r="AL415" s="764">
        <v>303005</v>
      </c>
      <c r="AM415" s="764" t="s">
        <v>3617</v>
      </c>
      <c r="AN415" s="764">
        <v>1</v>
      </c>
      <c r="AO415" s="624"/>
      <c r="AP415" s="441"/>
      <c r="AQ415" s="9"/>
    </row>
    <row r="416" spans="1:43" ht="15" customHeight="1" x14ac:dyDescent="0.1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406"/>
      <c r="AG416" s="181"/>
      <c r="AH416" s="591" t="s">
        <v>678</v>
      </c>
      <c r="AI416" s="592" t="s">
        <v>647</v>
      </c>
      <c r="AJ416" s="591">
        <v>206020</v>
      </c>
      <c r="AK416" s="624"/>
      <c r="AL416" s="764">
        <v>303006</v>
      </c>
      <c r="AM416" s="764">
        <v>1</v>
      </c>
      <c r="AN416" s="764" t="s">
        <v>3617</v>
      </c>
      <c r="AO416" s="624"/>
      <c r="AP416" s="441"/>
      <c r="AQ416" s="9"/>
    </row>
    <row r="417" spans="1:43" ht="15" customHeight="1" x14ac:dyDescent="0.1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406"/>
      <c r="AG417" s="181"/>
      <c r="AH417" s="591" t="s">
        <v>678</v>
      </c>
      <c r="AI417" s="592" t="s">
        <v>698</v>
      </c>
      <c r="AJ417" s="591">
        <v>206990</v>
      </c>
      <c r="AK417" s="624"/>
      <c r="AL417" s="764">
        <v>303007</v>
      </c>
      <c r="AM417" s="764">
        <v>1</v>
      </c>
      <c r="AN417" s="764" t="s">
        <v>3617</v>
      </c>
      <c r="AO417" s="624"/>
      <c r="AP417" s="441"/>
      <c r="AQ417" s="9"/>
    </row>
    <row r="418" spans="1:43" ht="15" customHeight="1" x14ac:dyDescent="0.1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406"/>
      <c r="AG418" s="181"/>
      <c r="AH418" s="591" t="s">
        <v>700</v>
      </c>
      <c r="AI418" s="592" t="s">
        <v>650</v>
      </c>
      <c r="AJ418" s="591">
        <v>207001</v>
      </c>
      <c r="AK418" s="624"/>
      <c r="AL418" s="764">
        <v>303008</v>
      </c>
      <c r="AM418" s="764" t="s">
        <v>3617</v>
      </c>
      <c r="AN418" s="764">
        <v>1</v>
      </c>
      <c r="AO418" s="624"/>
      <c r="AP418" s="441"/>
      <c r="AQ418" s="9"/>
    </row>
    <row r="419" spans="1:43" ht="15" customHeight="1" x14ac:dyDescent="0.1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406"/>
      <c r="AG419" s="181"/>
      <c r="AH419" s="591" t="s">
        <v>700</v>
      </c>
      <c r="AI419" s="592" t="s">
        <v>652</v>
      </c>
      <c r="AJ419" s="591">
        <v>207002</v>
      </c>
      <c r="AK419" s="624"/>
      <c r="AL419" s="764">
        <v>303009</v>
      </c>
      <c r="AM419" s="764">
        <v>1</v>
      </c>
      <c r="AN419" s="764" t="s">
        <v>3617</v>
      </c>
      <c r="AO419" s="624"/>
      <c r="AP419" s="441"/>
      <c r="AQ419" s="9"/>
    </row>
    <row r="420" spans="1:43" ht="15" customHeight="1" x14ac:dyDescent="0.1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406"/>
      <c r="AG420" s="181"/>
      <c r="AH420" s="591" t="s">
        <v>700</v>
      </c>
      <c r="AI420" s="592" t="s">
        <v>655</v>
      </c>
      <c r="AJ420" s="591">
        <v>207003</v>
      </c>
      <c r="AK420" s="624"/>
      <c r="AL420" s="764">
        <v>303010</v>
      </c>
      <c r="AM420" s="764">
        <v>1</v>
      </c>
      <c r="AN420" s="764" t="s">
        <v>3617</v>
      </c>
      <c r="AO420" s="624"/>
      <c r="AP420" s="441"/>
      <c r="AQ420" s="9"/>
    </row>
    <row r="421" spans="1:43" ht="15" customHeight="1" x14ac:dyDescent="0.1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406"/>
      <c r="AG421" s="181"/>
      <c r="AH421" s="591" t="s">
        <v>700</v>
      </c>
      <c r="AI421" s="592" t="s">
        <v>657</v>
      </c>
      <c r="AJ421" s="591">
        <v>207004</v>
      </c>
      <c r="AK421" s="624"/>
      <c r="AL421" s="764">
        <v>303011</v>
      </c>
      <c r="AM421" s="764">
        <v>1</v>
      </c>
      <c r="AN421" s="764" t="s">
        <v>3617</v>
      </c>
      <c r="AO421" s="624"/>
      <c r="AP421" s="441"/>
      <c r="AQ421" s="9"/>
    </row>
    <row r="422" spans="1:43" ht="15" customHeight="1" x14ac:dyDescent="0.1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406"/>
      <c r="AG422" s="181"/>
      <c r="AH422" s="591" t="s">
        <v>700</v>
      </c>
      <c r="AI422" s="592" t="s">
        <v>658</v>
      </c>
      <c r="AJ422" s="591">
        <v>207005</v>
      </c>
      <c r="AK422" s="624"/>
      <c r="AL422" s="764">
        <v>303012</v>
      </c>
      <c r="AM422" s="764" t="s">
        <v>3617</v>
      </c>
      <c r="AN422" s="764">
        <v>1</v>
      </c>
      <c r="AO422" s="624"/>
      <c r="AP422" s="441"/>
      <c r="AQ422" s="9"/>
    </row>
    <row r="423" spans="1:43" ht="15" customHeight="1" x14ac:dyDescent="0.1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406"/>
      <c r="AG423" s="181"/>
      <c r="AH423" s="591" t="s">
        <v>700</v>
      </c>
      <c r="AI423" s="592" t="s">
        <v>659</v>
      </c>
      <c r="AJ423" s="591">
        <v>207006</v>
      </c>
      <c r="AK423" s="624"/>
      <c r="AL423" s="764">
        <v>303013</v>
      </c>
      <c r="AM423" s="764" t="s">
        <v>3617</v>
      </c>
      <c r="AN423" s="764">
        <v>1</v>
      </c>
      <c r="AO423" s="624"/>
      <c r="AP423" s="441"/>
      <c r="AQ423" s="9"/>
    </row>
    <row r="424" spans="1:43" ht="15" customHeight="1" x14ac:dyDescent="0.1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406"/>
      <c r="AG424" s="181"/>
      <c r="AH424" s="591" t="s">
        <v>700</v>
      </c>
      <c r="AI424" s="592" t="s">
        <v>660</v>
      </c>
      <c r="AJ424" s="591">
        <v>207007</v>
      </c>
      <c r="AK424" s="624"/>
      <c r="AL424" s="764">
        <v>303991</v>
      </c>
      <c r="AM424" s="764" t="s">
        <v>3617</v>
      </c>
      <c r="AN424" s="764">
        <v>1</v>
      </c>
      <c r="AO424" s="624"/>
      <c r="AP424" s="441"/>
      <c r="AQ424" s="9"/>
    </row>
    <row r="425" spans="1:43" ht="15" customHeight="1" x14ac:dyDescent="0.1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406"/>
      <c r="AG425" s="181"/>
      <c r="AH425" s="591" t="s">
        <v>700</v>
      </c>
      <c r="AI425" s="592" t="s">
        <v>663</v>
      </c>
      <c r="AJ425" s="591">
        <v>207008</v>
      </c>
      <c r="AK425" s="624"/>
      <c r="AL425" s="764">
        <v>303992</v>
      </c>
      <c r="AM425" s="764" t="s">
        <v>3617</v>
      </c>
      <c r="AN425" s="764">
        <v>1</v>
      </c>
      <c r="AO425" s="624"/>
      <c r="AP425" s="441"/>
      <c r="AQ425" s="9"/>
    </row>
    <row r="426" spans="1:43" ht="15" customHeight="1" x14ac:dyDescent="0.1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406"/>
      <c r="AG426" s="181"/>
      <c r="AH426" s="591" t="s">
        <v>700</v>
      </c>
      <c r="AI426" s="592" t="s">
        <v>664</v>
      </c>
      <c r="AJ426" s="591">
        <v>207009</v>
      </c>
      <c r="AK426" s="624"/>
      <c r="AL426" s="764">
        <v>304001</v>
      </c>
      <c r="AM426" s="764" t="s">
        <v>3617</v>
      </c>
      <c r="AN426" s="764">
        <v>1</v>
      </c>
      <c r="AO426" s="624"/>
      <c r="AP426" s="441"/>
      <c r="AQ426" s="9"/>
    </row>
    <row r="427" spans="1:43" ht="15" customHeight="1" x14ac:dyDescent="0.1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406"/>
      <c r="AG427" s="181"/>
      <c r="AH427" s="591" t="s">
        <v>700</v>
      </c>
      <c r="AI427" s="592" t="s">
        <v>277</v>
      </c>
      <c r="AJ427" s="591">
        <v>207010</v>
      </c>
      <c r="AK427" s="624"/>
      <c r="AL427" s="764">
        <v>304002</v>
      </c>
      <c r="AM427" s="764" t="s">
        <v>3617</v>
      </c>
      <c r="AN427" s="764">
        <v>1</v>
      </c>
      <c r="AO427" s="624"/>
      <c r="AP427" s="441"/>
      <c r="AQ427" s="9"/>
    </row>
    <row r="428" spans="1:43" ht="15" customHeight="1" x14ac:dyDescent="0.1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406"/>
      <c r="AG428" s="181"/>
      <c r="AH428" s="591" t="s">
        <v>700</v>
      </c>
      <c r="AI428" s="592" t="s">
        <v>666</v>
      </c>
      <c r="AJ428" s="591">
        <v>207011</v>
      </c>
      <c r="AK428" s="628"/>
      <c r="AL428" s="764">
        <v>304003</v>
      </c>
      <c r="AM428" s="764">
        <v>1</v>
      </c>
      <c r="AN428" s="764" t="s">
        <v>3617</v>
      </c>
      <c r="AO428" s="628"/>
      <c r="AP428" s="441"/>
      <c r="AQ428" s="9"/>
    </row>
    <row r="429" spans="1:43" ht="15" customHeight="1" x14ac:dyDescent="0.1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406"/>
      <c r="AG429" s="181"/>
      <c r="AH429" s="591" t="s">
        <v>700</v>
      </c>
      <c r="AI429" s="592" t="s">
        <v>668</v>
      </c>
      <c r="AJ429" s="591">
        <v>207012</v>
      </c>
      <c r="AK429" s="624"/>
      <c r="AL429" s="764">
        <v>304004</v>
      </c>
      <c r="AM429" s="764">
        <v>1</v>
      </c>
      <c r="AN429" s="764" t="s">
        <v>3617</v>
      </c>
      <c r="AO429" s="624"/>
      <c r="AP429" s="441"/>
      <c r="AQ429" s="9"/>
    </row>
    <row r="430" spans="1:43" ht="15" customHeight="1" x14ac:dyDescent="0.1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406"/>
      <c r="AG430" s="181"/>
      <c r="AH430" s="591" t="s">
        <v>700</v>
      </c>
      <c r="AI430" s="592" t="s">
        <v>670</v>
      </c>
      <c r="AJ430" s="591">
        <v>207013</v>
      </c>
      <c r="AK430" s="606"/>
      <c r="AL430" s="763">
        <v>304005</v>
      </c>
      <c r="AM430" s="763" t="s">
        <v>3617</v>
      </c>
      <c r="AN430" s="763">
        <v>1</v>
      </c>
      <c r="AO430" s="606"/>
      <c r="AP430" s="441"/>
      <c r="AQ430" s="9"/>
    </row>
    <row r="431" spans="1:43" ht="15" customHeight="1" x14ac:dyDescent="0.1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406"/>
      <c r="AG431" s="181"/>
      <c r="AH431" s="591" t="s">
        <v>700</v>
      </c>
      <c r="AI431" s="592" t="s">
        <v>714</v>
      </c>
      <c r="AJ431" s="591">
        <v>207014</v>
      </c>
      <c r="AK431" s="624"/>
      <c r="AL431" s="764">
        <v>304006</v>
      </c>
      <c r="AM431" s="764">
        <v>1</v>
      </c>
      <c r="AN431" s="764" t="s">
        <v>3617</v>
      </c>
      <c r="AO431" s="624"/>
      <c r="AP431" s="441"/>
      <c r="AQ431" s="9"/>
    </row>
    <row r="432" spans="1:43" ht="15" customHeight="1" x14ac:dyDescent="0.1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406"/>
      <c r="AG432" s="181"/>
      <c r="AH432" s="591" t="s">
        <v>700</v>
      </c>
      <c r="AI432" s="592" t="s">
        <v>671</v>
      </c>
      <c r="AJ432" s="591">
        <v>207015</v>
      </c>
      <c r="AK432" s="624"/>
      <c r="AL432" s="764">
        <v>304007</v>
      </c>
      <c r="AM432" s="764">
        <v>1</v>
      </c>
      <c r="AN432" s="764" t="s">
        <v>3617</v>
      </c>
      <c r="AO432" s="624"/>
      <c r="AP432" s="441"/>
      <c r="AQ432" s="9"/>
    </row>
    <row r="433" spans="1:43" ht="15" customHeight="1" x14ac:dyDescent="0.1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406"/>
      <c r="AG433" s="181"/>
      <c r="AH433" s="591" t="s">
        <v>700</v>
      </c>
      <c r="AI433" s="592" t="s">
        <v>717</v>
      </c>
      <c r="AJ433" s="591">
        <v>207016</v>
      </c>
      <c r="AK433" s="624"/>
      <c r="AL433" s="764">
        <v>304008</v>
      </c>
      <c r="AM433" s="764">
        <v>1</v>
      </c>
      <c r="AN433" s="764" t="s">
        <v>3617</v>
      </c>
      <c r="AO433" s="624"/>
      <c r="AP433" s="441"/>
      <c r="AQ433" s="9"/>
    </row>
    <row r="434" spans="1:43" ht="15" customHeight="1" x14ac:dyDescent="0.1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406"/>
      <c r="AG434" s="181"/>
      <c r="AH434" s="591" t="s">
        <v>700</v>
      </c>
      <c r="AI434" s="592" t="s">
        <v>718</v>
      </c>
      <c r="AJ434" s="591">
        <v>207017</v>
      </c>
      <c r="AK434" s="624"/>
      <c r="AL434" s="764">
        <v>304009</v>
      </c>
      <c r="AM434" s="764">
        <v>1</v>
      </c>
      <c r="AN434" s="764" t="s">
        <v>3617</v>
      </c>
      <c r="AO434" s="624"/>
      <c r="AP434" s="441"/>
      <c r="AQ434" s="9"/>
    </row>
    <row r="435" spans="1:43" ht="15" customHeight="1" x14ac:dyDescent="0.1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406"/>
      <c r="AG435" s="181"/>
      <c r="AH435" s="591" t="s">
        <v>700</v>
      </c>
      <c r="AI435" s="592" t="s">
        <v>720</v>
      </c>
      <c r="AJ435" s="591">
        <v>207018</v>
      </c>
      <c r="AK435" s="624"/>
      <c r="AL435" s="764">
        <v>304010</v>
      </c>
      <c r="AM435" s="764" t="s">
        <v>3617</v>
      </c>
      <c r="AN435" s="764">
        <v>1</v>
      </c>
      <c r="AO435" s="624"/>
      <c r="AP435" s="441"/>
      <c r="AQ435" s="9"/>
    </row>
    <row r="436" spans="1:43" ht="15" customHeight="1" x14ac:dyDescent="0.1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406"/>
      <c r="AG436" s="181"/>
      <c r="AH436" s="591" t="s">
        <v>700</v>
      </c>
      <c r="AI436" s="592" t="s">
        <v>721</v>
      </c>
      <c r="AJ436" s="591">
        <v>207019</v>
      </c>
      <c r="AK436" s="624"/>
      <c r="AL436" s="764">
        <v>304011</v>
      </c>
      <c r="AM436" s="764" t="s">
        <v>3617</v>
      </c>
      <c r="AN436" s="764">
        <v>1</v>
      </c>
      <c r="AO436" s="624"/>
      <c r="AP436" s="441"/>
      <c r="AQ436" s="9"/>
    </row>
    <row r="437" spans="1:43" ht="15" customHeight="1" x14ac:dyDescent="0.1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406"/>
      <c r="AG437" s="181"/>
      <c r="AH437" s="591" t="s">
        <v>723</v>
      </c>
      <c r="AI437" s="592" t="s">
        <v>672</v>
      </c>
      <c r="AJ437" s="591">
        <v>301001</v>
      </c>
      <c r="AK437" s="624"/>
      <c r="AL437" s="764">
        <v>304012</v>
      </c>
      <c r="AM437" s="764" t="s">
        <v>3617</v>
      </c>
      <c r="AN437" s="764">
        <v>1</v>
      </c>
      <c r="AO437" s="624"/>
      <c r="AP437" s="441"/>
      <c r="AQ437" s="9"/>
    </row>
    <row r="438" spans="1:43" ht="15" customHeight="1" x14ac:dyDescent="0.1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406"/>
      <c r="AG438" s="181"/>
      <c r="AH438" s="591" t="s">
        <v>723</v>
      </c>
      <c r="AI438" s="592" t="s">
        <v>278</v>
      </c>
      <c r="AJ438" s="591">
        <v>301002</v>
      </c>
      <c r="AK438" s="624"/>
      <c r="AL438" s="764">
        <v>304013</v>
      </c>
      <c r="AM438" s="764" t="s">
        <v>3617</v>
      </c>
      <c r="AN438" s="764">
        <v>1</v>
      </c>
      <c r="AO438" s="624"/>
      <c r="AP438" s="441"/>
      <c r="AQ438" s="9"/>
    </row>
    <row r="439" spans="1:43" ht="15" customHeight="1" x14ac:dyDescent="0.1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406"/>
      <c r="AG439" s="181"/>
      <c r="AH439" s="591" t="s">
        <v>723</v>
      </c>
      <c r="AI439" s="592" t="s">
        <v>673</v>
      </c>
      <c r="AJ439" s="591">
        <v>301003</v>
      </c>
      <c r="AK439" s="624"/>
      <c r="AL439" s="764">
        <v>304014</v>
      </c>
      <c r="AM439" s="764">
        <v>1</v>
      </c>
      <c r="AN439" s="764" t="s">
        <v>3617</v>
      </c>
      <c r="AO439" s="624"/>
      <c r="AP439" s="441"/>
      <c r="AQ439" s="9"/>
    </row>
    <row r="440" spans="1:43" ht="15" customHeight="1" x14ac:dyDescent="0.1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406"/>
      <c r="AG440" s="181"/>
      <c r="AH440" s="591" t="s">
        <v>723</v>
      </c>
      <c r="AI440" s="592" t="s">
        <v>674</v>
      </c>
      <c r="AJ440" s="591">
        <v>301004</v>
      </c>
      <c r="AK440" s="624"/>
      <c r="AL440" s="764">
        <v>304016</v>
      </c>
      <c r="AM440" s="764" t="s">
        <v>3617</v>
      </c>
      <c r="AN440" s="764">
        <v>1</v>
      </c>
      <c r="AO440" s="624"/>
      <c r="AP440" s="441"/>
      <c r="AQ440" s="9"/>
    </row>
    <row r="441" spans="1:43" ht="15" customHeight="1" x14ac:dyDescent="0.1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406"/>
      <c r="AG441" s="181"/>
      <c r="AH441" s="591" t="s">
        <v>723</v>
      </c>
      <c r="AI441" s="592" t="s">
        <v>728</v>
      </c>
      <c r="AJ441" s="591">
        <v>301005</v>
      </c>
      <c r="AK441" s="624"/>
      <c r="AL441" s="764">
        <v>304017</v>
      </c>
      <c r="AM441" s="764" t="s">
        <v>3617</v>
      </c>
      <c r="AN441" s="764">
        <v>1</v>
      </c>
      <c r="AO441" s="624"/>
      <c r="AP441" s="441"/>
      <c r="AQ441" s="9"/>
    </row>
    <row r="442" spans="1:43" ht="15" customHeight="1" x14ac:dyDescent="0.1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406"/>
      <c r="AG442" s="181"/>
      <c r="AH442" s="591" t="s">
        <v>723</v>
      </c>
      <c r="AI442" s="592" t="s">
        <v>676</v>
      </c>
      <c r="AJ442" s="591">
        <v>301006</v>
      </c>
      <c r="AK442" s="624"/>
      <c r="AL442" s="764">
        <v>304018</v>
      </c>
      <c r="AM442" s="764">
        <v>1</v>
      </c>
      <c r="AN442" s="764" t="s">
        <v>3617</v>
      </c>
      <c r="AO442" s="624"/>
      <c r="AP442" s="441"/>
      <c r="AQ442" s="9"/>
    </row>
    <row r="443" spans="1:43" ht="15" customHeight="1" x14ac:dyDescent="0.1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406"/>
      <c r="AG443" s="181"/>
      <c r="AH443" s="591" t="s">
        <v>723</v>
      </c>
      <c r="AI443" s="592" t="s">
        <v>677</v>
      </c>
      <c r="AJ443" s="591">
        <v>301007</v>
      </c>
      <c r="AK443" s="624"/>
      <c r="AL443" s="764">
        <v>304019</v>
      </c>
      <c r="AM443" s="764">
        <v>1</v>
      </c>
      <c r="AN443" s="764" t="s">
        <v>3617</v>
      </c>
      <c r="AO443" s="624"/>
      <c r="AP443" s="441"/>
      <c r="AQ443" s="9"/>
    </row>
    <row r="444" spans="1:43" ht="15" customHeight="1" x14ac:dyDescent="0.1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406"/>
      <c r="AG444" s="181"/>
      <c r="AH444" s="591" t="s">
        <v>723</v>
      </c>
      <c r="AI444" s="592" t="s">
        <v>679</v>
      </c>
      <c r="AJ444" s="591">
        <v>301008</v>
      </c>
      <c r="AK444" s="624"/>
      <c r="AL444" s="764">
        <v>304020</v>
      </c>
      <c r="AM444" s="764" t="s">
        <v>3617</v>
      </c>
      <c r="AN444" s="764">
        <v>1</v>
      </c>
      <c r="AO444" s="624"/>
      <c r="AP444" s="441"/>
      <c r="AQ444" s="9"/>
    </row>
    <row r="445" spans="1:43" ht="15" customHeight="1" x14ac:dyDescent="0.1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406"/>
      <c r="AG445" s="181"/>
      <c r="AH445" s="591" t="s">
        <v>723</v>
      </c>
      <c r="AI445" s="592" t="s">
        <v>680</v>
      </c>
      <c r="AJ445" s="591">
        <v>301009</v>
      </c>
      <c r="AK445" s="624"/>
      <c r="AL445" s="764">
        <v>304021</v>
      </c>
      <c r="AM445" s="764">
        <v>1</v>
      </c>
      <c r="AN445" s="764" t="s">
        <v>3617</v>
      </c>
      <c r="AO445" s="624"/>
      <c r="AP445" s="441"/>
      <c r="AQ445" s="9"/>
    </row>
    <row r="446" spans="1:43" ht="15" customHeight="1" x14ac:dyDescent="0.1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406"/>
      <c r="AG446" s="181"/>
      <c r="AH446" s="591" t="s">
        <v>723</v>
      </c>
      <c r="AI446" s="592" t="s">
        <v>681</v>
      </c>
      <c r="AJ446" s="591">
        <v>301010</v>
      </c>
      <c r="AK446" s="624"/>
      <c r="AL446" s="764">
        <v>304022</v>
      </c>
      <c r="AM446" s="764" t="s">
        <v>3617</v>
      </c>
      <c r="AN446" s="764">
        <v>1</v>
      </c>
      <c r="AO446" s="624"/>
      <c r="AP446" s="441"/>
      <c r="AQ446" s="9"/>
    </row>
    <row r="447" spans="1:43" ht="15" customHeight="1" x14ac:dyDescent="0.1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406"/>
      <c r="AG447" s="181"/>
      <c r="AH447" s="591" t="s">
        <v>723</v>
      </c>
      <c r="AI447" s="592" t="s">
        <v>682</v>
      </c>
      <c r="AJ447" s="591">
        <v>301011</v>
      </c>
      <c r="AK447" s="624"/>
      <c r="AL447" s="764">
        <v>304023</v>
      </c>
      <c r="AM447" s="764">
        <v>1</v>
      </c>
      <c r="AN447" s="764" t="s">
        <v>3617</v>
      </c>
      <c r="AO447" s="624"/>
      <c r="AP447" s="441"/>
      <c r="AQ447" s="9"/>
    </row>
    <row r="448" spans="1:43" ht="15" customHeight="1" x14ac:dyDescent="0.1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406"/>
      <c r="AG448" s="181"/>
      <c r="AH448" s="591" t="s">
        <v>723</v>
      </c>
      <c r="AI448" s="592" t="s">
        <v>736</v>
      </c>
      <c r="AJ448" s="591">
        <v>301012</v>
      </c>
      <c r="AK448" s="624"/>
      <c r="AL448" s="764">
        <v>304024</v>
      </c>
      <c r="AM448" s="764">
        <v>1</v>
      </c>
      <c r="AN448" s="764" t="s">
        <v>3617</v>
      </c>
      <c r="AO448" s="624"/>
      <c r="AP448" s="441"/>
      <c r="AQ448" s="9"/>
    </row>
    <row r="449" spans="1:43" ht="15" customHeight="1" x14ac:dyDescent="0.1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406"/>
      <c r="AG449" s="181"/>
      <c r="AH449" s="591" t="s">
        <v>723</v>
      </c>
      <c r="AI449" s="592" t="s">
        <v>738</v>
      </c>
      <c r="AJ449" s="591">
        <v>301013</v>
      </c>
      <c r="AK449" s="624"/>
      <c r="AL449" s="764">
        <v>304025</v>
      </c>
      <c r="AM449" s="764" t="s">
        <v>3617</v>
      </c>
      <c r="AN449" s="764">
        <v>1</v>
      </c>
      <c r="AO449" s="624"/>
      <c r="AP449" s="441"/>
      <c r="AQ449" s="9"/>
    </row>
    <row r="450" spans="1:43" ht="15" customHeight="1" x14ac:dyDescent="0.1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406"/>
      <c r="AG450" s="181"/>
      <c r="AH450" s="591" t="s">
        <v>723</v>
      </c>
      <c r="AI450" s="592" t="s">
        <v>683</v>
      </c>
      <c r="AJ450" s="591">
        <v>301014</v>
      </c>
      <c r="AK450" s="624"/>
      <c r="AL450" s="764">
        <v>304026</v>
      </c>
      <c r="AM450" s="764">
        <v>1</v>
      </c>
      <c r="AN450" s="764" t="s">
        <v>3617</v>
      </c>
      <c r="AO450" s="624"/>
      <c r="AP450" s="441"/>
      <c r="AQ450" s="9"/>
    </row>
    <row r="451" spans="1:43" ht="15" customHeight="1" x14ac:dyDescent="0.1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406"/>
      <c r="AG451" s="181"/>
      <c r="AH451" s="591" t="s">
        <v>723</v>
      </c>
      <c r="AI451" s="592" t="s">
        <v>741</v>
      </c>
      <c r="AJ451" s="591">
        <v>301015</v>
      </c>
      <c r="AK451" s="624"/>
      <c r="AL451" s="764">
        <v>304027</v>
      </c>
      <c r="AM451" s="764">
        <v>1</v>
      </c>
      <c r="AN451" s="764" t="s">
        <v>3617</v>
      </c>
      <c r="AO451" s="624"/>
      <c r="AP451" s="441"/>
      <c r="AQ451" s="9"/>
    </row>
    <row r="452" spans="1:43" ht="15" customHeight="1" x14ac:dyDescent="0.1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406"/>
      <c r="AG452" s="181"/>
      <c r="AH452" s="591" t="s">
        <v>723</v>
      </c>
      <c r="AI452" s="592" t="s">
        <v>685</v>
      </c>
      <c r="AJ452" s="591">
        <v>301016</v>
      </c>
      <c r="AK452" s="624"/>
      <c r="AL452" s="764">
        <v>304028</v>
      </c>
      <c r="AM452" s="764" t="s">
        <v>3617</v>
      </c>
      <c r="AN452" s="764">
        <v>1</v>
      </c>
      <c r="AO452" s="624"/>
      <c r="AP452" s="441"/>
      <c r="AQ452" s="9"/>
    </row>
    <row r="453" spans="1:43" ht="15" customHeight="1" x14ac:dyDescent="0.1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406"/>
      <c r="AG453" s="181"/>
      <c r="AH453" s="591" t="s">
        <v>723</v>
      </c>
      <c r="AI453" s="592" t="s">
        <v>686</v>
      </c>
      <c r="AJ453" s="591">
        <v>301017</v>
      </c>
      <c r="AK453" s="624"/>
      <c r="AL453" s="764">
        <v>304029</v>
      </c>
      <c r="AM453" s="764">
        <v>1</v>
      </c>
      <c r="AN453" s="764" t="s">
        <v>3617</v>
      </c>
      <c r="AO453" s="624"/>
      <c r="AP453" s="441"/>
      <c r="AQ453" s="9"/>
    </row>
    <row r="454" spans="1:43" ht="15" customHeight="1" x14ac:dyDescent="0.1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406"/>
      <c r="AG454" s="181"/>
      <c r="AH454" s="591" t="s">
        <v>723</v>
      </c>
      <c r="AI454" s="592" t="s">
        <v>745</v>
      </c>
      <c r="AJ454" s="591">
        <v>301018</v>
      </c>
      <c r="AK454" s="624"/>
      <c r="AL454" s="764">
        <v>304030</v>
      </c>
      <c r="AM454" s="764">
        <v>1</v>
      </c>
      <c r="AN454" s="764" t="s">
        <v>3617</v>
      </c>
      <c r="AO454" s="624"/>
      <c r="AP454" s="441"/>
      <c r="AQ454" s="9"/>
    </row>
    <row r="455" spans="1:43" ht="15" customHeight="1" x14ac:dyDescent="0.1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406"/>
      <c r="AG455" s="181"/>
      <c r="AH455" s="591" t="s">
        <v>723</v>
      </c>
      <c r="AI455" s="592" t="s">
        <v>747</v>
      </c>
      <c r="AJ455" s="591">
        <v>301019</v>
      </c>
      <c r="AK455" s="624"/>
      <c r="AL455" s="764">
        <v>304031</v>
      </c>
      <c r="AM455" s="764" t="s">
        <v>3617</v>
      </c>
      <c r="AN455" s="764">
        <v>1</v>
      </c>
      <c r="AO455" s="624"/>
      <c r="AP455" s="441"/>
      <c r="AQ455" s="9"/>
    </row>
    <row r="456" spans="1:43" ht="15" customHeight="1" x14ac:dyDescent="0.1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406"/>
      <c r="AG456" s="181"/>
      <c r="AH456" s="591" t="s">
        <v>723</v>
      </c>
      <c r="AI456" s="592" t="s">
        <v>688</v>
      </c>
      <c r="AJ456" s="591">
        <v>301020</v>
      </c>
      <c r="AK456" s="624"/>
      <c r="AL456" s="764">
        <v>304032</v>
      </c>
      <c r="AM456" s="764">
        <v>1</v>
      </c>
      <c r="AN456" s="764" t="s">
        <v>3617</v>
      </c>
      <c r="AO456" s="624"/>
      <c r="AP456" s="441"/>
      <c r="AQ456" s="9"/>
    </row>
    <row r="457" spans="1:43" ht="15" customHeight="1" x14ac:dyDescent="0.1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406"/>
      <c r="AG457" s="181"/>
      <c r="AH457" s="591" t="s">
        <v>723</v>
      </c>
      <c r="AI457" s="592" t="s">
        <v>689</v>
      </c>
      <c r="AJ457" s="591">
        <v>301022</v>
      </c>
      <c r="AK457" s="624"/>
      <c r="AL457" s="764">
        <v>304033</v>
      </c>
      <c r="AM457" s="764">
        <v>1</v>
      </c>
      <c r="AN457" s="764" t="s">
        <v>3617</v>
      </c>
      <c r="AO457" s="624"/>
      <c r="AP457" s="441"/>
      <c r="AQ457" s="9"/>
    </row>
    <row r="458" spans="1:43" ht="15" customHeight="1" x14ac:dyDescent="0.1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406"/>
      <c r="AG458" s="181"/>
      <c r="AH458" s="591" t="s">
        <v>723</v>
      </c>
      <c r="AI458" s="592" t="s">
        <v>751</v>
      </c>
      <c r="AJ458" s="591">
        <v>301023</v>
      </c>
      <c r="AK458" s="624"/>
      <c r="AL458" s="764">
        <v>304034</v>
      </c>
      <c r="AM458" s="764" t="s">
        <v>3617</v>
      </c>
      <c r="AN458" s="764">
        <v>1</v>
      </c>
      <c r="AO458" s="624"/>
      <c r="AP458" s="441"/>
      <c r="AQ458" s="9"/>
    </row>
    <row r="459" spans="1:43" ht="15" customHeight="1" x14ac:dyDescent="0.1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406"/>
      <c r="AG459" s="181"/>
      <c r="AH459" s="591" t="s">
        <v>723</v>
      </c>
      <c r="AI459" s="592" t="s">
        <v>753</v>
      </c>
      <c r="AJ459" s="591">
        <v>301024</v>
      </c>
      <c r="AK459" s="624"/>
      <c r="AL459" s="764">
        <v>304035</v>
      </c>
      <c r="AM459" s="764" t="s">
        <v>3617</v>
      </c>
      <c r="AN459" s="764">
        <v>1</v>
      </c>
      <c r="AO459" s="624"/>
      <c r="AP459" s="441"/>
      <c r="AQ459" s="9"/>
    </row>
    <row r="460" spans="1:43" ht="15" customHeight="1" x14ac:dyDescent="0.1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406"/>
      <c r="AG460" s="181"/>
      <c r="AH460" s="591" t="s">
        <v>723</v>
      </c>
      <c r="AI460" s="592"/>
      <c r="AJ460" s="591">
        <v>301025</v>
      </c>
      <c r="AK460" s="624"/>
      <c r="AL460" s="764">
        <v>304036</v>
      </c>
      <c r="AM460" s="764">
        <v>1</v>
      </c>
      <c r="AN460" s="764" t="s">
        <v>3617</v>
      </c>
      <c r="AO460" s="624"/>
      <c r="AP460" s="441"/>
      <c r="AQ460" s="9"/>
    </row>
    <row r="461" spans="1:43" ht="15" customHeight="1" x14ac:dyDescent="0.1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406"/>
      <c r="AG461" s="181"/>
      <c r="AH461" s="591" t="s">
        <v>723</v>
      </c>
      <c r="AI461" s="593" t="s">
        <v>756</v>
      </c>
      <c r="AJ461" s="591">
        <v>301026</v>
      </c>
      <c r="AK461" s="624"/>
      <c r="AL461" s="764">
        <v>304037</v>
      </c>
      <c r="AM461" s="764">
        <v>1</v>
      </c>
      <c r="AN461" s="764" t="s">
        <v>3617</v>
      </c>
      <c r="AO461" s="624"/>
      <c r="AP461" s="441"/>
      <c r="AQ461" s="9"/>
    </row>
    <row r="462" spans="1:43" ht="15" customHeight="1" x14ac:dyDescent="0.1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406"/>
      <c r="AG462" s="181"/>
      <c r="AH462" s="591" t="s">
        <v>723</v>
      </c>
      <c r="AI462" s="592" t="s">
        <v>758</v>
      </c>
      <c r="AJ462" s="591">
        <v>301027</v>
      </c>
      <c r="AK462" s="624"/>
      <c r="AL462" s="764">
        <v>304038</v>
      </c>
      <c r="AM462" s="764">
        <v>1</v>
      </c>
      <c r="AN462" s="764" t="s">
        <v>3617</v>
      </c>
      <c r="AO462" s="624"/>
      <c r="AP462" s="441"/>
      <c r="AQ462" s="9"/>
    </row>
    <row r="463" spans="1:43" ht="15" customHeight="1" x14ac:dyDescent="0.1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406"/>
      <c r="AG463" s="181"/>
      <c r="AH463" s="591" t="s">
        <v>723</v>
      </c>
      <c r="AI463" s="592" t="s">
        <v>760</v>
      </c>
      <c r="AJ463" s="591">
        <v>301028</v>
      </c>
      <c r="AK463" s="624"/>
      <c r="AL463" s="764">
        <v>304039</v>
      </c>
      <c r="AM463" s="764">
        <v>1</v>
      </c>
      <c r="AN463" s="764" t="s">
        <v>3617</v>
      </c>
      <c r="AO463" s="624"/>
      <c r="AP463" s="441"/>
      <c r="AQ463" s="9"/>
    </row>
    <row r="464" spans="1:43" ht="15" customHeight="1" x14ac:dyDescent="0.1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406"/>
      <c r="AG464" s="181"/>
      <c r="AH464" s="591" t="s">
        <v>723</v>
      </c>
      <c r="AI464" s="592" t="s">
        <v>762</v>
      </c>
      <c r="AJ464" s="591">
        <v>301029</v>
      </c>
      <c r="AK464" s="624"/>
      <c r="AL464" s="764">
        <v>304040</v>
      </c>
      <c r="AM464" s="764">
        <v>1</v>
      </c>
      <c r="AN464" s="764" t="s">
        <v>3617</v>
      </c>
      <c r="AO464" s="624"/>
      <c r="AP464" s="441"/>
      <c r="AQ464" s="9"/>
    </row>
    <row r="465" spans="1:43" ht="15" customHeight="1" x14ac:dyDescent="0.1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406"/>
      <c r="AG465" s="181"/>
      <c r="AH465" s="591" t="s">
        <v>723</v>
      </c>
      <c r="AI465" s="592" t="s">
        <v>764</v>
      </c>
      <c r="AJ465" s="591">
        <v>301030</v>
      </c>
      <c r="AK465" s="624"/>
      <c r="AL465" s="764">
        <v>304041</v>
      </c>
      <c r="AM465" s="764">
        <v>1</v>
      </c>
      <c r="AN465" s="764" t="s">
        <v>3617</v>
      </c>
      <c r="AO465" s="624"/>
      <c r="AP465" s="441"/>
      <c r="AQ465" s="9"/>
    </row>
    <row r="466" spans="1:43" ht="15" customHeight="1" x14ac:dyDescent="0.1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406"/>
      <c r="AG466" s="181"/>
      <c r="AH466" s="591" t="s">
        <v>723</v>
      </c>
      <c r="AI466" s="592" t="s">
        <v>766</v>
      </c>
      <c r="AJ466" s="591">
        <v>301031</v>
      </c>
      <c r="AK466" s="624"/>
      <c r="AL466" s="764">
        <v>304042</v>
      </c>
      <c r="AM466" s="764" t="s">
        <v>3617</v>
      </c>
      <c r="AN466" s="764">
        <v>1</v>
      </c>
      <c r="AO466" s="624"/>
      <c r="AP466" s="441"/>
      <c r="AQ466" s="9"/>
    </row>
    <row r="467" spans="1:43" ht="15" customHeight="1" x14ac:dyDescent="0.1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406"/>
      <c r="AG467" s="181"/>
      <c r="AH467" s="591" t="s">
        <v>723</v>
      </c>
      <c r="AI467" s="592" t="s">
        <v>768</v>
      </c>
      <c r="AJ467" s="591">
        <v>301033</v>
      </c>
      <c r="AK467" s="624"/>
      <c r="AL467" s="764">
        <v>304043</v>
      </c>
      <c r="AM467" s="764" t="s">
        <v>3617</v>
      </c>
      <c r="AN467" s="764">
        <v>1</v>
      </c>
      <c r="AO467" s="624"/>
      <c r="AP467" s="441"/>
      <c r="AQ467" s="9"/>
    </row>
    <row r="468" spans="1:43" ht="15" customHeight="1" x14ac:dyDescent="0.1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406"/>
      <c r="AG468" s="181"/>
      <c r="AH468" s="591" t="s">
        <v>770</v>
      </c>
      <c r="AI468" s="592"/>
      <c r="AJ468" s="591">
        <v>301034</v>
      </c>
      <c r="AK468" s="624"/>
      <c r="AL468" s="764">
        <v>304044</v>
      </c>
      <c r="AM468" s="764" t="s">
        <v>3617</v>
      </c>
      <c r="AN468" s="764">
        <v>1</v>
      </c>
      <c r="AO468" s="624"/>
      <c r="AP468" s="441"/>
      <c r="AQ468" s="9"/>
    </row>
    <row r="469" spans="1:43" ht="15" customHeight="1" x14ac:dyDescent="0.1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406"/>
      <c r="AG469" s="181"/>
      <c r="AH469" s="591" t="s">
        <v>770</v>
      </c>
      <c r="AI469" s="592" t="s">
        <v>772</v>
      </c>
      <c r="AJ469" s="591">
        <v>301035</v>
      </c>
      <c r="AK469" s="624"/>
      <c r="AL469" s="764">
        <v>304045</v>
      </c>
      <c r="AM469" s="764">
        <v>1</v>
      </c>
      <c r="AN469" s="764" t="s">
        <v>3617</v>
      </c>
      <c r="AO469" s="624"/>
      <c r="AP469" s="441"/>
      <c r="AQ469" s="9"/>
    </row>
    <row r="470" spans="1:43" ht="15" customHeight="1" x14ac:dyDescent="0.1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406"/>
      <c r="AG470" s="181"/>
      <c r="AH470" s="591" t="s">
        <v>723</v>
      </c>
      <c r="AI470" s="592" t="s">
        <v>774</v>
      </c>
      <c r="AJ470" s="591">
        <v>301036</v>
      </c>
      <c r="AK470" s="624"/>
      <c r="AL470" s="764">
        <v>304046</v>
      </c>
      <c r="AM470" s="764" t="s">
        <v>3617</v>
      </c>
      <c r="AN470" s="764">
        <v>1</v>
      </c>
      <c r="AO470" s="624"/>
      <c r="AP470" s="441"/>
      <c r="AQ470" s="9"/>
    </row>
    <row r="471" spans="1:43" ht="15" customHeight="1" x14ac:dyDescent="0.1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406"/>
      <c r="AG471" s="181"/>
      <c r="AH471" s="591" t="s">
        <v>770</v>
      </c>
      <c r="AI471" s="592" t="s">
        <v>776</v>
      </c>
      <c r="AJ471" s="591">
        <v>301990</v>
      </c>
      <c r="AK471" s="624"/>
      <c r="AL471" s="764">
        <v>304047</v>
      </c>
      <c r="AM471" s="764">
        <v>1</v>
      </c>
      <c r="AN471" s="764" t="s">
        <v>3617</v>
      </c>
      <c r="AO471" s="624"/>
      <c r="AP471" s="441"/>
      <c r="AQ471" s="9"/>
    </row>
    <row r="472" spans="1:43" ht="15" customHeight="1" x14ac:dyDescent="0.1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406"/>
      <c r="AG472" s="181"/>
      <c r="AH472" s="591" t="s">
        <v>770</v>
      </c>
      <c r="AI472" s="592" t="s">
        <v>778</v>
      </c>
      <c r="AJ472" s="591">
        <v>301991</v>
      </c>
      <c r="AK472" s="624"/>
      <c r="AL472" s="764">
        <v>304048</v>
      </c>
      <c r="AM472" s="764">
        <v>1</v>
      </c>
      <c r="AN472" s="764" t="s">
        <v>3617</v>
      </c>
      <c r="AO472" s="624"/>
      <c r="AP472" s="441"/>
      <c r="AQ472" s="9"/>
    </row>
    <row r="473" spans="1:43" ht="15" customHeight="1" x14ac:dyDescent="0.1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406"/>
      <c r="AG473" s="181"/>
      <c r="AH473" s="591" t="s">
        <v>780</v>
      </c>
      <c r="AI473" s="592" t="s">
        <v>690</v>
      </c>
      <c r="AJ473" s="591">
        <v>302001</v>
      </c>
      <c r="AK473" s="624"/>
      <c r="AL473" s="764">
        <v>304050</v>
      </c>
      <c r="AM473" s="764">
        <v>1</v>
      </c>
      <c r="AN473" s="764" t="s">
        <v>3617</v>
      </c>
      <c r="AO473" s="624"/>
      <c r="AP473" s="441"/>
      <c r="AQ473" s="9"/>
    </row>
    <row r="474" spans="1:43" ht="15" customHeight="1" x14ac:dyDescent="0.1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406"/>
      <c r="AG474" s="181"/>
      <c r="AH474" s="591" t="s">
        <v>780</v>
      </c>
      <c r="AI474" s="592" t="s">
        <v>691</v>
      </c>
      <c r="AJ474" s="591">
        <v>302003</v>
      </c>
      <c r="AK474" s="624"/>
      <c r="AL474" s="764">
        <v>304051</v>
      </c>
      <c r="AM474" s="764" t="s">
        <v>3617</v>
      </c>
      <c r="AN474" s="764">
        <v>1</v>
      </c>
      <c r="AO474" s="624"/>
      <c r="AP474" s="441"/>
      <c r="AQ474" s="9"/>
    </row>
    <row r="475" spans="1:43" ht="15" customHeight="1" x14ac:dyDescent="0.1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406"/>
      <c r="AG475" s="181"/>
      <c r="AH475" s="591" t="s">
        <v>780</v>
      </c>
      <c r="AI475" s="592" t="s">
        <v>783</v>
      </c>
      <c r="AJ475" s="591">
        <v>302004</v>
      </c>
      <c r="AK475" s="624"/>
      <c r="AL475" s="764">
        <v>304052</v>
      </c>
      <c r="AM475" s="764">
        <v>1</v>
      </c>
      <c r="AN475" s="764" t="s">
        <v>3617</v>
      </c>
      <c r="AO475" s="624"/>
      <c r="AP475" s="441"/>
      <c r="AQ475" s="9"/>
    </row>
    <row r="476" spans="1:43" ht="15" customHeight="1" x14ac:dyDescent="0.1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406"/>
      <c r="AG476" s="181"/>
      <c r="AH476" s="591" t="s">
        <v>780</v>
      </c>
      <c r="AI476" s="592" t="s">
        <v>692</v>
      </c>
      <c r="AJ476" s="591">
        <v>302005</v>
      </c>
      <c r="AK476" s="624"/>
      <c r="AL476" s="764">
        <v>304053</v>
      </c>
      <c r="AM476" s="764" t="s">
        <v>3617</v>
      </c>
      <c r="AN476" s="764">
        <v>1</v>
      </c>
      <c r="AO476" s="624"/>
      <c r="AP476" s="441"/>
      <c r="AQ476" s="9"/>
    </row>
    <row r="477" spans="1:43" ht="15" customHeight="1" x14ac:dyDescent="0.1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406"/>
      <c r="AG477" s="181"/>
      <c r="AH477" s="591" t="s">
        <v>780</v>
      </c>
      <c r="AI477" s="592" t="s">
        <v>786</v>
      </c>
      <c r="AJ477" s="591">
        <v>302006</v>
      </c>
      <c r="AK477" s="624"/>
      <c r="AL477" s="764">
        <v>304990</v>
      </c>
      <c r="AM477" s="764" t="s">
        <v>3617</v>
      </c>
      <c r="AN477" s="764">
        <v>1</v>
      </c>
      <c r="AO477" s="624"/>
      <c r="AP477" s="441"/>
      <c r="AQ477" s="9"/>
    </row>
    <row r="478" spans="1:43" ht="15" customHeight="1" x14ac:dyDescent="0.1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406"/>
      <c r="AG478" s="181"/>
      <c r="AH478" s="591" t="s">
        <v>780</v>
      </c>
      <c r="AI478" s="592" t="s">
        <v>694</v>
      </c>
      <c r="AJ478" s="591">
        <v>302007</v>
      </c>
      <c r="AK478" s="624"/>
      <c r="AL478" s="764">
        <v>304991</v>
      </c>
      <c r="AM478" s="764" t="s">
        <v>3617</v>
      </c>
      <c r="AN478" s="764">
        <v>1</v>
      </c>
      <c r="AO478" s="624"/>
      <c r="AP478" s="441"/>
      <c r="AQ478" s="9"/>
    </row>
    <row r="479" spans="1:43" ht="15" customHeight="1" x14ac:dyDescent="0.1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406"/>
      <c r="AG479" s="181"/>
      <c r="AH479" s="591" t="s">
        <v>780</v>
      </c>
      <c r="AI479" s="592" t="s">
        <v>695</v>
      </c>
      <c r="AJ479" s="591">
        <v>302008</v>
      </c>
      <c r="AK479" s="624"/>
      <c r="AL479" s="764">
        <v>304992</v>
      </c>
      <c r="AM479" s="764" t="s">
        <v>3617</v>
      </c>
      <c r="AN479" s="764">
        <v>1</v>
      </c>
      <c r="AO479" s="624"/>
      <c r="AP479" s="441"/>
      <c r="AQ479" s="9"/>
    </row>
    <row r="480" spans="1:43" ht="15" customHeight="1" x14ac:dyDescent="0.1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406"/>
      <c r="AG480" s="181"/>
      <c r="AH480" s="591" t="s">
        <v>780</v>
      </c>
      <c r="AI480" s="592" t="s">
        <v>696</v>
      </c>
      <c r="AJ480" s="591">
        <v>302009</v>
      </c>
      <c r="AK480" s="624"/>
      <c r="AL480" s="764">
        <v>304993</v>
      </c>
      <c r="AM480" s="764" t="s">
        <v>3617</v>
      </c>
      <c r="AN480" s="764">
        <v>1</v>
      </c>
      <c r="AO480" s="624"/>
      <c r="AP480" s="441"/>
      <c r="AQ480" s="9"/>
    </row>
    <row r="481" spans="1:43" ht="15" customHeight="1" x14ac:dyDescent="0.1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406"/>
      <c r="AG481" s="181"/>
      <c r="AH481" s="591" t="s">
        <v>780</v>
      </c>
      <c r="AI481" s="592" t="s">
        <v>697</v>
      </c>
      <c r="AJ481" s="591">
        <v>302010</v>
      </c>
      <c r="AK481" s="624"/>
      <c r="AL481" s="764">
        <v>304994</v>
      </c>
      <c r="AM481" s="764" t="s">
        <v>3617</v>
      </c>
      <c r="AN481" s="764">
        <v>1</v>
      </c>
      <c r="AO481" s="624"/>
      <c r="AP481" s="441"/>
      <c r="AQ481" s="9"/>
    </row>
    <row r="482" spans="1:43" ht="15" customHeight="1" x14ac:dyDescent="0.1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406"/>
      <c r="AG482" s="181"/>
      <c r="AH482" s="591" t="s">
        <v>780</v>
      </c>
      <c r="AI482" s="592" t="s">
        <v>792</v>
      </c>
      <c r="AJ482" s="591">
        <v>302011</v>
      </c>
      <c r="AK482" s="624"/>
      <c r="AL482" s="764">
        <v>304995</v>
      </c>
      <c r="AM482" s="764" t="s">
        <v>3617</v>
      </c>
      <c r="AN482" s="764">
        <v>1</v>
      </c>
      <c r="AO482" s="624"/>
      <c r="AP482" s="441"/>
      <c r="AQ482" s="9"/>
    </row>
    <row r="483" spans="1:43" ht="15" customHeight="1" x14ac:dyDescent="0.1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406"/>
      <c r="AG483" s="181"/>
      <c r="AH483" s="591" t="s">
        <v>780</v>
      </c>
      <c r="AI483" s="592" t="s">
        <v>699</v>
      </c>
      <c r="AJ483" s="591">
        <v>302012</v>
      </c>
      <c r="AK483" s="624"/>
      <c r="AL483" s="764">
        <v>304996</v>
      </c>
      <c r="AM483" s="764" t="s">
        <v>3617</v>
      </c>
      <c r="AN483" s="764">
        <v>1</v>
      </c>
      <c r="AO483" s="624"/>
      <c r="AP483" s="441"/>
      <c r="AQ483" s="9"/>
    </row>
    <row r="484" spans="1:43" ht="15" customHeight="1" x14ac:dyDescent="0.1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406"/>
      <c r="AG484" s="181"/>
      <c r="AH484" s="591" t="s">
        <v>780</v>
      </c>
      <c r="AI484" s="592" t="s">
        <v>701</v>
      </c>
      <c r="AJ484" s="591">
        <v>302013</v>
      </c>
      <c r="AK484" s="624"/>
      <c r="AL484" s="764">
        <v>305001</v>
      </c>
      <c r="AM484" s="764" t="s">
        <v>3617</v>
      </c>
      <c r="AN484" s="764">
        <v>1</v>
      </c>
      <c r="AO484" s="624"/>
      <c r="AP484" s="441"/>
      <c r="AQ484" s="9"/>
    </row>
    <row r="485" spans="1:43" ht="15" customHeight="1" x14ac:dyDescent="0.1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406"/>
      <c r="AG485" s="181"/>
      <c r="AH485" s="591" t="s">
        <v>780</v>
      </c>
      <c r="AI485" s="592" t="s">
        <v>702</v>
      </c>
      <c r="AJ485" s="591">
        <v>302014</v>
      </c>
      <c r="AK485" s="624"/>
      <c r="AL485" s="764">
        <v>305002</v>
      </c>
      <c r="AM485" s="764">
        <v>1</v>
      </c>
      <c r="AN485" s="764" t="s">
        <v>3617</v>
      </c>
      <c r="AO485" s="624"/>
      <c r="AP485" s="441"/>
      <c r="AQ485" s="9"/>
    </row>
    <row r="486" spans="1:43" ht="15" customHeight="1" x14ac:dyDescent="0.1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406"/>
      <c r="AG486" s="181"/>
      <c r="AH486" s="591" t="s">
        <v>780</v>
      </c>
      <c r="AI486" s="592" t="s">
        <v>796</v>
      </c>
      <c r="AJ486" s="591">
        <v>302016</v>
      </c>
      <c r="AK486" s="624"/>
      <c r="AL486" s="764">
        <v>305003</v>
      </c>
      <c r="AM486" s="764">
        <v>1</v>
      </c>
      <c r="AN486" s="764" t="s">
        <v>3617</v>
      </c>
      <c r="AO486" s="624"/>
      <c r="AP486" s="441"/>
      <c r="AQ486" s="9"/>
    </row>
    <row r="487" spans="1:43" ht="15" customHeight="1" x14ac:dyDescent="0.1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406"/>
      <c r="AG487" s="181"/>
      <c r="AH487" s="591" t="s">
        <v>780</v>
      </c>
      <c r="AI487" s="592" t="s">
        <v>703</v>
      </c>
      <c r="AJ487" s="591">
        <v>302017</v>
      </c>
      <c r="AK487" s="624"/>
      <c r="AL487" s="764">
        <v>305004</v>
      </c>
      <c r="AM487" s="764">
        <v>1</v>
      </c>
      <c r="AN487" s="764" t="s">
        <v>3617</v>
      </c>
      <c r="AO487" s="624"/>
      <c r="AP487" s="441"/>
      <c r="AQ487" s="9"/>
    </row>
    <row r="488" spans="1:43" ht="15" customHeight="1" x14ac:dyDescent="0.1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406"/>
      <c r="AG488" s="181"/>
      <c r="AH488" s="591" t="s">
        <v>780</v>
      </c>
      <c r="AI488" s="592" t="s">
        <v>799</v>
      </c>
      <c r="AJ488" s="591">
        <v>302990</v>
      </c>
      <c r="AK488" s="624"/>
      <c r="AL488" s="764">
        <v>305005</v>
      </c>
      <c r="AM488" s="764">
        <v>1</v>
      </c>
      <c r="AN488" s="764" t="s">
        <v>3617</v>
      </c>
      <c r="AO488" s="624"/>
      <c r="AP488" s="441"/>
      <c r="AQ488" s="9"/>
    </row>
    <row r="489" spans="1:43" ht="15" customHeight="1" x14ac:dyDescent="0.1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406"/>
      <c r="AG489" s="181"/>
      <c r="AH489" s="591" t="s">
        <v>801</v>
      </c>
      <c r="AI489" s="592" t="s">
        <v>704</v>
      </c>
      <c r="AJ489" s="591">
        <v>303001</v>
      </c>
      <c r="AK489" s="624"/>
      <c r="AL489" s="764">
        <v>305006</v>
      </c>
      <c r="AM489" s="764" t="s">
        <v>3617</v>
      </c>
      <c r="AN489" s="764">
        <v>1</v>
      </c>
      <c r="AO489" s="624"/>
      <c r="AP489" s="441"/>
      <c r="AQ489" s="9"/>
    </row>
    <row r="490" spans="1:43" ht="15" customHeight="1" x14ac:dyDescent="0.1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406"/>
      <c r="AG490" s="181"/>
      <c r="AH490" s="591" t="s">
        <v>801</v>
      </c>
      <c r="AI490" s="592" t="s">
        <v>705</v>
      </c>
      <c r="AJ490" s="591">
        <v>303003</v>
      </c>
      <c r="AK490" s="624"/>
      <c r="AL490" s="764">
        <v>305007</v>
      </c>
      <c r="AM490" s="764" t="s">
        <v>3617</v>
      </c>
      <c r="AN490" s="764">
        <v>1</v>
      </c>
      <c r="AO490" s="624"/>
      <c r="AP490" s="441"/>
      <c r="AQ490" s="9"/>
    </row>
    <row r="491" spans="1:43" ht="15" customHeight="1" x14ac:dyDescent="0.1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406"/>
      <c r="AG491" s="181"/>
      <c r="AH491" s="591" t="s">
        <v>801</v>
      </c>
      <c r="AI491" s="592" t="s">
        <v>706</v>
      </c>
      <c r="AJ491" s="591">
        <v>303004</v>
      </c>
      <c r="AK491" s="624"/>
      <c r="AL491" s="764">
        <v>305008</v>
      </c>
      <c r="AM491" s="764">
        <v>1</v>
      </c>
      <c r="AN491" s="764" t="s">
        <v>3617</v>
      </c>
      <c r="AO491" s="624"/>
      <c r="AP491" s="441"/>
      <c r="AQ491" s="9"/>
    </row>
    <row r="492" spans="1:43" ht="15" customHeight="1" x14ac:dyDescent="0.1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406"/>
      <c r="AG492" s="181"/>
      <c r="AH492" s="591" t="s">
        <v>801</v>
      </c>
      <c r="AI492" s="592" t="s">
        <v>707</v>
      </c>
      <c r="AJ492" s="591">
        <v>303005</v>
      </c>
      <c r="AK492" s="624"/>
      <c r="AL492" s="764">
        <v>305009</v>
      </c>
      <c r="AM492" s="764">
        <v>1</v>
      </c>
      <c r="AN492" s="764" t="s">
        <v>3617</v>
      </c>
      <c r="AO492" s="624"/>
      <c r="AP492" s="441"/>
      <c r="AQ492" s="9"/>
    </row>
    <row r="493" spans="1:43" ht="15" customHeight="1" x14ac:dyDescent="0.1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406"/>
      <c r="AG493" s="181"/>
      <c r="AH493" s="591" t="s">
        <v>801</v>
      </c>
      <c r="AI493" s="592" t="s">
        <v>708</v>
      </c>
      <c r="AJ493" s="591">
        <v>303006</v>
      </c>
      <c r="AK493" s="624"/>
      <c r="AL493" s="764">
        <v>305010</v>
      </c>
      <c r="AM493" s="764" t="s">
        <v>3617</v>
      </c>
      <c r="AN493" s="764">
        <v>1</v>
      </c>
      <c r="AO493" s="624"/>
      <c r="AP493" s="441"/>
      <c r="AQ493" s="9"/>
    </row>
    <row r="494" spans="1:43" ht="15" customHeight="1" x14ac:dyDescent="0.1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406"/>
      <c r="AG494" s="181"/>
      <c r="AH494" s="591" t="s">
        <v>801</v>
      </c>
      <c r="AI494" s="592" t="s">
        <v>806</v>
      </c>
      <c r="AJ494" s="591">
        <v>303007</v>
      </c>
      <c r="AK494" s="624"/>
      <c r="AL494" s="764">
        <v>305011</v>
      </c>
      <c r="AM494" s="764">
        <v>1</v>
      </c>
      <c r="AN494" s="764" t="s">
        <v>3617</v>
      </c>
      <c r="AO494" s="624"/>
      <c r="AP494" s="441"/>
      <c r="AQ494" s="9"/>
    </row>
    <row r="495" spans="1:43" ht="15" customHeight="1" x14ac:dyDescent="0.1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406"/>
      <c r="AG495" s="181"/>
      <c r="AH495" s="591" t="s">
        <v>801</v>
      </c>
      <c r="AI495" s="592" t="s">
        <v>709</v>
      </c>
      <c r="AJ495" s="591">
        <v>303008</v>
      </c>
      <c r="AK495" s="624"/>
      <c r="AL495" s="764">
        <v>305012</v>
      </c>
      <c r="AM495" s="764" t="s">
        <v>3617</v>
      </c>
      <c r="AN495" s="764">
        <v>1</v>
      </c>
      <c r="AO495" s="624"/>
      <c r="AP495" s="441"/>
      <c r="AQ495" s="9"/>
    </row>
    <row r="496" spans="1:43" ht="15" customHeight="1" x14ac:dyDescent="0.1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406"/>
      <c r="AG496" s="181"/>
      <c r="AH496" s="591" t="s">
        <v>801</v>
      </c>
      <c r="AI496" s="592" t="s">
        <v>710</v>
      </c>
      <c r="AJ496" s="591">
        <v>303009</v>
      </c>
      <c r="AK496" s="624"/>
      <c r="AL496" s="764">
        <v>305013</v>
      </c>
      <c r="AM496" s="764" t="s">
        <v>3617</v>
      </c>
      <c r="AN496" s="764">
        <v>1</v>
      </c>
      <c r="AO496" s="624"/>
      <c r="AP496" s="441"/>
      <c r="AQ496" s="9"/>
    </row>
    <row r="497" spans="1:43" ht="15" customHeight="1" x14ac:dyDescent="0.1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406"/>
      <c r="AG497" s="181"/>
      <c r="AH497" s="591" t="s">
        <v>801</v>
      </c>
      <c r="AI497" s="592" t="s">
        <v>711</v>
      </c>
      <c r="AJ497" s="591">
        <v>303010</v>
      </c>
      <c r="AK497" s="624"/>
      <c r="AL497" s="764">
        <v>305014</v>
      </c>
      <c r="AM497" s="764">
        <v>1</v>
      </c>
      <c r="AN497" s="764" t="s">
        <v>3617</v>
      </c>
      <c r="AO497" s="624"/>
      <c r="AP497" s="441"/>
      <c r="AQ497" s="9"/>
    </row>
    <row r="498" spans="1:43" ht="15" customHeight="1" x14ac:dyDescent="0.1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406"/>
      <c r="AG498" s="181"/>
      <c r="AH498" s="591" t="s">
        <v>801</v>
      </c>
      <c r="AI498" s="592" t="s">
        <v>712</v>
      </c>
      <c r="AJ498" s="591">
        <v>303011</v>
      </c>
      <c r="AK498" s="624"/>
      <c r="AL498" s="764">
        <v>305015</v>
      </c>
      <c r="AM498" s="764">
        <v>1</v>
      </c>
      <c r="AN498" s="764" t="s">
        <v>3617</v>
      </c>
      <c r="AO498" s="624"/>
      <c r="AP498" s="441"/>
      <c r="AQ498" s="9"/>
    </row>
    <row r="499" spans="1:43" ht="15" customHeight="1" x14ac:dyDescent="0.1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406"/>
      <c r="AG499" s="181"/>
      <c r="AH499" s="591" t="s">
        <v>801</v>
      </c>
      <c r="AI499" s="592" t="s">
        <v>713</v>
      </c>
      <c r="AJ499" s="591">
        <v>303012</v>
      </c>
      <c r="AK499" s="624"/>
      <c r="AL499" s="764">
        <v>305016</v>
      </c>
      <c r="AM499" s="764">
        <v>1</v>
      </c>
      <c r="AN499" s="764" t="s">
        <v>3617</v>
      </c>
      <c r="AO499" s="624"/>
      <c r="AP499" s="441"/>
      <c r="AQ499" s="9"/>
    </row>
    <row r="500" spans="1:43" ht="15" customHeight="1" x14ac:dyDescent="0.1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406"/>
      <c r="AG500" s="181"/>
      <c r="AH500" s="591" t="s">
        <v>801</v>
      </c>
      <c r="AI500" s="592" t="s">
        <v>715</v>
      </c>
      <c r="AJ500" s="591">
        <v>303013</v>
      </c>
      <c r="AK500" s="624"/>
      <c r="AL500" s="764">
        <v>305017</v>
      </c>
      <c r="AM500" s="764">
        <v>1</v>
      </c>
      <c r="AN500" s="764" t="s">
        <v>3617</v>
      </c>
      <c r="AO500" s="624"/>
      <c r="AP500" s="441"/>
      <c r="AQ500" s="9"/>
    </row>
    <row r="501" spans="1:43" ht="15" customHeight="1" x14ac:dyDescent="0.1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406"/>
      <c r="AG501" s="181"/>
      <c r="AH501" s="591" t="s">
        <v>801</v>
      </c>
      <c r="AI501" s="592" t="s">
        <v>812</v>
      </c>
      <c r="AJ501" s="591">
        <v>303991</v>
      </c>
      <c r="AK501" s="624"/>
      <c r="AL501" s="764">
        <v>305018</v>
      </c>
      <c r="AM501" s="764" t="s">
        <v>3617</v>
      </c>
      <c r="AN501" s="764">
        <v>1</v>
      </c>
      <c r="AO501" s="624"/>
      <c r="AP501" s="441"/>
      <c r="AQ501" s="9"/>
    </row>
    <row r="502" spans="1:43" ht="15" customHeight="1" x14ac:dyDescent="0.1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406"/>
      <c r="AG502" s="181"/>
      <c r="AH502" s="591" t="s">
        <v>801</v>
      </c>
      <c r="AI502" s="592" t="s">
        <v>716</v>
      </c>
      <c r="AJ502" s="591">
        <v>303992</v>
      </c>
      <c r="AK502" s="606"/>
      <c r="AL502" s="764">
        <v>305019</v>
      </c>
      <c r="AM502" s="764" t="s">
        <v>3617</v>
      </c>
      <c r="AN502" s="764">
        <v>1</v>
      </c>
      <c r="AO502" s="624"/>
      <c r="AP502" s="441"/>
      <c r="AQ502" s="9"/>
    </row>
    <row r="503" spans="1:43" ht="15" customHeight="1" x14ac:dyDescent="0.1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406"/>
      <c r="AG503" s="181"/>
      <c r="AH503" s="591" t="s">
        <v>815</v>
      </c>
      <c r="AI503" s="592" t="s">
        <v>816</v>
      </c>
      <c r="AJ503" s="591">
        <v>304001</v>
      </c>
      <c r="AK503" s="624"/>
      <c r="AL503" s="764">
        <v>305020</v>
      </c>
      <c r="AM503" s="764" t="s">
        <v>3617</v>
      </c>
      <c r="AN503" s="764">
        <v>1</v>
      </c>
      <c r="AO503" s="624"/>
      <c r="AP503" s="441"/>
      <c r="AQ503" s="9"/>
    </row>
    <row r="504" spans="1:43" ht="15" customHeight="1" x14ac:dyDescent="0.1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406"/>
      <c r="AG504" s="181"/>
      <c r="AH504" s="591" t="s">
        <v>815</v>
      </c>
      <c r="AI504" s="592" t="s">
        <v>818</v>
      </c>
      <c r="AJ504" s="591">
        <v>304002</v>
      </c>
      <c r="AK504" s="624"/>
      <c r="AL504" s="763">
        <v>305021</v>
      </c>
      <c r="AM504" s="763" t="s">
        <v>3617</v>
      </c>
      <c r="AN504" s="763">
        <v>1</v>
      </c>
      <c r="AO504" s="631"/>
      <c r="AP504" s="441"/>
      <c r="AQ504" s="9"/>
    </row>
    <row r="505" spans="1:43" ht="15" customHeight="1" x14ac:dyDescent="0.1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406"/>
      <c r="AG505" s="181"/>
      <c r="AH505" s="591" t="s">
        <v>815</v>
      </c>
      <c r="AI505" s="592" t="s">
        <v>719</v>
      </c>
      <c r="AJ505" s="591">
        <v>304003</v>
      </c>
      <c r="AK505" s="624"/>
      <c r="AL505" s="763">
        <v>305023</v>
      </c>
      <c r="AM505" s="763" t="s">
        <v>3617</v>
      </c>
      <c r="AN505" s="763">
        <v>1</v>
      </c>
      <c r="AO505" s="631"/>
      <c r="AP505" s="441"/>
      <c r="AQ505" s="9"/>
    </row>
    <row r="506" spans="1:43" ht="15" customHeight="1" x14ac:dyDescent="0.1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406"/>
      <c r="AG506" s="181"/>
      <c r="AH506" s="591" t="s">
        <v>815</v>
      </c>
      <c r="AI506" s="592" t="s">
        <v>820</v>
      </c>
      <c r="AJ506" s="591">
        <v>304004</v>
      </c>
      <c r="AK506" s="624"/>
      <c r="AL506" s="763">
        <v>305024</v>
      </c>
      <c r="AM506" s="763" t="s">
        <v>3617</v>
      </c>
      <c r="AN506" s="763">
        <v>1</v>
      </c>
      <c r="AO506" s="631"/>
      <c r="AP506" s="441"/>
      <c r="AQ506" s="9"/>
    </row>
    <row r="507" spans="1:43" ht="15" customHeight="1" x14ac:dyDescent="0.1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406"/>
      <c r="AG507" s="181"/>
      <c r="AH507" s="591" t="s">
        <v>815</v>
      </c>
      <c r="AI507" s="592" t="s">
        <v>722</v>
      </c>
      <c r="AJ507" s="591">
        <v>304005</v>
      </c>
      <c r="AK507" s="624"/>
      <c r="AL507" s="763">
        <v>305025</v>
      </c>
      <c r="AM507" s="763" t="s">
        <v>3617</v>
      </c>
      <c r="AN507" s="763">
        <v>1</v>
      </c>
      <c r="AO507" s="631"/>
      <c r="AP507" s="441"/>
      <c r="AQ507" s="9"/>
    </row>
    <row r="508" spans="1:43" ht="15" customHeight="1" x14ac:dyDescent="0.1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406"/>
      <c r="AG508" s="181"/>
      <c r="AH508" s="591" t="s">
        <v>815</v>
      </c>
      <c r="AI508" s="592" t="s">
        <v>724</v>
      </c>
      <c r="AJ508" s="591">
        <v>304006</v>
      </c>
      <c r="AK508" s="624"/>
      <c r="AL508" s="763">
        <v>305028</v>
      </c>
      <c r="AM508" s="763">
        <v>1</v>
      </c>
      <c r="AN508" s="763" t="s">
        <v>3617</v>
      </c>
      <c r="AO508" s="631"/>
      <c r="AP508" s="441"/>
      <c r="AQ508" s="9"/>
    </row>
    <row r="509" spans="1:43" ht="15" customHeight="1" x14ac:dyDescent="0.1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406"/>
      <c r="AG509" s="181"/>
      <c r="AH509" s="591" t="s">
        <v>815</v>
      </c>
      <c r="AI509" s="592" t="s">
        <v>823</v>
      </c>
      <c r="AJ509" s="591">
        <v>304007</v>
      </c>
      <c r="AK509" s="624"/>
      <c r="AL509" s="763">
        <v>305029</v>
      </c>
      <c r="AM509" s="763">
        <v>1</v>
      </c>
      <c r="AN509" s="763" t="s">
        <v>3617</v>
      </c>
      <c r="AO509" s="631"/>
      <c r="AP509" s="441"/>
      <c r="AQ509" s="9"/>
    </row>
    <row r="510" spans="1:43" ht="15" customHeight="1" x14ac:dyDescent="0.1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406"/>
      <c r="AG510" s="181"/>
      <c r="AH510" s="591" t="s">
        <v>815</v>
      </c>
      <c r="AI510" s="592" t="s">
        <v>725</v>
      </c>
      <c r="AJ510" s="591">
        <v>304008</v>
      </c>
      <c r="AK510" s="624"/>
      <c r="AL510" s="763">
        <v>305030</v>
      </c>
      <c r="AM510" s="763">
        <v>1</v>
      </c>
      <c r="AN510" s="763" t="s">
        <v>3617</v>
      </c>
      <c r="AO510" s="631"/>
      <c r="AP510" s="441"/>
      <c r="AQ510" s="9"/>
    </row>
    <row r="511" spans="1:43" ht="15" customHeight="1" x14ac:dyDescent="0.1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406"/>
      <c r="AG511" s="181"/>
      <c r="AH511" s="591" t="s">
        <v>815</v>
      </c>
      <c r="AI511" s="592" t="s">
        <v>826</v>
      </c>
      <c r="AJ511" s="591">
        <v>304009</v>
      </c>
      <c r="AK511" s="624"/>
      <c r="AL511" s="763">
        <v>305031</v>
      </c>
      <c r="AM511" s="763">
        <v>1</v>
      </c>
      <c r="AN511" s="763" t="s">
        <v>3617</v>
      </c>
      <c r="AO511" s="631"/>
      <c r="AP511" s="441"/>
      <c r="AQ511" s="9"/>
    </row>
    <row r="512" spans="1:43" ht="15" customHeight="1" x14ac:dyDescent="0.1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406"/>
      <c r="AG512" s="181"/>
      <c r="AH512" s="591" t="s">
        <v>815</v>
      </c>
      <c r="AI512" s="592" t="s">
        <v>726</v>
      </c>
      <c r="AJ512" s="591">
        <v>304010</v>
      </c>
      <c r="AK512" s="624"/>
      <c r="AL512" s="763">
        <v>305032</v>
      </c>
      <c r="AM512" s="763">
        <v>1</v>
      </c>
      <c r="AN512" s="763" t="s">
        <v>3617</v>
      </c>
      <c r="AO512" s="631"/>
      <c r="AP512" s="441"/>
      <c r="AQ512" s="9"/>
    </row>
    <row r="513" spans="1:43" ht="15" customHeight="1" x14ac:dyDescent="0.1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406"/>
      <c r="AG513" s="181"/>
      <c r="AH513" s="591" t="s">
        <v>815</v>
      </c>
      <c r="AI513" s="592" t="s">
        <v>727</v>
      </c>
      <c r="AJ513" s="591">
        <v>304011</v>
      </c>
      <c r="AK513" s="624"/>
      <c r="AL513" s="763">
        <v>305033</v>
      </c>
      <c r="AM513" s="763">
        <v>1</v>
      </c>
      <c r="AN513" s="763" t="s">
        <v>3617</v>
      </c>
      <c r="AO513" s="631"/>
      <c r="AP513" s="441"/>
      <c r="AQ513" s="9"/>
    </row>
    <row r="514" spans="1:43" ht="15" customHeight="1" x14ac:dyDescent="0.1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406"/>
      <c r="AG514" s="181"/>
      <c r="AH514" s="591" t="s">
        <v>815</v>
      </c>
      <c r="AI514" s="592" t="s">
        <v>729</v>
      </c>
      <c r="AJ514" s="591">
        <v>304012</v>
      </c>
      <c r="AK514" s="624"/>
      <c r="AL514" s="763">
        <v>305035</v>
      </c>
      <c r="AM514" s="763" t="s">
        <v>3617</v>
      </c>
      <c r="AN514" s="763">
        <v>1</v>
      </c>
      <c r="AO514" s="631"/>
      <c r="AP514" s="441"/>
      <c r="AQ514" s="9"/>
    </row>
    <row r="515" spans="1:43" ht="15" customHeight="1" x14ac:dyDescent="0.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406"/>
      <c r="AG515" s="181"/>
      <c r="AH515" s="591" t="s">
        <v>815</v>
      </c>
      <c r="AI515" s="592" t="s">
        <v>730</v>
      </c>
      <c r="AJ515" s="591">
        <v>304013</v>
      </c>
      <c r="AK515" s="624"/>
      <c r="AL515" s="763">
        <v>305036</v>
      </c>
      <c r="AM515" s="763" t="s">
        <v>3617</v>
      </c>
      <c r="AN515" s="763">
        <v>1</v>
      </c>
      <c r="AO515" s="631"/>
      <c r="AP515" s="441"/>
      <c r="AQ515" s="9"/>
    </row>
    <row r="516" spans="1:43" ht="15" customHeight="1" x14ac:dyDescent="0.1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406"/>
      <c r="AG516" s="181"/>
      <c r="AH516" s="591" t="s">
        <v>815</v>
      </c>
      <c r="AI516" s="592" t="s">
        <v>832</v>
      </c>
      <c r="AJ516" s="591">
        <v>304014</v>
      </c>
      <c r="AK516" s="624"/>
      <c r="AL516" s="763">
        <v>305037</v>
      </c>
      <c r="AM516" s="763" t="s">
        <v>3617</v>
      </c>
      <c r="AN516" s="763">
        <v>1</v>
      </c>
      <c r="AO516" s="631"/>
      <c r="AP516" s="441"/>
      <c r="AQ516" s="9"/>
    </row>
    <row r="517" spans="1:43" ht="15" customHeight="1" x14ac:dyDescent="0.1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406"/>
      <c r="AG517" s="181"/>
      <c r="AH517" s="591" t="s">
        <v>815</v>
      </c>
      <c r="AI517" s="592" t="s">
        <v>731</v>
      </c>
      <c r="AJ517" s="591">
        <v>304016</v>
      </c>
      <c r="AK517" s="624"/>
      <c r="AL517" s="763">
        <v>305038</v>
      </c>
      <c r="AM517" s="763" t="s">
        <v>3617</v>
      </c>
      <c r="AN517" s="763">
        <v>1</v>
      </c>
      <c r="AO517" s="631"/>
      <c r="AP517" s="441"/>
      <c r="AQ517" s="9"/>
    </row>
    <row r="518" spans="1:43" ht="15" customHeight="1" x14ac:dyDescent="0.1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406"/>
      <c r="AG518" s="181"/>
      <c r="AH518" s="591" t="s">
        <v>815</v>
      </c>
      <c r="AI518" s="592" t="s">
        <v>732</v>
      </c>
      <c r="AJ518" s="591">
        <v>304017</v>
      </c>
      <c r="AK518" s="624"/>
      <c r="AL518" s="763">
        <v>305039</v>
      </c>
      <c r="AM518" s="763">
        <v>1</v>
      </c>
      <c r="AN518" s="763" t="s">
        <v>3617</v>
      </c>
      <c r="AO518" s="631"/>
      <c r="AP518" s="441"/>
      <c r="AQ518" s="9"/>
    </row>
    <row r="519" spans="1:43" ht="15" customHeight="1" x14ac:dyDescent="0.1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406"/>
      <c r="AG519" s="181"/>
      <c r="AH519" s="591" t="s">
        <v>815</v>
      </c>
      <c r="AI519" s="592" t="s">
        <v>835</v>
      </c>
      <c r="AJ519" s="591">
        <v>304018</v>
      </c>
      <c r="AK519" s="624"/>
      <c r="AL519" s="763">
        <v>305040</v>
      </c>
      <c r="AM519" s="763" t="s">
        <v>3617</v>
      </c>
      <c r="AN519" s="763">
        <v>1</v>
      </c>
      <c r="AO519" s="631"/>
      <c r="AP519" s="441"/>
      <c r="AQ519" s="9"/>
    </row>
    <row r="520" spans="1:43" ht="15" customHeight="1" x14ac:dyDescent="0.1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406"/>
      <c r="AG520" s="181"/>
      <c r="AH520" s="591" t="s">
        <v>815</v>
      </c>
      <c r="AI520" s="592" t="s">
        <v>837</v>
      </c>
      <c r="AJ520" s="591">
        <v>304019</v>
      </c>
      <c r="AK520" s="624"/>
      <c r="AL520" s="763">
        <v>305041</v>
      </c>
      <c r="AM520" s="763" t="s">
        <v>3617</v>
      </c>
      <c r="AN520" s="763">
        <v>1</v>
      </c>
      <c r="AO520" s="631"/>
      <c r="AP520" s="441"/>
      <c r="AQ520" s="9"/>
    </row>
    <row r="521" spans="1:43" ht="15" customHeight="1" x14ac:dyDescent="0.1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406"/>
      <c r="AG521" s="181"/>
      <c r="AH521" s="591" t="s">
        <v>815</v>
      </c>
      <c r="AI521" s="592" t="s">
        <v>733</v>
      </c>
      <c r="AJ521" s="591">
        <v>304020</v>
      </c>
      <c r="AK521" s="624"/>
      <c r="AL521" s="763">
        <v>305042</v>
      </c>
      <c r="AM521" s="763">
        <v>1</v>
      </c>
      <c r="AN521" s="763" t="s">
        <v>3617</v>
      </c>
      <c r="AO521" s="631"/>
      <c r="AP521" s="441"/>
      <c r="AQ521" s="9"/>
    </row>
    <row r="522" spans="1:43" ht="15" customHeight="1" x14ac:dyDescent="0.1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406"/>
      <c r="AG522" s="181"/>
      <c r="AH522" s="591" t="s">
        <v>815</v>
      </c>
      <c r="AI522" s="592" t="s">
        <v>840</v>
      </c>
      <c r="AJ522" s="591">
        <v>304021</v>
      </c>
      <c r="AK522" s="624"/>
      <c r="AL522" s="764">
        <v>305043</v>
      </c>
      <c r="AM522" s="764" t="s">
        <v>3617</v>
      </c>
      <c r="AN522" s="764">
        <v>1</v>
      </c>
      <c r="AO522" s="624"/>
      <c r="AP522" s="441"/>
      <c r="AQ522" s="9"/>
    </row>
    <row r="523" spans="1:43" ht="15" customHeight="1" x14ac:dyDescent="0.1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406"/>
      <c r="AG523" s="181"/>
      <c r="AH523" s="591" t="s">
        <v>815</v>
      </c>
      <c r="AI523" s="592" t="s">
        <v>734</v>
      </c>
      <c r="AJ523" s="591">
        <v>304022</v>
      </c>
      <c r="AK523" s="631"/>
      <c r="AL523" s="763">
        <v>305044</v>
      </c>
      <c r="AM523" s="763">
        <v>1</v>
      </c>
      <c r="AN523" s="763" t="s">
        <v>3617</v>
      </c>
      <c r="AO523" s="606"/>
      <c r="AP523" s="441"/>
      <c r="AQ523" s="9"/>
    </row>
    <row r="524" spans="1:43" ht="15" customHeight="1" x14ac:dyDescent="0.1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406"/>
      <c r="AG524" s="181"/>
      <c r="AH524" s="591" t="s">
        <v>815</v>
      </c>
      <c r="AI524" s="592" t="s">
        <v>735</v>
      </c>
      <c r="AJ524" s="591">
        <v>304023</v>
      </c>
      <c r="AK524" s="631"/>
      <c r="AL524" s="763">
        <v>305045</v>
      </c>
      <c r="AM524" s="763">
        <v>1</v>
      </c>
      <c r="AN524" s="763" t="s">
        <v>3617</v>
      </c>
      <c r="AO524" s="606"/>
      <c r="AP524" s="441"/>
      <c r="AQ524" s="9"/>
    </row>
    <row r="525" spans="1:43" ht="15" customHeight="1" x14ac:dyDescent="0.1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406"/>
      <c r="AG525" s="181"/>
      <c r="AH525" s="591" t="s">
        <v>815</v>
      </c>
      <c r="AI525" s="592" t="s">
        <v>844</v>
      </c>
      <c r="AJ525" s="591">
        <v>304024</v>
      </c>
      <c r="AK525" s="631"/>
      <c r="AL525" s="763">
        <v>305046</v>
      </c>
      <c r="AM525" s="763" t="s">
        <v>3617</v>
      </c>
      <c r="AN525" s="763">
        <v>1</v>
      </c>
      <c r="AO525" s="606"/>
      <c r="AP525" s="441"/>
      <c r="AQ525" s="9"/>
    </row>
    <row r="526" spans="1:43" ht="15" customHeight="1" x14ac:dyDescent="0.1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406"/>
      <c r="AG526" s="181"/>
      <c r="AH526" s="591" t="s">
        <v>815</v>
      </c>
      <c r="AI526" s="592" t="s">
        <v>737</v>
      </c>
      <c r="AJ526" s="591">
        <v>304025</v>
      </c>
      <c r="AK526" s="631"/>
      <c r="AL526" s="764">
        <v>305047</v>
      </c>
      <c r="AM526" s="764">
        <v>1</v>
      </c>
      <c r="AN526" s="764" t="s">
        <v>3617</v>
      </c>
      <c r="AO526" s="624"/>
      <c r="AP526" s="441"/>
      <c r="AQ526" s="9"/>
    </row>
    <row r="527" spans="1:43" ht="15" customHeight="1" x14ac:dyDescent="0.1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406"/>
      <c r="AG527" s="181"/>
      <c r="AH527" s="591" t="s">
        <v>815</v>
      </c>
      <c r="AI527" s="592" t="s">
        <v>739</v>
      </c>
      <c r="AJ527" s="591">
        <v>304026</v>
      </c>
      <c r="AK527" s="631"/>
      <c r="AL527" s="763">
        <v>305048</v>
      </c>
      <c r="AM527" s="763">
        <v>1</v>
      </c>
      <c r="AN527" s="763" t="s">
        <v>3617</v>
      </c>
      <c r="AO527" s="606"/>
      <c r="AP527" s="441"/>
      <c r="AQ527" s="9"/>
    </row>
    <row r="528" spans="1:43" ht="15" customHeight="1" x14ac:dyDescent="0.1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406"/>
      <c r="AG528" s="181"/>
      <c r="AH528" s="591" t="s">
        <v>815</v>
      </c>
      <c r="AI528" s="592" t="s">
        <v>740</v>
      </c>
      <c r="AJ528" s="591">
        <v>304027</v>
      </c>
      <c r="AK528" s="631"/>
      <c r="AL528" s="764">
        <v>305049</v>
      </c>
      <c r="AM528" s="764" t="s">
        <v>3617</v>
      </c>
      <c r="AN528" s="764">
        <v>1</v>
      </c>
      <c r="AO528" s="624"/>
      <c r="AP528" s="441"/>
      <c r="AQ528" s="9"/>
    </row>
    <row r="529" spans="1:43" ht="15" customHeight="1" x14ac:dyDescent="0.1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406"/>
      <c r="AG529" s="181"/>
      <c r="AH529" s="591" t="s">
        <v>815</v>
      </c>
      <c r="AI529" s="592" t="s">
        <v>742</v>
      </c>
      <c r="AJ529" s="591">
        <v>304028</v>
      </c>
      <c r="AK529" s="631"/>
      <c r="AL529" s="764">
        <v>305050</v>
      </c>
      <c r="AM529" s="764">
        <v>1</v>
      </c>
      <c r="AN529" s="764" t="s">
        <v>3617</v>
      </c>
      <c r="AO529" s="624"/>
      <c r="AP529" s="441"/>
      <c r="AQ529" s="9"/>
    </row>
    <row r="530" spans="1:43" ht="15" customHeight="1" x14ac:dyDescent="0.1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406"/>
      <c r="AG530" s="181"/>
      <c r="AH530" s="591" t="s">
        <v>815</v>
      </c>
      <c r="AI530" s="592" t="s">
        <v>850</v>
      </c>
      <c r="AJ530" s="591">
        <v>304029</v>
      </c>
      <c r="AK530" s="631"/>
      <c r="AL530" s="764">
        <v>305051</v>
      </c>
      <c r="AM530" s="764">
        <v>1</v>
      </c>
      <c r="AN530" s="764" t="s">
        <v>3617</v>
      </c>
      <c r="AO530" s="624"/>
      <c r="AP530" s="441"/>
      <c r="AQ530" s="9"/>
    </row>
    <row r="531" spans="1:43" ht="15" customHeight="1" x14ac:dyDescent="0.1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406"/>
      <c r="AG531" s="181"/>
      <c r="AH531" s="591" t="s">
        <v>815</v>
      </c>
      <c r="AI531" s="592" t="s">
        <v>743</v>
      </c>
      <c r="AJ531" s="591">
        <v>304030</v>
      </c>
      <c r="AK531" s="631"/>
      <c r="AL531" s="764">
        <v>305052</v>
      </c>
      <c r="AM531" s="764" t="s">
        <v>3617</v>
      </c>
      <c r="AN531" s="764">
        <v>1</v>
      </c>
      <c r="AO531" s="624"/>
      <c r="AP531" s="441"/>
      <c r="AQ531" s="9"/>
    </row>
    <row r="532" spans="1:43" ht="15" customHeight="1" x14ac:dyDescent="0.1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406"/>
      <c r="AG532" s="181"/>
      <c r="AH532" s="591" t="s">
        <v>815</v>
      </c>
      <c r="AI532" s="592" t="s">
        <v>744</v>
      </c>
      <c r="AJ532" s="591">
        <v>304031</v>
      </c>
      <c r="AK532" s="631"/>
      <c r="AL532" s="764">
        <v>305053</v>
      </c>
      <c r="AM532" s="764">
        <v>1</v>
      </c>
      <c r="AN532" s="764" t="s">
        <v>3617</v>
      </c>
      <c r="AO532" s="624"/>
      <c r="AP532" s="441"/>
      <c r="AQ532" s="9"/>
    </row>
    <row r="533" spans="1:43" ht="15" customHeight="1" x14ac:dyDescent="0.1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406"/>
      <c r="AG533" s="181"/>
      <c r="AH533" s="591" t="s">
        <v>815</v>
      </c>
      <c r="AI533" s="592" t="s">
        <v>854</v>
      </c>
      <c r="AJ533" s="591">
        <v>304032</v>
      </c>
      <c r="AK533" s="631"/>
      <c r="AL533" s="764">
        <v>305054</v>
      </c>
      <c r="AM533" s="764" t="s">
        <v>3617</v>
      </c>
      <c r="AN533" s="764">
        <v>1</v>
      </c>
      <c r="AO533" s="624"/>
      <c r="AP533" s="441"/>
      <c r="AQ533" s="9"/>
    </row>
    <row r="534" spans="1:43" ht="15" customHeight="1" x14ac:dyDescent="0.1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406"/>
      <c r="AG534" s="181"/>
      <c r="AH534" s="591" t="s">
        <v>815</v>
      </c>
      <c r="AI534" s="592" t="s">
        <v>856</v>
      </c>
      <c r="AJ534" s="591">
        <v>304033</v>
      </c>
      <c r="AK534" s="631"/>
      <c r="AL534" s="764">
        <v>305055</v>
      </c>
      <c r="AM534" s="764" t="s">
        <v>3617</v>
      </c>
      <c r="AN534" s="764">
        <v>1</v>
      </c>
      <c r="AO534" s="624"/>
      <c r="AP534" s="441"/>
      <c r="AQ534" s="9"/>
    </row>
    <row r="535" spans="1:43" ht="15" customHeight="1" x14ac:dyDescent="0.1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406"/>
      <c r="AG535" s="181"/>
      <c r="AH535" s="591" t="s">
        <v>815</v>
      </c>
      <c r="AI535" s="592" t="s">
        <v>746</v>
      </c>
      <c r="AJ535" s="591">
        <v>304034</v>
      </c>
      <c r="AK535" s="631"/>
      <c r="AL535" s="764">
        <v>305056</v>
      </c>
      <c r="AM535" s="764" t="s">
        <v>3617</v>
      </c>
      <c r="AN535" s="764">
        <v>1</v>
      </c>
      <c r="AO535" s="624"/>
      <c r="AP535" s="441"/>
      <c r="AQ535" s="9"/>
    </row>
    <row r="536" spans="1:43" ht="15" customHeight="1" x14ac:dyDescent="0.1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406"/>
      <c r="AG536" s="181"/>
      <c r="AH536" s="591" t="s">
        <v>815</v>
      </c>
      <c r="AI536" s="592" t="s">
        <v>748</v>
      </c>
      <c r="AJ536" s="591">
        <v>304035</v>
      </c>
      <c r="AK536" s="631"/>
      <c r="AL536" s="764">
        <v>305057</v>
      </c>
      <c r="AM536" s="764" t="s">
        <v>3617</v>
      </c>
      <c r="AN536" s="764">
        <v>1</v>
      </c>
      <c r="AO536" s="624"/>
      <c r="AP536" s="441"/>
      <c r="AQ536" s="9"/>
    </row>
    <row r="537" spans="1:43" ht="15" customHeight="1" x14ac:dyDescent="0.1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406"/>
      <c r="AG537" s="181"/>
      <c r="AH537" s="591" t="s">
        <v>815</v>
      </c>
      <c r="AI537" s="592" t="s">
        <v>860</v>
      </c>
      <c r="AJ537" s="591">
        <v>304036</v>
      </c>
      <c r="AK537" s="631"/>
      <c r="AL537" s="764">
        <v>305058</v>
      </c>
      <c r="AM537" s="764" t="s">
        <v>3617</v>
      </c>
      <c r="AN537" s="764">
        <v>1</v>
      </c>
      <c r="AO537" s="624"/>
      <c r="AP537" s="441"/>
      <c r="AQ537" s="9"/>
    </row>
    <row r="538" spans="1:43" ht="15" customHeight="1" x14ac:dyDescent="0.1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406"/>
      <c r="AG538" s="181"/>
      <c r="AH538" s="591" t="s">
        <v>815</v>
      </c>
      <c r="AI538" s="592" t="s">
        <v>749</v>
      </c>
      <c r="AJ538" s="591">
        <v>304037</v>
      </c>
      <c r="AK538" s="631"/>
      <c r="AL538" s="764">
        <v>305059</v>
      </c>
      <c r="AM538" s="764" t="s">
        <v>3617</v>
      </c>
      <c r="AN538" s="764">
        <v>1</v>
      </c>
      <c r="AO538" s="624"/>
      <c r="AP538" s="441"/>
      <c r="AQ538" s="9"/>
    </row>
    <row r="539" spans="1:43" ht="15" customHeight="1" x14ac:dyDescent="0.1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406"/>
      <c r="AG539" s="181"/>
      <c r="AH539" s="591" t="s">
        <v>815</v>
      </c>
      <c r="AI539" s="592" t="s">
        <v>863</v>
      </c>
      <c r="AJ539" s="591">
        <v>304038</v>
      </c>
      <c r="AK539" s="631"/>
      <c r="AL539" s="764">
        <v>305060</v>
      </c>
      <c r="AM539" s="764">
        <v>1</v>
      </c>
      <c r="AN539" s="764" t="s">
        <v>3617</v>
      </c>
      <c r="AO539" s="624"/>
      <c r="AP539" s="441"/>
      <c r="AQ539" s="9"/>
    </row>
    <row r="540" spans="1:43" ht="15" customHeight="1" x14ac:dyDescent="0.1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406"/>
      <c r="AG540" s="181"/>
      <c r="AH540" s="591" t="s">
        <v>815</v>
      </c>
      <c r="AI540" s="592" t="s">
        <v>865</v>
      </c>
      <c r="AJ540" s="591">
        <v>304039</v>
      </c>
      <c r="AK540" s="631"/>
      <c r="AL540" s="764">
        <v>305061</v>
      </c>
      <c r="AM540" s="764" t="s">
        <v>3617</v>
      </c>
      <c r="AN540" s="764">
        <v>1</v>
      </c>
      <c r="AO540" s="624"/>
      <c r="AP540" s="441"/>
      <c r="AQ540" s="9"/>
    </row>
    <row r="541" spans="1:43" ht="15" customHeight="1" x14ac:dyDescent="0.1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406"/>
      <c r="AG541" s="181"/>
      <c r="AH541" s="591" t="s">
        <v>815</v>
      </c>
      <c r="AI541" s="592" t="s">
        <v>750</v>
      </c>
      <c r="AJ541" s="591">
        <v>304040</v>
      </c>
      <c r="AK541" s="631"/>
      <c r="AL541" s="764">
        <v>305062</v>
      </c>
      <c r="AM541" s="764" t="s">
        <v>3617</v>
      </c>
      <c r="AN541" s="764">
        <v>1</v>
      </c>
      <c r="AO541" s="624"/>
      <c r="AP541" s="441"/>
      <c r="AQ541" s="9"/>
    </row>
    <row r="542" spans="1:43" ht="15" customHeight="1" x14ac:dyDescent="0.1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406"/>
      <c r="AG542" s="181"/>
      <c r="AH542" s="591" t="s">
        <v>815</v>
      </c>
      <c r="AI542" s="592" t="s">
        <v>752</v>
      </c>
      <c r="AJ542" s="591">
        <v>304041</v>
      </c>
      <c r="AK542" s="624"/>
      <c r="AL542" s="764">
        <v>305063</v>
      </c>
      <c r="AM542" s="764" t="s">
        <v>3617</v>
      </c>
      <c r="AN542" s="764">
        <v>1</v>
      </c>
      <c r="AO542" s="624"/>
      <c r="AP542" s="441"/>
      <c r="AQ542" s="9"/>
    </row>
    <row r="543" spans="1:43" ht="15" customHeight="1" x14ac:dyDescent="0.1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406"/>
      <c r="AG543" s="181"/>
      <c r="AH543" s="591" t="s">
        <v>815</v>
      </c>
      <c r="AI543" s="592" t="s">
        <v>869</v>
      </c>
      <c r="AJ543" s="591">
        <v>304042</v>
      </c>
      <c r="AK543" s="606"/>
      <c r="AL543" s="764">
        <v>305064</v>
      </c>
      <c r="AM543" s="764" t="s">
        <v>3617</v>
      </c>
      <c r="AN543" s="764">
        <v>1</v>
      </c>
      <c r="AO543" s="624"/>
      <c r="AP543" s="441"/>
      <c r="AQ543" s="9"/>
    </row>
    <row r="544" spans="1:43" ht="15" customHeight="1" x14ac:dyDescent="0.1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406"/>
      <c r="AG544" s="181"/>
      <c r="AH544" s="591" t="s">
        <v>815</v>
      </c>
      <c r="AI544" s="592" t="s">
        <v>754</v>
      </c>
      <c r="AJ544" s="591">
        <v>304043</v>
      </c>
      <c r="AK544" s="606"/>
      <c r="AL544" s="764">
        <v>305065</v>
      </c>
      <c r="AM544" s="764">
        <v>1</v>
      </c>
      <c r="AN544" s="764" t="s">
        <v>3617</v>
      </c>
      <c r="AO544" s="624"/>
      <c r="AP544" s="441"/>
      <c r="AQ544" s="9"/>
    </row>
    <row r="545" spans="1:43" ht="15" customHeight="1" x14ac:dyDescent="0.1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406"/>
      <c r="AG545" s="181"/>
      <c r="AH545" s="591" t="s">
        <v>815</v>
      </c>
      <c r="AI545" s="592" t="s">
        <v>755</v>
      </c>
      <c r="AJ545" s="591">
        <v>304044</v>
      </c>
      <c r="AK545" s="606"/>
      <c r="AL545" s="764">
        <v>305066</v>
      </c>
      <c r="AM545" s="764" t="s">
        <v>3617</v>
      </c>
      <c r="AN545" s="764">
        <v>1</v>
      </c>
      <c r="AO545" s="624"/>
      <c r="AP545" s="441"/>
      <c r="AQ545" s="9"/>
    </row>
    <row r="546" spans="1:43" ht="15" customHeight="1" x14ac:dyDescent="0.1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406"/>
      <c r="AG546" s="181"/>
      <c r="AH546" s="591" t="s">
        <v>815</v>
      </c>
      <c r="AI546" s="592" t="s">
        <v>873</v>
      </c>
      <c r="AJ546" s="591">
        <v>304045</v>
      </c>
      <c r="AK546" s="624"/>
      <c r="AL546" s="764">
        <v>305067</v>
      </c>
      <c r="AM546" s="764">
        <v>1</v>
      </c>
      <c r="AN546" s="764" t="s">
        <v>3617</v>
      </c>
      <c r="AO546" s="624"/>
      <c r="AP546" s="441"/>
      <c r="AQ546" s="9"/>
    </row>
    <row r="547" spans="1:43" ht="15" customHeight="1" x14ac:dyDescent="0.1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406"/>
      <c r="AG547" s="181"/>
      <c r="AH547" s="591" t="s">
        <v>815</v>
      </c>
      <c r="AI547" s="592" t="s">
        <v>757</v>
      </c>
      <c r="AJ547" s="591">
        <v>304046</v>
      </c>
      <c r="AK547" s="606"/>
      <c r="AL547" s="764">
        <v>306001</v>
      </c>
      <c r="AM547" s="764">
        <v>1</v>
      </c>
      <c r="AN547" s="764" t="s">
        <v>3617</v>
      </c>
      <c r="AO547" s="624"/>
      <c r="AP547" s="441"/>
      <c r="AQ547" s="9"/>
    </row>
    <row r="548" spans="1:43" ht="15" customHeight="1" x14ac:dyDescent="0.1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406"/>
      <c r="AG548" s="181"/>
      <c r="AH548" s="591" t="s">
        <v>815</v>
      </c>
      <c r="AI548" s="592" t="s">
        <v>759</v>
      </c>
      <c r="AJ548" s="591">
        <v>304047</v>
      </c>
      <c r="AK548" s="624"/>
      <c r="AL548" s="764">
        <v>306002</v>
      </c>
      <c r="AM548" s="764" t="s">
        <v>3617</v>
      </c>
      <c r="AN548" s="764">
        <v>1</v>
      </c>
      <c r="AO548" s="624"/>
      <c r="AP548" s="441"/>
      <c r="AQ548" s="9"/>
    </row>
    <row r="549" spans="1:43" ht="15" customHeight="1" x14ac:dyDescent="0.1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406"/>
      <c r="AG549" s="181"/>
      <c r="AH549" s="591" t="s">
        <v>815</v>
      </c>
      <c r="AI549" s="592" t="s">
        <v>877</v>
      </c>
      <c r="AJ549" s="591">
        <v>304048</v>
      </c>
      <c r="AK549" s="624"/>
      <c r="AL549" s="764">
        <v>306003</v>
      </c>
      <c r="AM549" s="764" t="s">
        <v>3617</v>
      </c>
      <c r="AN549" s="764">
        <v>1</v>
      </c>
      <c r="AO549" s="624"/>
      <c r="AP549" s="441"/>
      <c r="AQ549" s="9"/>
    </row>
    <row r="550" spans="1:43" ht="15" customHeight="1" x14ac:dyDescent="0.1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406"/>
      <c r="AG550" s="181"/>
      <c r="AH550" s="591" t="s">
        <v>815</v>
      </c>
      <c r="AI550" s="592" t="s">
        <v>879</v>
      </c>
      <c r="AJ550" s="591">
        <v>304050</v>
      </c>
      <c r="AK550" s="624"/>
      <c r="AL550" s="764">
        <v>306004</v>
      </c>
      <c r="AM550" s="764" t="s">
        <v>3617</v>
      </c>
      <c r="AN550" s="764">
        <v>1</v>
      </c>
      <c r="AO550" s="624"/>
      <c r="AP550" s="441"/>
      <c r="AQ550" s="9"/>
    </row>
    <row r="551" spans="1:43" ht="15" customHeight="1" x14ac:dyDescent="0.1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406"/>
      <c r="AG551" s="181"/>
      <c r="AH551" s="591" t="s">
        <v>815</v>
      </c>
      <c r="AI551" s="592" t="s">
        <v>881</v>
      </c>
      <c r="AJ551" s="591">
        <v>304051</v>
      </c>
      <c r="AK551" s="624"/>
      <c r="AL551" s="764">
        <v>306005</v>
      </c>
      <c r="AM551" s="764">
        <v>1</v>
      </c>
      <c r="AN551" s="764" t="s">
        <v>3617</v>
      </c>
      <c r="AO551" s="624"/>
      <c r="AP551" s="441"/>
      <c r="AQ551" s="9"/>
    </row>
    <row r="552" spans="1:43" ht="15" customHeight="1" x14ac:dyDescent="0.1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406"/>
      <c r="AG552" s="181"/>
      <c r="AH552" s="591" t="s">
        <v>815</v>
      </c>
      <c r="AI552" s="592" t="s">
        <v>883</v>
      </c>
      <c r="AJ552" s="591">
        <v>304052</v>
      </c>
      <c r="AK552" s="624"/>
      <c r="AL552" s="764">
        <v>306006</v>
      </c>
      <c r="AM552" s="764" t="s">
        <v>3617</v>
      </c>
      <c r="AN552" s="764">
        <v>1</v>
      </c>
      <c r="AO552" s="624"/>
      <c r="AP552" s="441"/>
      <c r="AQ552" s="9"/>
    </row>
    <row r="553" spans="1:43" ht="15" customHeight="1" x14ac:dyDescent="0.1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406"/>
      <c r="AG553" s="181"/>
      <c r="AH553" s="591" t="s">
        <v>815</v>
      </c>
      <c r="AI553" s="592" t="s">
        <v>885</v>
      </c>
      <c r="AJ553" s="591">
        <v>304053</v>
      </c>
      <c r="AK553" s="624"/>
      <c r="AL553" s="764">
        <v>306007</v>
      </c>
      <c r="AM553" s="764">
        <v>1</v>
      </c>
      <c r="AN553" s="764" t="s">
        <v>3617</v>
      </c>
      <c r="AO553" s="624"/>
      <c r="AP553" s="441"/>
      <c r="AQ553" s="9"/>
    </row>
    <row r="554" spans="1:43" ht="15" customHeight="1" x14ac:dyDescent="0.1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406"/>
      <c r="AG554" s="181"/>
      <c r="AH554" s="591" t="s">
        <v>815</v>
      </c>
      <c r="AI554" s="592" t="s">
        <v>887</v>
      </c>
      <c r="AJ554" s="591">
        <v>304990</v>
      </c>
      <c r="AK554" s="624"/>
      <c r="AL554" s="764">
        <v>306008</v>
      </c>
      <c r="AM554" s="764" t="s">
        <v>3617</v>
      </c>
      <c r="AN554" s="764">
        <v>1</v>
      </c>
      <c r="AO554" s="624"/>
      <c r="AP554" s="441"/>
      <c r="AQ554" s="9"/>
    </row>
    <row r="555" spans="1:43" ht="15" customHeight="1" x14ac:dyDescent="0.1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406"/>
      <c r="AG555" s="181"/>
      <c r="AH555" s="591" t="s">
        <v>815</v>
      </c>
      <c r="AI555" s="592" t="s">
        <v>889</v>
      </c>
      <c r="AJ555" s="591">
        <v>304991</v>
      </c>
      <c r="AK555" s="624"/>
      <c r="AL555" s="764">
        <v>306010</v>
      </c>
      <c r="AM555" s="764" t="s">
        <v>3617</v>
      </c>
      <c r="AN555" s="764">
        <v>1</v>
      </c>
      <c r="AO555" s="624"/>
      <c r="AP555" s="441"/>
      <c r="AQ555" s="9"/>
    </row>
    <row r="556" spans="1:43" ht="15" customHeight="1" x14ac:dyDescent="0.1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406"/>
      <c r="AG556" s="181"/>
      <c r="AH556" s="591" t="s">
        <v>815</v>
      </c>
      <c r="AI556" s="592" t="s">
        <v>891</v>
      </c>
      <c r="AJ556" s="591">
        <v>304992</v>
      </c>
      <c r="AK556" s="624"/>
      <c r="AL556" s="764">
        <v>306011</v>
      </c>
      <c r="AM556" s="764" t="s">
        <v>3617</v>
      </c>
      <c r="AN556" s="764">
        <v>1</v>
      </c>
      <c r="AO556" s="624"/>
      <c r="AP556" s="441"/>
      <c r="AQ556" s="9"/>
    </row>
    <row r="557" spans="1:43" ht="15" customHeight="1" x14ac:dyDescent="0.1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406"/>
      <c r="AG557" s="181"/>
      <c r="AH557" s="591" t="s">
        <v>815</v>
      </c>
      <c r="AI557" s="592" t="s">
        <v>893</v>
      </c>
      <c r="AJ557" s="591">
        <v>304993</v>
      </c>
      <c r="AK557" s="624"/>
      <c r="AL557" s="764">
        <v>306012</v>
      </c>
      <c r="AM557" s="764" t="s">
        <v>3617</v>
      </c>
      <c r="AN557" s="764">
        <v>1</v>
      </c>
      <c r="AO557" s="624"/>
      <c r="AP557" s="441"/>
      <c r="AQ557" s="9"/>
    </row>
    <row r="558" spans="1:43" ht="15" customHeight="1" x14ac:dyDescent="0.1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406"/>
      <c r="AG558" s="181"/>
      <c r="AH558" s="591" t="s">
        <v>815</v>
      </c>
      <c r="AI558" s="592" t="s">
        <v>895</v>
      </c>
      <c r="AJ558" s="591">
        <v>304994</v>
      </c>
      <c r="AK558" s="624"/>
      <c r="AL558" s="764">
        <v>306013</v>
      </c>
      <c r="AM558" s="764">
        <v>1</v>
      </c>
      <c r="AN558" s="764" t="s">
        <v>3617</v>
      </c>
      <c r="AO558" s="624"/>
      <c r="AP558" s="441"/>
      <c r="AQ558" s="9"/>
    </row>
    <row r="559" spans="1:43" ht="15" customHeight="1" x14ac:dyDescent="0.1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406"/>
      <c r="AG559" s="181"/>
      <c r="AH559" s="591" t="s">
        <v>815</v>
      </c>
      <c r="AI559" s="592" t="s">
        <v>897</v>
      </c>
      <c r="AJ559" s="591">
        <v>304995</v>
      </c>
      <c r="AK559" s="624"/>
      <c r="AL559" s="764">
        <v>306014</v>
      </c>
      <c r="AM559" s="764" t="s">
        <v>3617</v>
      </c>
      <c r="AN559" s="764">
        <v>1</v>
      </c>
      <c r="AO559" s="624"/>
      <c r="AP559" s="441"/>
      <c r="AQ559" s="9"/>
    </row>
    <row r="560" spans="1:43" ht="15" customHeight="1" x14ac:dyDescent="0.1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406"/>
      <c r="AG560" s="181"/>
      <c r="AH560" s="591" t="s">
        <v>815</v>
      </c>
      <c r="AI560" s="592" t="s">
        <v>899</v>
      </c>
      <c r="AJ560" s="591">
        <v>304996</v>
      </c>
      <c r="AK560" s="624"/>
      <c r="AL560" s="764">
        <v>306015</v>
      </c>
      <c r="AM560" s="764" t="s">
        <v>3617</v>
      </c>
      <c r="AN560" s="764">
        <v>1</v>
      </c>
      <c r="AO560" s="624"/>
      <c r="AP560" s="441"/>
      <c r="AQ560" s="9"/>
    </row>
    <row r="561" spans="1:43" ht="15" customHeight="1" x14ac:dyDescent="0.1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406"/>
      <c r="AG561" s="181"/>
      <c r="AH561" s="591" t="s">
        <v>901</v>
      </c>
      <c r="AI561" s="592" t="s">
        <v>761</v>
      </c>
      <c r="AJ561" s="591">
        <v>305001</v>
      </c>
      <c r="AK561" s="624"/>
      <c r="AL561" s="764">
        <v>306016</v>
      </c>
      <c r="AM561" s="764" t="s">
        <v>3617</v>
      </c>
      <c r="AN561" s="764">
        <v>1</v>
      </c>
      <c r="AO561" s="624"/>
      <c r="AP561" s="441"/>
      <c r="AQ561" s="9"/>
    </row>
    <row r="562" spans="1:43" ht="15" customHeight="1" x14ac:dyDescent="0.1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406"/>
      <c r="AG562" s="181"/>
      <c r="AH562" s="591" t="s">
        <v>901</v>
      </c>
      <c r="AI562" s="592" t="s">
        <v>903</v>
      </c>
      <c r="AJ562" s="591">
        <v>305002</v>
      </c>
      <c r="AK562" s="624"/>
      <c r="AL562" s="764">
        <v>306017</v>
      </c>
      <c r="AM562" s="764">
        <v>1</v>
      </c>
      <c r="AN562" s="764" t="s">
        <v>3617</v>
      </c>
      <c r="AO562" s="624"/>
      <c r="AP562" s="441"/>
      <c r="AQ562" s="9"/>
    </row>
    <row r="563" spans="1:43" ht="15" customHeight="1" x14ac:dyDescent="0.1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406"/>
      <c r="AG563" s="181"/>
      <c r="AH563" s="591" t="s">
        <v>901</v>
      </c>
      <c r="AI563" s="592" t="s">
        <v>763</v>
      </c>
      <c r="AJ563" s="591">
        <v>305003</v>
      </c>
      <c r="AK563" s="624"/>
      <c r="AL563" s="764">
        <v>306018</v>
      </c>
      <c r="AM563" s="764" t="s">
        <v>3617</v>
      </c>
      <c r="AN563" s="764">
        <v>1</v>
      </c>
      <c r="AO563" s="624"/>
      <c r="AP563" s="441"/>
      <c r="AQ563" s="9"/>
    </row>
    <row r="564" spans="1:43" ht="15" customHeight="1" x14ac:dyDescent="0.1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406"/>
      <c r="AG564" s="181"/>
      <c r="AH564" s="591" t="s">
        <v>901</v>
      </c>
      <c r="AI564" s="592" t="s">
        <v>765</v>
      </c>
      <c r="AJ564" s="591">
        <v>305004</v>
      </c>
      <c r="AK564" s="624"/>
      <c r="AL564" s="764">
        <v>306019</v>
      </c>
      <c r="AM564" s="764">
        <v>1</v>
      </c>
      <c r="AN564" s="764" t="s">
        <v>3617</v>
      </c>
      <c r="AO564" s="624"/>
      <c r="AP564" s="441"/>
      <c r="AQ564" s="9"/>
    </row>
    <row r="565" spans="1:43" ht="15" customHeight="1" x14ac:dyDescent="0.1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406"/>
      <c r="AG565" s="181"/>
      <c r="AH565" s="591" t="s">
        <v>901</v>
      </c>
      <c r="AI565" s="592" t="s">
        <v>767</v>
      </c>
      <c r="AJ565" s="591">
        <v>305005</v>
      </c>
      <c r="AK565" s="624"/>
      <c r="AL565" s="764">
        <v>306020</v>
      </c>
      <c r="AM565" s="764" t="s">
        <v>3617</v>
      </c>
      <c r="AN565" s="764">
        <v>1</v>
      </c>
      <c r="AO565" s="624"/>
      <c r="AP565" s="441"/>
      <c r="AQ565" s="9"/>
    </row>
    <row r="566" spans="1:43" ht="15" customHeight="1" x14ac:dyDescent="0.1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406"/>
      <c r="AG566" s="181"/>
      <c r="AH566" s="591" t="s">
        <v>901</v>
      </c>
      <c r="AI566" s="593" t="s">
        <v>769</v>
      </c>
      <c r="AJ566" s="591">
        <v>305006</v>
      </c>
      <c r="AK566" s="624"/>
      <c r="AL566" s="764">
        <v>306022</v>
      </c>
      <c r="AM566" s="764" t="s">
        <v>3617</v>
      </c>
      <c r="AN566" s="764">
        <v>1</v>
      </c>
      <c r="AO566" s="624"/>
      <c r="AP566" s="441"/>
      <c r="AQ566" s="9"/>
    </row>
    <row r="567" spans="1:43" ht="15" customHeight="1" x14ac:dyDescent="0.1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406"/>
      <c r="AG567" s="181"/>
      <c r="AH567" s="591" t="s">
        <v>901</v>
      </c>
      <c r="AI567" s="592" t="s">
        <v>771</v>
      </c>
      <c r="AJ567" s="591">
        <v>305007</v>
      </c>
      <c r="AK567" s="624"/>
      <c r="AL567" s="764">
        <v>306023</v>
      </c>
      <c r="AM567" s="764">
        <v>1</v>
      </c>
      <c r="AN567" s="764" t="s">
        <v>3617</v>
      </c>
      <c r="AO567" s="624"/>
      <c r="AP567" s="441"/>
      <c r="AQ567" s="9"/>
    </row>
    <row r="568" spans="1:43" ht="15" customHeight="1" x14ac:dyDescent="0.1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406"/>
      <c r="AG568" s="181"/>
      <c r="AH568" s="591" t="s">
        <v>901</v>
      </c>
      <c r="AI568" s="592" t="s">
        <v>773</v>
      </c>
      <c r="AJ568" s="591">
        <v>305008</v>
      </c>
      <c r="AK568" s="624"/>
      <c r="AL568" s="764">
        <v>306024</v>
      </c>
      <c r="AM568" s="764">
        <v>1</v>
      </c>
      <c r="AN568" s="764" t="s">
        <v>3617</v>
      </c>
      <c r="AO568" s="624"/>
      <c r="AP568" s="441"/>
      <c r="AQ568" s="9"/>
    </row>
    <row r="569" spans="1:43" ht="15" customHeight="1" x14ac:dyDescent="0.1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406"/>
      <c r="AG569" s="181"/>
      <c r="AH569" s="591" t="s">
        <v>901</v>
      </c>
      <c r="AI569" s="592" t="s">
        <v>775</v>
      </c>
      <c r="AJ569" s="591">
        <v>305009</v>
      </c>
      <c r="AK569" s="624"/>
      <c r="AL569" s="764">
        <v>306025</v>
      </c>
      <c r="AM569" s="764" t="s">
        <v>3617</v>
      </c>
      <c r="AN569" s="764">
        <v>1</v>
      </c>
      <c r="AO569" s="624"/>
      <c r="AP569" s="441"/>
      <c r="AQ569" s="9"/>
    </row>
    <row r="570" spans="1:43" ht="15" customHeight="1" x14ac:dyDescent="0.1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406"/>
      <c r="AG570" s="181"/>
      <c r="AH570" s="591" t="s">
        <v>901</v>
      </c>
      <c r="AI570" s="592" t="s">
        <v>777</v>
      </c>
      <c r="AJ570" s="591">
        <v>305010</v>
      </c>
      <c r="AK570" s="624"/>
      <c r="AL570" s="764">
        <v>306026</v>
      </c>
      <c r="AM570" s="764">
        <v>1</v>
      </c>
      <c r="AN570" s="764" t="s">
        <v>3617</v>
      </c>
      <c r="AO570" s="624"/>
      <c r="AP570" s="441"/>
      <c r="AQ570" s="9"/>
    </row>
    <row r="571" spans="1:43" ht="15" customHeight="1" x14ac:dyDescent="0.1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406"/>
      <c r="AG571" s="181"/>
      <c r="AH571" s="591" t="s">
        <v>901</v>
      </c>
      <c r="AI571" s="592" t="s">
        <v>779</v>
      </c>
      <c r="AJ571" s="591">
        <v>305011</v>
      </c>
      <c r="AK571" s="624"/>
      <c r="AL571" s="764">
        <v>306027</v>
      </c>
      <c r="AM571" s="764">
        <v>1</v>
      </c>
      <c r="AN571" s="764" t="s">
        <v>3617</v>
      </c>
      <c r="AO571" s="624"/>
      <c r="AP571" s="441"/>
      <c r="AQ571" s="9"/>
    </row>
    <row r="572" spans="1:43" ht="15" customHeight="1" x14ac:dyDescent="0.1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406"/>
      <c r="AG572" s="181"/>
      <c r="AH572" s="591" t="s">
        <v>901</v>
      </c>
      <c r="AI572" s="592" t="s">
        <v>781</v>
      </c>
      <c r="AJ572" s="591">
        <v>305012</v>
      </c>
      <c r="AK572" s="624"/>
      <c r="AL572" s="764">
        <v>306028</v>
      </c>
      <c r="AM572" s="764" t="s">
        <v>3617</v>
      </c>
      <c r="AN572" s="764">
        <v>1</v>
      </c>
      <c r="AO572" s="624"/>
      <c r="AP572" s="441"/>
      <c r="AQ572" s="9"/>
    </row>
    <row r="573" spans="1:43" ht="15" customHeight="1" x14ac:dyDescent="0.1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406"/>
      <c r="AG573" s="181"/>
      <c r="AH573" s="591" t="s">
        <v>901</v>
      </c>
      <c r="AI573" s="592" t="s">
        <v>782</v>
      </c>
      <c r="AJ573" s="591">
        <v>305013</v>
      </c>
      <c r="AK573" s="624"/>
      <c r="AL573" s="764">
        <v>306029</v>
      </c>
      <c r="AM573" s="764" t="s">
        <v>3617</v>
      </c>
      <c r="AN573" s="764">
        <v>1</v>
      </c>
      <c r="AO573" s="624"/>
      <c r="AP573" s="441"/>
      <c r="AQ573" s="9"/>
    </row>
    <row r="574" spans="1:43" ht="15" customHeight="1" x14ac:dyDescent="0.1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406"/>
      <c r="AG574" s="181"/>
      <c r="AH574" s="591" t="s">
        <v>901</v>
      </c>
      <c r="AI574" s="592" t="s">
        <v>915</v>
      </c>
      <c r="AJ574" s="591">
        <v>305014</v>
      </c>
      <c r="AK574" s="624"/>
      <c r="AL574" s="764">
        <v>306030</v>
      </c>
      <c r="AM574" s="764">
        <v>1</v>
      </c>
      <c r="AN574" s="764" t="s">
        <v>3617</v>
      </c>
      <c r="AO574" s="624"/>
      <c r="AP574" s="441"/>
      <c r="AQ574" s="9"/>
    </row>
    <row r="575" spans="1:43" ht="15" customHeight="1" x14ac:dyDescent="0.1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406"/>
      <c r="AG575" s="181"/>
      <c r="AH575" s="591" t="s">
        <v>901</v>
      </c>
      <c r="AI575" s="592" t="s">
        <v>784</v>
      </c>
      <c r="AJ575" s="591">
        <v>305015</v>
      </c>
      <c r="AK575" s="624"/>
      <c r="AL575" s="764">
        <v>306031</v>
      </c>
      <c r="AM575" s="764" t="s">
        <v>3617</v>
      </c>
      <c r="AN575" s="764">
        <v>1</v>
      </c>
      <c r="AO575" s="624"/>
      <c r="AP575" s="441"/>
      <c r="AQ575" s="9"/>
    </row>
    <row r="576" spans="1:43" ht="15" customHeight="1" x14ac:dyDescent="0.1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406"/>
      <c r="AG576" s="181"/>
      <c r="AH576" s="591" t="s">
        <v>901</v>
      </c>
      <c r="AI576" s="592" t="s">
        <v>785</v>
      </c>
      <c r="AJ576" s="591">
        <v>305016</v>
      </c>
      <c r="AK576" s="624"/>
      <c r="AL576" s="764">
        <v>306032</v>
      </c>
      <c r="AM576" s="764" t="s">
        <v>3617</v>
      </c>
      <c r="AN576" s="764">
        <v>1</v>
      </c>
      <c r="AO576" s="624"/>
      <c r="AP576" s="441"/>
      <c r="AQ576" s="9"/>
    </row>
    <row r="577" spans="1:43" ht="15" customHeight="1" x14ac:dyDescent="0.1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406"/>
      <c r="AG577" s="181"/>
      <c r="AH577" s="591" t="s">
        <v>901</v>
      </c>
      <c r="AI577" s="592" t="s">
        <v>787</v>
      </c>
      <c r="AJ577" s="591">
        <v>305017</v>
      </c>
      <c r="AK577" s="624"/>
      <c r="AL577" s="764">
        <v>306033</v>
      </c>
      <c r="AM577" s="764" t="s">
        <v>3617</v>
      </c>
      <c r="AN577" s="764">
        <v>1</v>
      </c>
      <c r="AO577" s="624"/>
      <c r="AP577" s="441"/>
      <c r="AQ577" s="9"/>
    </row>
    <row r="578" spans="1:43" ht="15" customHeight="1" x14ac:dyDescent="0.1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406"/>
      <c r="AG578" s="181"/>
      <c r="AH578" s="591" t="s">
        <v>901</v>
      </c>
      <c r="AI578" s="592" t="s">
        <v>788</v>
      </c>
      <c r="AJ578" s="591">
        <v>305018</v>
      </c>
      <c r="AK578" s="624"/>
      <c r="AL578" s="764">
        <v>306034</v>
      </c>
      <c r="AM578" s="764" t="s">
        <v>3617</v>
      </c>
      <c r="AN578" s="764">
        <v>1</v>
      </c>
      <c r="AO578" s="624"/>
      <c r="AP578" s="441"/>
      <c r="AQ578" s="9"/>
    </row>
    <row r="579" spans="1:43" ht="15" customHeight="1" x14ac:dyDescent="0.1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406"/>
      <c r="AG579" s="181"/>
      <c r="AH579" s="591" t="s">
        <v>901</v>
      </c>
      <c r="AI579" s="592" t="s">
        <v>789</v>
      </c>
      <c r="AJ579" s="591">
        <v>305019</v>
      </c>
      <c r="AK579" s="624"/>
      <c r="AL579" s="764">
        <v>306035</v>
      </c>
      <c r="AM579" s="764" t="s">
        <v>3617</v>
      </c>
      <c r="AN579" s="764">
        <v>1</v>
      </c>
      <c r="AO579" s="624"/>
      <c r="AP579" s="441"/>
      <c r="AQ579" s="9"/>
    </row>
    <row r="580" spans="1:43" ht="15" customHeight="1" x14ac:dyDescent="0.1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406"/>
      <c r="AG580" s="181"/>
      <c r="AH580" s="591" t="s">
        <v>901</v>
      </c>
      <c r="AI580" s="592" t="s">
        <v>790</v>
      </c>
      <c r="AJ580" s="591">
        <v>305020</v>
      </c>
      <c r="AK580" s="624"/>
      <c r="AL580" s="764">
        <v>306036</v>
      </c>
      <c r="AM580" s="764" t="s">
        <v>3617</v>
      </c>
      <c r="AN580" s="764">
        <v>1</v>
      </c>
      <c r="AO580" s="624"/>
      <c r="AP580" s="441"/>
      <c r="AQ580" s="9"/>
    </row>
    <row r="581" spans="1:43" ht="15" customHeight="1" x14ac:dyDescent="0.1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406"/>
      <c r="AG581" s="181"/>
      <c r="AH581" s="591" t="s">
        <v>901</v>
      </c>
      <c r="AI581" s="592" t="s">
        <v>791</v>
      </c>
      <c r="AJ581" s="591">
        <v>305021</v>
      </c>
      <c r="AK581" s="624"/>
      <c r="AL581" s="764">
        <v>306037</v>
      </c>
      <c r="AM581" s="764" t="s">
        <v>3617</v>
      </c>
      <c r="AN581" s="764">
        <v>1</v>
      </c>
      <c r="AO581" s="624"/>
      <c r="AP581" s="441"/>
      <c r="AQ581" s="9"/>
    </row>
    <row r="582" spans="1:43" ht="15" customHeight="1" x14ac:dyDescent="0.1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406"/>
      <c r="AG582" s="181"/>
      <c r="AH582" s="591" t="s">
        <v>901</v>
      </c>
      <c r="AI582" s="592" t="s">
        <v>923</v>
      </c>
      <c r="AJ582" s="591">
        <v>305023</v>
      </c>
      <c r="AK582" s="624"/>
      <c r="AL582" s="764">
        <v>306038</v>
      </c>
      <c r="AM582" s="764" t="s">
        <v>3617</v>
      </c>
      <c r="AN582" s="764">
        <v>1</v>
      </c>
      <c r="AO582" s="624"/>
      <c r="AP582" s="441"/>
      <c r="AQ582" s="9"/>
    </row>
    <row r="583" spans="1:43" ht="15" customHeight="1" x14ac:dyDescent="0.1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406"/>
      <c r="AG583" s="181"/>
      <c r="AH583" s="591" t="s">
        <v>901</v>
      </c>
      <c r="AI583" s="592" t="s">
        <v>793</v>
      </c>
      <c r="AJ583" s="591">
        <v>305024</v>
      </c>
      <c r="AK583" s="624"/>
      <c r="AL583" s="764">
        <v>306039</v>
      </c>
      <c r="AM583" s="764" t="s">
        <v>3617</v>
      </c>
      <c r="AN583" s="764">
        <v>1</v>
      </c>
      <c r="AO583" s="624"/>
      <c r="AP583" s="441"/>
      <c r="AQ583" s="9"/>
    </row>
    <row r="584" spans="1:43" ht="15" customHeight="1" x14ac:dyDescent="0.1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406"/>
      <c r="AG584" s="181"/>
      <c r="AH584" s="591" t="s">
        <v>901</v>
      </c>
      <c r="AI584" s="592" t="s">
        <v>794</v>
      </c>
      <c r="AJ584" s="591">
        <v>305025</v>
      </c>
      <c r="AK584" s="624"/>
      <c r="AL584" s="764">
        <v>306040</v>
      </c>
      <c r="AM584" s="764">
        <v>1</v>
      </c>
      <c r="AN584" s="764" t="s">
        <v>3617</v>
      </c>
      <c r="AO584" s="624"/>
      <c r="AP584" s="441"/>
      <c r="AQ584" s="9"/>
    </row>
    <row r="585" spans="1:43" ht="15" customHeight="1" x14ac:dyDescent="0.1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406"/>
      <c r="AG585" s="181"/>
      <c r="AH585" s="591" t="s">
        <v>901</v>
      </c>
      <c r="AI585" s="592" t="s">
        <v>927</v>
      </c>
      <c r="AJ585" s="591">
        <v>305028</v>
      </c>
      <c r="AK585" s="624"/>
      <c r="AL585" s="764">
        <v>306041</v>
      </c>
      <c r="AM585" s="764" t="s">
        <v>3617</v>
      </c>
      <c r="AN585" s="764">
        <v>1</v>
      </c>
      <c r="AO585" s="624"/>
      <c r="AP585" s="441"/>
      <c r="AQ585" s="9"/>
    </row>
    <row r="586" spans="1:43" ht="15" customHeight="1" x14ac:dyDescent="0.1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406"/>
      <c r="AG586" s="181"/>
      <c r="AH586" s="591" t="s">
        <v>901</v>
      </c>
      <c r="AI586" s="592" t="s">
        <v>929</v>
      </c>
      <c r="AJ586" s="591">
        <v>305029</v>
      </c>
      <c r="AK586" s="624"/>
      <c r="AL586" s="764">
        <v>306042</v>
      </c>
      <c r="AM586" s="764">
        <v>1</v>
      </c>
      <c r="AN586" s="764" t="s">
        <v>3617</v>
      </c>
      <c r="AO586" s="624"/>
      <c r="AP586" s="441"/>
      <c r="AQ586" s="9"/>
    </row>
    <row r="587" spans="1:43" ht="15" customHeight="1" x14ac:dyDescent="0.1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406"/>
      <c r="AG587" s="181"/>
      <c r="AH587" s="591" t="s">
        <v>901</v>
      </c>
      <c r="AI587" s="592" t="s">
        <v>931</v>
      </c>
      <c r="AJ587" s="591">
        <v>305030</v>
      </c>
      <c r="AK587" s="624"/>
      <c r="AL587" s="764">
        <v>306043</v>
      </c>
      <c r="AM587" s="764">
        <v>1</v>
      </c>
      <c r="AN587" s="764" t="s">
        <v>3617</v>
      </c>
      <c r="AO587" s="624"/>
      <c r="AP587" s="441"/>
      <c r="AQ587" s="9"/>
    </row>
    <row r="588" spans="1:43" ht="15" customHeight="1" x14ac:dyDescent="0.1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406"/>
      <c r="AG588" s="181"/>
      <c r="AH588" s="591" t="s">
        <v>901</v>
      </c>
      <c r="AI588" s="592" t="s">
        <v>933</v>
      </c>
      <c r="AJ588" s="591">
        <v>305031</v>
      </c>
      <c r="AK588" s="624"/>
      <c r="AL588" s="764">
        <v>306044</v>
      </c>
      <c r="AM588" s="764" t="s">
        <v>3617</v>
      </c>
      <c r="AN588" s="764">
        <v>1</v>
      </c>
      <c r="AO588" s="624"/>
      <c r="AP588" s="441"/>
      <c r="AQ588" s="9"/>
    </row>
    <row r="589" spans="1:43" ht="15" customHeight="1" x14ac:dyDescent="0.1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406"/>
      <c r="AG589" s="181"/>
      <c r="AH589" s="591" t="s">
        <v>901</v>
      </c>
      <c r="AI589" s="592" t="s">
        <v>795</v>
      </c>
      <c r="AJ589" s="591">
        <v>305032</v>
      </c>
      <c r="AK589" s="624"/>
      <c r="AL589" s="764">
        <v>306045</v>
      </c>
      <c r="AM589" s="764">
        <v>1</v>
      </c>
      <c r="AN589" s="764" t="s">
        <v>3617</v>
      </c>
      <c r="AO589" s="624"/>
      <c r="AP589" s="441"/>
      <c r="AQ589" s="9"/>
    </row>
    <row r="590" spans="1:43" ht="15" customHeight="1" x14ac:dyDescent="0.1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406"/>
      <c r="AG590" s="181"/>
      <c r="AH590" s="591" t="s">
        <v>901</v>
      </c>
      <c r="AI590" s="592" t="s">
        <v>935</v>
      </c>
      <c r="AJ590" s="591">
        <v>305033</v>
      </c>
      <c r="AK590" s="624"/>
      <c r="AL590" s="764">
        <v>306046</v>
      </c>
      <c r="AM590" s="764" t="s">
        <v>3617</v>
      </c>
      <c r="AN590" s="764">
        <v>1</v>
      </c>
      <c r="AO590" s="624"/>
      <c r="AP590" s="441"/>
      <c r="AQ590" s="9"/>
    </row>
    <row r="591" spans="1:43" ht="15" customHeight="1" x14ac:dyDescent="0.1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406"/>
      <c r="AG591" s="181"/>
      <c r="AH591" s="591" t="s">
        <v>901</v>
      </c>
      <c r="AI591" s="592" t="s">
        <v>937</v>
      </c>
      <c r="AJ591" s="591">
        <v>305035</v>
      </c>
      <c r="AK591" s="624"/>
      <c r="AL591" s="764">
        <v>306047</v>
      </c>
      <c r="AM591" s="764" t="s">
        <v>3617</v>
      </c>
      <c r="AN591" s="764">
        <v>1</v>
      </c>
      <c r="AO591" s="624"/>
      <c r="AP591" s="441"/>
      <c r="AQ591" s="9"/>
    </row>
    <row r="592" spans="1:43" ht="15" customHeight="1" x14ac:dyDescent="0.1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406"/>
      <c r="AG592" s="181"/>
      <c r="AH592" s="591" t="s">
        <v>901</v>
      </c>
      <c r="AI592" s="592" t="s">
        <v>797</v>
      </c>
      <c r="AJ592" s="591">
        <v>305036</v>
      </c>
      <c r="AK592" s="624"/>
      <c r="AL592" s="764">
        <v>306048</v>
      </c>
      <c r="AM592" s="764" t="s">
        <v>3617</v>
      </c>
      <c r="AN592" s="764">
        <v>1</v>
      </c>
      <c r="AO592" s="624"/>
      <c r="AP592" s="441"/>
      <c r="AQ592" s="9"/>
    </row>
    <row r="593" spans="1:43" ht="15" customHeight="1" x14ac:dyDescent="0.1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406"/>
      <c r="AG593" s="181"/>
      <c r="AH593" s="591" t="s">
        <v>901</v>
      </c>
      <c r="AI593" s="592" t="s">
        <v>798</v>
      </c>
      <c r="AJ593" s="591">
        <v>305037</v>
      </c>
      <c r="AK593" s="624"/>
      <c r="AL593" s="764">
        <v>306049</v>
      </c>
      <c r="AM593" s="764">
        <v>1</v>
      </c>
      <c r="AN593" s="764" t="s">
        <v>3617</v>
      </c>
      <c r="AO593" s="624"/>
      <c r="AP593" s="441"/>
      <c r="AQ593" s="9"/>
    </row>
    <row r="594" spans="1:43" ht="15" customHeight="1" x14ac:dyDescent="0.1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406"/>
      <c r="AG594" s="181"/>
      <c r="AH594" s="591" t="s">
        <v>901</v>
      </c>
      <c r="AI594" s="592" t="s">
        <v>941</v>
      </c>
      <c r="AJ594" s="591">
        <v>305038</v>
      </c>
      <c r="AK594" s="624"/>
      <c r="AL594" s="764">
        <v>306050</v>
      </c>
      <c r="AM594" s="764">
        <v>1</v>
      </c>
      <c r="AN594" s="764" t="s">
        <v>3617</v>
      </c>
      <c r="AO594" s="624"/>
      <c r="AP594" s="441"/>
      <c r="AQ594" s="9"/>
    </row>
    <row r="595" spans="1:43" ht="15" customHeight="1" x14ac:dyDescent="0.1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406"/>
      <c r="AG595" s="181"/>
      <c r="AH595" s="591" t="s">
        <v>901</v>
      </c>
      <c r="AI595" s="592" t="s">
        <v>943</v>
      </c>
      <c r="AJ595" s="591">
        <v>305039</v>
      </c>
      <c r="AK595" s="624"/>
      <c r="AL595" s="764">
        <v>306051</v>
      </c>
      <c r="AM595" s="764" t="s">
        <v>3617</v>
      </c>
      <c r="AN595" s="764">
        <v>1</v>
      </c>
      <c r="AO595" s="624"/>
      <c r="AP595" s="441"/>
      <c r="AQ595" s="9"/>
    </row>
    <row r="596" spans="1:43" ht="15" customHeight="1" x14ac:dyDescent="0.1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406"/>
      <c r="AG596" s="181"/>
      <c r="AH596" s="591" t="s">
        <v>901</v>
      </c>
      <c r="AI596" s="593" t="s">
        <v>800</v>
      </c>
      <c r="AJ596" s="591">
        <v>305040</v>
      </c>
      <c r="AK596" s="624"/>
      <c r="AL596" s="764">
        <v>306052</v>
      </c>
      <c r="AM596" s="764">
        <v>1</v>
      </c>
      <c r="AN596" s="764" t="s">
        <v>3617</v>
      </c>
      <c r="AO596" s="624"/>
      <c r="AP596" s="441"/>
      <c r="AQ596" s="9"/>
    </row>
    <row r="597" spans="1:43" ht="15" customHeight="1" x14ac:dyDescent="0.1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406"/>
      <c r="AG597" s="181"/>
      <c r="AH597" s="591" t="s">
        <v>901</v>
      </c>
      <c r="AI597" s="592" t="s">
        <v>946</v>
      </c>
      <c r="AJ597" s="591">
        <v>305041</v>
      </c>
      <c r="AK597" s="624"/>
      <c r="AL597" s="764">
        <v>306053</v>
      </c>
      <c r="AM597" s="764" t="s">
        <v>3617</v>
      </c>
      <c r="AN597" s="764">
        <v>1</v>
      </c>
      <c r="AO597" s="624"/>
      <c r="AP597" s="441"/>
      <c r="AQ597" s="9"/>
    </row>
    <row r="598" spans="1:43" ht="15" customHeight="1" x14ac:dyDescent="0.1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406"/>
      <c r="AG598" s="181"/>
      <c r="AH598" s="591" t="s">
        <v>901</v>
      </c>
      <c r="AI598" s="592" t="s">
        <v>802</v>
      </c>
      <c r="AJ598" s="591">
        <v>305042</v>
      </c>
      <c r="AK598" s="624"/>
      <c r="AL598" s="764">
        <v>306054</v>
      </c>
      <c r="AM598" s="764" t="s">
        <v>3617</v>
      </c>
      <c r="AN598" s="764">
        <v>1</v>
      </c>
      <c r="AO598" s="624"/>
      <c r="AP598" s="441"/>
      <c r="AQ598" s="9"/>
    </row>
    <row r="599" spans="1:43" ht="15" customHeight="1" x14ac:dyDescent="0.1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406"/>
      <c r="AG599" s="181"/>
      <c r="AH599" s="591" t="s">
        <v>901</v>
      </c>
      <c r="AI599" s="592" t="s">
        <v>803</v>
      </c>
      <c r="AJ599" s="591">
        <v>305043</v>
      </c>
      <c r="AK599" s="624"/>
      <c r="AL599" s="764">
        <v>306055</v>
      </c>
      <c r="AM599" s="764">
        <v>1</v>
      </c>
      <c r="AN599" s="764" t="s">
        <v>3617</v>
      </c>
      <c r="AO599" s="624"/>
      <c r="AP599" s="441"/>
      <c r="AQ599" s="9"/>
    </row>
    <row r="600" spans="1:43" ht="15" customHeight="1" x14ac:dyDescent="0.1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406"/>
      <c r="AG600" s="181"/>
      <c r="AH600" s="591" t="s">
        <v>901</v>
      </c>
      <c r="AI600" s="592" t="s">
        <v>950</v>
      </c>
      <c r="AJ600" s="591">
        <v>305044</v>
      </c>
      <c r="AK600" s="624"/>
      <c r="AL600" s="764">
        <v>306056</v>
      </c>
      <c r="AM600" s="764" t="s">
        <v>3617</v>
      </c>
      <c r="AN600" s="764">
        <v>1</v>
      </c>
      <c r="AO600" s="624"/>
      <c r="AP600" s="441"/>
      <c r="AQ600" s="9"/>
    </row>
    <row r="601" spans="1:43" ht="15" customHeight="1" x14ac:dyDescent="0.1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406"/>
      <c r="AG601" s="181"/>
      <c r="AH601" s="591" t="s">
        <v>901</v>
      </c>
      <c r="AI601" s="592" t="s">
        <v>952</v>
      </c>
      <c r="AJ601" s="591">
        <v>305045</v>
      </c>
      <c r="AK601" s="624"/>
      <c r="AL601" s="764">
        <v>306057</v>
      </c>
      <c r="AM601" s="764" t="s">
        <v>3617</v>
      </c>
      <c r="AN601" s="764">
        <v>1</v>
      </c>
      <c r="AO601" s="624"/>
      <c r="AP601" s="441"/>
      <c r="AQ601" s="9"/>
    </row>
    <row r="602" spans="1:43" ht="15" customHeight="1" x14ac:dyDescent="0.1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406"/>
      <c r="AG602" s="181"/>
      <c r="AH602" s="591" t="s">
        <v>901</v>
      </c>
      <c r="AI602" s="592" t="s">
        <v>804</v>
      </c>
      <c r="AJ602" s="591">
        <v>305046</v>
      </c>
      <c r="AK602" s="624"/>
      <c r="AL602" s="764">
        <v>306058</v>
      </c>
      <c r="AM602" s="764">
        <v>1</v>
      </c>
      <c r="AN602" s="764" t="s">
        <v>3617</v>
      </c>
      <c r="AO602" s="624"/>
      <c r="AP602" s="441"/>
      <c r="AQ602" s="9"/>
    </row>
    <row r="603" spans="1:43" ht="15" customHeight="1" x14ac:dyDescent="0.1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406"/>
      <c r="AG603" s="181"/>
      <c r="AH603" s="591" t="s">
        <v>901</v>
      </c>
      <c r="AI603" s="592" t="s">
        <v>955</v>
      </c>
      <c r="AJ603" s="591">
        <v>305047</v>
      </c>
      <c r="AK603" s="624"/>
      <c r="AL603" s="764">
        <v>306059</v>
      </c>
      <c r="AM603" s="764" t="s">
        <v>3617</v>
      </c>
      <c r="AN603" s="764">
        <v>1</v>
      </c>
      <c r="AO603" s="624"/>
      <c r="AP603" s="441"/>
      <c r="AQ603" s="9"/>
    </row>
    <row r="604" spans="1:43" ht="15" customHeight="1" x14ac:dyDescent="0.1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406"/>
      <c r="AG604" s="181"/>
      <c r="AH604" s="591" t="s">
        <v>901</v>
      </c>
      <c r="AI604" s="592" t="s">
        <v>957</v>
      </c>
      <c r="AJ604" s="591">
        <v>305048</v>
      </c>
      <c r="AK604" s="624"/>
      <c r="AL604" s="764">
        <v>306060</v>
      </c>
      <c r="AM604" s="764" t="s">
        <v>3617</v>
      </c>
      <c r="AN604" s="764">
        <v>1</v>
      </c>
      <c r="AO604" s="624"/>
      <c r="AP604" s="441"/>
      <c r="AQ604" s="9"/>
    </row>
    <row r="605" spans="1:43" ht="15" customHeight="1" x14ac:dyDescent="0.1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406"/>
      <c r="AG605" s="181"/>
      <c r="AH605" s="591" t="s">
        <v>901</v>
      </c>
      <c r="AI605" s="592" t="s">
        <v>959</v>
      </c>
      <c r="AJ605" s="591">
        <v>305049</v>
      </c>
      <c r="AK605" s="624"/>
      <c r="AL605" s="764">
        <v>306061</v>
      </c>
      <c r="AM605" s="764" t="s">
        <v>3617</v>
      </c>
      <c r="AN605" s="764">
        <v>1</v>
      </c>
      <c r="AO605" s="624"/>
      <c r="AP605" s="441"/>
      <c r="AQ605" s="9"/>
    </row>
    <row r="606" spans="1:43" ht="15" customHeight="1" x14ac:dyDescent="0.1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406"/>
      <c r="AG606" s="181"/>
      <c r="AH606" s="591" t="s">
        <v>901</v>
      </c>
      <c r="AI606" s="592" t="s">
        <v>961</v>
      </c>
      <c r="AJ606" s="591">
        <v>305050</v>
      </c>
      <c r="AK606" s="624"/>
      <c r="AL606" s="764">
        <v>306062</v>
      </c>
      <c r="AM606" s="764" t="s">
        <v>3617</v>
      </c>
      <c r="AN606" s="764">
        <v>1</v>
      </c>
      <c r="AO606" s="624"/>
      <c r="AP606" s="441"/>
      <c r="AQ606" s="9"/>
    </row>
    <row r="607" spans="1:43" ht="15" customHeight="1" x14ac:dyDescent="0.1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406"/>
      <c r="AG607" s="181"/>
      <c r="AH607" s="591" t="s">
        <v>901</v>
      </c>
      <c r="AI607" s="592" t="s">
        <v>963</v>
      </c>
      <c r="AJ607" s="591">
        <v>305051</v>
      </c>
      <c r="AK607" s="624"/>
      <c r="AL607" s="764">
        <v>306063</v>
      </c>
      <c r="AM607" s="764" t="s">
        <v>3617</v>
      </c>
      <c r="AN607" s="764">
        <v>1</v>
      </c>
      <c r="AO607" s="624"/>
      <c r="AP607" s="441"/>
      <c r="AQ607" s="9"/>
    </row>
    <row r="608" spans="1:43" ht="15" customHeight="1" x14ac:dyDescent="0.1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406"/>
      <c r="AG608" s="181"/>
      <c r="AH608" s="591" t="s">
        <v>901</v>
      </c>
      <c r="AI608" s="592" t="s">
        <v>805</v>
      </c>
      <c r="AJ608" s="591">
        <v>305052</v>
      </c>
      <c r="AK608" s="624"/>
      <c r="AL608" s="764">
        <v>306064</v>
      </c>
      <c r="AM608" s="764" t="s">
        <v>3617</v>
      </c>
      <c r="AN608" s="764">
        <v>1</v>
      </c>
      <c r="AO608" s="624"/>
      <c r="AP608" s="441"/>
      <c r="AQ608" s="9"/>
    </row>
    <row r="609" spans="1:43" ht="15" customHeight="1" x14ac:dyDescent="0.1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406"/>
      <c r="AG609" s="181"/>
      <c r="AH609" s="591" t="s">
        <v>901</v>
      </c>
      <c r="AI609" s="592" t="s">
        <v>807</v>
      </c>
      <c r="AJ609" s="591">
        <v>305053</v>
      </c>
      <c r="AK609" s="624"/>
      <c r="AL609" s="764">
        <v>306065</v>
      </c>
      <c r="AM609" s="764" t="s">
        <v>3617</v>
      </c>
      <c r="AN609" s="764">
        <v>1</v>
      </c>
      <c r="AO609" s="624"/>
      <c r="AP609" s="441"/>
      <c r="AQ609" s="9"/>
    </row>
    <row r="610" spans="1:43" ht="15" customHeight="1" x14ac:dyDescent="0.1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406"/>
      <c r="AG610" s="181"/>
      <c r="AH610" s="591" t="s">
        <v>901</v>
      </c>
      <c r="AI610" s="592" t="s">
        <v>967</v>
      </c>
      <c r="AJ610" s="591">
        <v>305054</v>
      </c>
      <c r="AK610" s="624"/>
      <c r="AL610" s="764">
        <v>306066</v>
      </c>
      <c r="AM610" s="764">
        <v>1</v>
      </c>
      <c r="AN610" s="764" t="s">
        <v>3617</v>
      </c>
      <c r="AO610" s="624"/>
      <c r="AP610" s="441"/>
      <c r="AQ610" s="9"/>
    </row>
    <row r="611" spans="1:43" ht="15" customHeight="1" x14ac:dyDescent="0.1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406"/>
      <c r="AG611" s="181"/>
      <c r="AH611" s="591" t="s">
        <v>901</v>
      </c>
      <c r="AI611" s="592" t="s">
        <v>808</v>
      </c>
      <c r="AJ611" s="591">
        <v>305055</v>
      </c>
      <c r="AK611" s="624"/>
      <c r="AL611" s="764">
        <v>306067</v>
      </c>
      <c r="AM611" s="764">
        <v>1</v>
      </c>
      <c r="AN611" s="764" t="s">
        <v>3617</v>
      </c>
      <c r="AO611" s="624"/>
      <c r="AP611" s="441"/>
      <c r="AQ611" s="9"/>
    </row>
    <row r="612" spans="1:43" ht="15" customHeight="1" x14ac:dyDescent="0.1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406"/>
      <c r="AG612" s="181"/>
      <c r="AH612" s="591" t="s">
        <v>901</v>
      </c>
      <c r="AI612" s="592" t="s">
        <v>970</v>
      </c>
      <c r="AJ612" s="591">
        <v>305056</v>
      </c>
      <c r="AK612" s="624"/>
      <c r="AL612" s="764">
        <v>306068</v>
      </c>
      <c r="AM612" s="764">
        <v>1</v>
      </c>
      <c r="AN612" s="764" t="s">
        <v>3617</v>
      </c>
      <c r="AO612" s="624"/>
      <c r="AP612" s="441"/>
      <c r="AQ612" s="9"/>
    </row>
    <row r="613" spans="1:43" ht="15" customHeight="1" x14ac:dyDescent="0.1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406"/>
      <c r="AG613" s="181"/>
      <c r="AH613" s="591" t="s">
        <v>901</v>
      </c>
      <c r="AI613" s="592" t="s">
        <v>809</v>
      </c>
      <c r="AJ613" s="591">
        <v>305057</v>
      </c>
      <c r="AK613" s="624"/>
      <c r="AL613" s="764">
        <v>306069</v>
      </c>
      <c r="AM613" s="764">
        <v>1</v>
      </c>
      <c r="AN613" s="764" t="s">
        <v>3617</v>
      </c>
      <c r="AO613" s="624"/>
      <c r="AP613" s="441"/>
      <c r="AQ613" s="9"/>
    </row>
    <row r="614" spans="1:43" ht="15" customHeight="1" x14ac:dyDescent="0.1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406"/>
      <c r="AG614" s="181"/>
      <c r="AH614" s="591" t="s">
        <v>901</v>
      </c>
      <c r="AI614" s="592" t="s">
        <v>810</v>
      </c>
      <c r="AJ614" s="591">
        <v>305058</v>
      </c>
      <c r="AK614" s="624"/>
      <c r="AL614" s="764">
        <v>306070</v>
      </c>
      <c r="AM614" s="764" t="s">
        <v>3617</v>
      </c>
      <c r="AN614" s="764">
        <v>1</v>
      </c>
      <c r="AO614" s="624"/>
      <c r="AP614" s="441"/>
      <c r="AQ614" s="9"/>
    </row>
    <row r="615" spans="1:43" ht="15" customHeight="1" x14ac:dyDescent="0.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406"/>
      <c r="AG615" s="181"/>
      <c r="AH615" s="591" t="s">
        <v>901</v>
      </c>
      <c r="AI615" s="592" t="s">
        <v>973</v>
      </c>
      <c r="AJ615" s="591">
        <v>305059</v>
      </c>
      <c r="AK615" s="624"/>
      <c r="AL615" s="764">
        <v>306071</v>
      </c>
      <c r="AM615" s="764" t="s">
        <v>3617</v>
      </c>
      <c r="AN615" s="764">
        <v>1</v>
      </c>
      <c r="AO615" s="624"/>
      <c r="AP615" s="441"/>
      <c r="AQ615" s="9"/>
    </row>
    <row r="616" spans="1:43" ht="15" customHeight="1" x14ac:dyDescent="0.1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406"/>
      <c r="AG616" s="181"/>
      <c r="AH616" s="591" t="s">
        <v>901</v>
      </c>
      <c r="AI616" s="592" t="s">
        <v>811</v>
      </c>
      <c r="AJ616" s="591">
        <v>305060</v>
      </c>
      <c r="AK616" s="624"/>
      <c r="AL616" s="764">
        <v>306072</v>
      </c>
      <c r="AM616" s="764" t="s">
        <v>3617</v>
      </c>
      <c r="AN616" s="764">
        <v>1</v>
      </c>
      <c r="AO616" s="624"/>
      <c r="AP616" s="441"/>
      <c r="AQ616" s="9"/>
    </row>
    <row r="617" spans="1:43" ht="15" customHeight="1" x14ac:dyDescent="0.1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406"/>
      <c r="AG617" s="181"/>
      <c r="AH617" s="591" t="s">
        <v>901</v>
      </c>
      <c r="AI617" s="592" t="s">
        <v>976</v>
      </c>
      <c r="AJ617" s="591">
        <v>305061</v>
      </c>
      <c r="AK617" s="624"/>
      <c r="AL617" s="764">
        <v>306073</v>
      </c>
      <c r="AM617" s="764" t="s">
        <v>3617</v>
      </c>
      <c r="AN617" s="764">
        <v>1</v>
      </c>
      <c r="AO617" s="624"/>
      <c r="AP617" s="441"/>
      <c r="AQ617" s="9"/>
    </row>
    <row r="618" spans="1:43" ht="15" customHeight="1" x14ac:dyDescent="0.1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406"/>
      <c r="AG618" s="181"/>
      <c r="AH618" s="591" t="s">
        <v>901</v>
      </c>
      <c r="AI618" s="592" t="s">
        <v>978</v>
      </c>
      <c r="AJ618" s="591">
        <v>305062</v>
      </c>
      <c r="AK618" s="624"/>
      <c r="AL618" s="764">
        <v>306074</v>
      </c>
      <c r="AM618" s="764" t="s">
        <v>3617</v>
      </c>
      <c r="AN618" s="764">
        <v>1</v>
      </c>
      <c r="AO618" s="624"/>
      <c r="AP618" s="441"/>
      <c r="AQ618" s="9"/>
    </row>
    <row r="619" spans="1:43" ht="15" customHeight="1" x14ac:dyDescent="0.1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406"/>
      <c r="AG619" s="181"/>
      <c r="AH619" s="591" t="s">
        <v>901</v>
      </c>
      <c r="AI619" s="592" t="s">
        <v>980</v>
      </c>
      <c r="AJ619" s="591">
        <v>305063</v>
      </c>
      <c r="AK619" s="624"/>
      <c r="AL619" s="764">
        <v>306075</v>
      </c>
      <c r="AM619" s="764">
        <v>1</v>
      </c>
      <c r="AN619" s="764" t="s">
        <v>3617</v>
      </c>
      <c r="AO619" s="624"/>
      <c r="AP619" s="441"/>
      <c r="AQ619" s="9"/>
    </row>
    <row r="620" spans="1:43" ht="15" customHeight="1" x14ac:dyDescent="0.1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406"/>
      <c r="AG620" s="181"/>
      <c r="AH620" s="591" t="s">
        <v>901</v>
      </c>
      <c r="AI620" s="592" t="s">
        <v>982</v>
      </c>
      <c r="AJ620" s="591">
        <v>305064</v>
      </c>
      <c r="AK620" s="624"/>
      <c r="AL620" s="764">
        <v>306076</v>
      </c>
      <c r="AM620" s="764">
        <v>1</v>
      </c>
      <c r="AN620" s="764" t="s">
        <v>3617</v>
      </c>
      <c r="AO620" s="624"/>
      <c r="AP620" s="441"/>
      <c r="AQ620" s="9"/>
    </row>
    <row r="621" spans="1:43" ht="15" customHeight="1" x14ac:dyDescent="0.1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406"/>
      <c r="AG621" s="181"/>
      <c r="AH621" s="591" t="s">
        <v>901</v>
      </c>
      <c r="AI621" s="592" t="s">
        <v>984</v>
      </c>
      <c r="AJ621" s="591">
        <v>305065</v>
      </c>
      <c r="AK621" s="624"/>
      <c r="AL621" s="764">
        <v>306077</v>
      </c>
      <c r="AM621" s="764" t="s">
        <v>3617</v>
      </c>
      <c r="AN621" s="764">
        <v>1</v>
      </c>
      <c r="AO621" s="624"/>
      <c r="AP621" s="441"/>
      <c r="AQ621" s="9"/>
    </row>
    <row r="622" spans="1:43" ht="15" customHeight="1" x14ac:dyDescent="0.1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406"/>
      <c r="AG622" s="181"/>
      <c r="AH622" s="591" t="s">
        <v>901</v>
      </c>
      <c r="AI622" s="592" t="s">
        <v>986</v>
      </c>
      <c r="AJ622" s="591">
        <v>305066</v>
      </c>
      <c r="AK622" s="624"/>
      <c r="AL622" s="764">
        <v>306078</v>
      </c>
      <c r="AM622" s="764">
        <v>1</v>
      </c>
      <c r="AN622" s="764" t="s">
        <v>3617</v>
      </c>
      <c r="AO622" s="624"/>
      <c r="AP622" s="441"/>
      <c r="AQ622" s="9"/>
    </row>
    <row r="623" spans="1:43" ht="15" customHeight="1" x14ac:dyDescent="0.1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406"/>
      <c r="AG623" s="181"/>
      <c r="AH623" s="591" t="s">
        <v>901</v>
      </c>
      <c r="AI623" s="592" t="s">
        <v>988</v>
      </c>
      <c r="AJ623" s="591">
        <v>305067</v>
      </c>
      <c r="AK623" s="624"/>
      <c r="AL623" s="764">
        <v>306079</v>
      </c>
      <c r="AM623" s="764" t="s">
        <v>3617</v>
      </c>
      <c r="AN623" s="764">
        <v>1</v>
      </c>
      <c r="AO623" s="624"/>
      <c r="AP623" s="441"/>
      <c r="AQ623" s="9"/>
    </row>
    <row r="624" spans="1:43" ht="15" customHeight="1" x14ac:dyDescent="0.1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406"/>
      <c r="AG624" s="181"/>
      <c r="AH624" s="591" t="s">
        <v>989</v>
      </c>
      <c r="AI624" s="592" t="s">
        <v>813</v>
      </c>
      <c r="AJ624" s="591">
        <v>306001</v>
      </c>
      <c r="AK624" s="624"/>
      <c r="AL624" s="764">
        <v>306080</v>
      </c>
      <c r="AM624" s="764" t="s">
        <v>3617</v>
      </c>
      <c r="AN624" s="764">
        <v>1</v>
      </c>
      <c r="AO624" s="624"/>
      <c r="AP624" s="441"/>
      <c r="AQ624" s="9"/>
    </row>
    <row r="625" spans="1:43" ht="15" customHeight="1" x14ac:dyDescent="0.1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406"/>
      <c r="AG625" s="181"/>
      <c r="AH625" s="591" t="s">
        <v>989</v>
      </c>
      <c r="AI625" s="592" t="s">
        <v>814</v>
      </c>
      <c r="AJ625" s="591">
        <v>306002</v>
      </c>
      <c r="AK625" s="624"/>
      <c r="AL625" s="764">
        <v>306081</v>
      </c>
      <c r="AM625" s="764" t="s">
        <v>3617</v>
      </c>
      <c r="AN625" s="764">
        <v>1</v>
      </c>
      <c r="AO625" s="624"/>
      <c r="AP625" s="441"/>
      <c r="AQ625" s="9"/>
    </row>
    <row r="626" spans="1:43" ht="15" customHeight="1" x14ac:dyDescent="0.1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406"/>
      <c r="AG626" s="181"/>
      <c r="AH626" s="591" t="s">
        <v>989</v>
      </c>
      <c r="AI626" s="592" t="s">
        <v>817</v>
      </c>
      <c r="AJ626" s="591">
        <v>306003</v>
      </c>
      <c r="AK626" s="624"/>
      <c r="AL626" s="764">
        <v>306082</v>
      </c>
      <c r="AM626" s="764" t="s">
        <v>3617</v>
      </c>
      <c r="AN626" s="764">
        <v>1</v>
      </c>
      <c r="AO626" s="624"/>
      <c r="AP626" s="441"/>
      <c r="AQ626" s="9"/>
    </row>
    <row r="627" spans="1:43" ht="15" customHeight="1" x14ac:dyDescent="0.1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406"/>
      <c r="AG627" s="181"/>
      <c r="AH627" s="591" t="s">
        <v>989</v>
      </c>
      <c r="AI627" s="592" t="s">
        <v>819</v>
      </c>
      <c r="AJ627" s="591">
        <v>306004</v>
      </c>
      <c r="AK627" s="624"/>
      <c r="AL627" s="764">
        <v>306083</v>
      </c>
      <c r="AM627" s="764">
        <v>1</v>
      </c>
      <c r="AN627" s="764" t="s">
        <v>3617</v>
      </c>
      <c r="AO627" s="624"/>
      <c r="AP627" s="441"/>
      <c r="AQ627" s="9"/>
    </row>
    <row r="628" spans="1:43" ht="15" customHeight="1" x14ac:dyDescent="0.1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406"/>
      <c r="AG628" s="181"/>
      <c r="AH628" s="591" t="s">
        <v>989</v>
      </c>
      <c r="AI628" s="592" t="s">
        <v>994</v>
      </c>
      <c r="AJ628" s="591">
        <v>306005</v>
      </c>
      <c r="AK628" s="624"/>
      <c r="AL628" s="764">
        <v>306084</v>
      </c>
      <c r="AM628" s="764" t="s">
        <v>3617</v>
      </c>
      <c r="AN628" s="764">
        <v>1</v>
      </c>
      <c r="AO628" s="624"/>
      <c r="AP628" s="441"/>
      <c r="AQ628" s="9"/>
    </row>
    <row r="629" spans="1:43" ht="15" customHeight="1" x14ac:dyDescent="0.1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406"/>
      <c r="AG629" s="181"/>
      <c r="AH629" s="591" t="s">
        <v>989</v>
      </c>
      <c r="AI629" s="592" t="s">
        <v>640</v>
      </c>
      <c r="AJ629" s="591">
        <v>306006</v>
      </c>
      <c r="AK629" s="624"/>
      <c r="AL629" s="764">
        <v>306085</v>
      </c>
      <c r="AM629" s="764">
        <v>1</v>
      </c>
      <c r="AN629" s="764" t="s">
        <v>3617</v>
      </c>
      <c r="AO629" s="624"/>
      <c r="AP629" s="441"/>
      <c r="AQ629" s="9"/>
    </row>
    <row r="630" spans="1:43" ht="15" customHeight="1" x14ac:dyDescent="0.1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406"/>
      <c r="AG630" s="181"/>
      <c r="AH630" s="591" t="s">
        <v>989</v>
      </c>
      <c r="AI630" s="592" t="s">
        <v>997</v>
      </c>
      <c r="AJ630" s="591">
        <v>306007</v>
      </c>
      <c r="AK630" s="624"/>
      <c r="AL630" s="764">
        <v>306086</v>
      </c>
      <c r="AM630" s="764" t="s">
        <v>3617</v>
      </c>
      <c r="AN630" s="764">
        <v>1</v>
      </c>
      <c r="AO630" s="624"/>
      <c r="AP630" s="441"/>
      <c r="AQ630" s="9"/>
    </row>
    <row r="631" spans="1:43" ht="15" customHeight="1" x14ac:dyDescent="0.1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406"/>
      <c r="AG631" s="181"/>
      <c r="AH631" s="591" t="s">
        <v>989</v>
      </c>
      <c r="AI631" s="592" t="s">
        <v>999</v>
      </c>
      <c r="AJ631" s="591">
        <v>306008</v>
      </c>
      <c r="AK631" s="624"/>
      <c r="AL631" s="764">
        <v>306990</v>
      </c>
      <c r="AM631" s="764" t="s">
        <v>3617</v>
      </c>
      <c r="AN631" s="764">
        <v>1</v>
      </c>
      <c r="AO631" s="624"/>
      <c r="AP631" s="441"/>
      <c r="AQ631" s="9"/>
    </row>
    <row r="632" spans="1:43" ht="15" customHeight="1" x14ac:dyDescent="0.1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406"/>
      <c r="AG632" s="181"/>
      <c r="AH632" s="591" t="s">
        <v>989</v>
      </c>
      <c r="AI632" s="592" t="s">
        <v>821</v>
      </c>
      <c r="AJ632" s="591">
        <v>306010</v>
      </c>
      <c r="AK632" s="624"/>
      <c r="AL632" s="764">
        <v>306991</v>
      </c>
      <c r="AM632" s="764" t="s">
        <v>3617</v>
      </c>
      <c r="AN632" s="764">
        <v>1</v>
      </c>
      <c r="AO632" s="624"/>
      <c r="AP632" s="441"/>
      <c r="AQ632" s="9"/>
    </row>
    <row r="633" spans="1:43" ht="15" customHeight="1" x14ac:dyDescent="0.1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406"/>
      <c r="AG633" s="181"/>
      <c r="AH633" s="591" t="s">
        <v>989</v>
      </c>
      <c r="AI633" s="592" t="s">
        <v>822</v>
      </c>
      <c r="AJ633" s="591">
        <v>306011</v>
      </c>
      <c r="AK633" s="624"/>
      <c r="AL633" s="764">
        <v>306992</v>
      </c>
      <c r="AM633" s="764" t="s">
        <v>3617</v>
      </c>
      <c r="AN633" s="764">
        <v>1</v>
      </c>
      <c r="AO633" s="624"/>
      <c r="AP633" s="441"/>
      <c r="AQ633" s="9"/>
    </row>
    <row r="634" spans="1:43" ht="15" customHeight="1" x14ac:dyDescent="0.1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406"/>
      <c r="AG634" s="181"/>
      <c r="AH634" s="591" t="s">
        <v>989</v>
      </c>
      <c r="AI634" s="592" t="s">
        <v>824</v>
      </c>
      <c r="AJ634" s="591">
        <v>306012</v>
      </c>
      <c r="AK634" s="624"/>
      <c r="AL634" s="764">
        <v>306993</v>
      </c>
      <c r="AM634" s="764" t="s">
        <v>3617</v>
      </c>
      <c r="AN634" s="764">
        <v>1</v>
      </c>
      <c r="AO634" s="624"/>
      <c r="AP634" s="441"/>
      <c r="AQ634" s="9"/>
    </row>
    <row r="635" spans="1:43" ht="15" customHeight="1" x14ac:dyDescent="0.1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406"/>
      <c r="AG635" s="181"/>
      <c r="AH635" s="591" t="s">
        <v>989</v>
      </c>
      <c r="AI635" s="592" t="s">
        <v>825</v>
      </c>
      <c r="AJ635" s="591">
        <v>306013</v>
      </c>
      <c r="AK635" s="624"/>
      <c r="AL635" s="764">
        <v>401001</v>
      </c>
      <c r="AM635" s="764">
        <v>1</v>
      </c>
      <c r="AN635" s="764" t="s">
        <v>3617</v>
      </c>
      <c r="AO635" s="624"/>
      <c r="AP635" s="441"/>
      <c r="AQ635" s="9"/>
    </row>
    <row r="636" spans="1:43" ht="15" customHeight="1" x14ac:dyDescent="0.1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406"/>
      <c r="AG636" s="181"/>
      <c r="AH636" s="591" t="s">
        <v>989</v>
      </c>
      <c r="AI636" s="592" t="s">
        <v>827</v>
      </c>
      <c r="AJ636" s="591">
        <v>306014</v>
      </c>
      <c r="AK636" s="624"/>
      <c r="AL636" s="764">
        <v>401003</v>
      </c>
      <c r="AM636" s="764" t="s">
        <v>3617</v>
      </c>
      <c r="AN636" s="764">
        <v>1</v>
      </c>
      <c r="AO636" s="624"/>
      <c r="AP636" s="441"/>
      <c r="AQ636" s="9"/>
    </row>
    <row r="637" spans="1:43" ht="15" customHeight="1" x14ac:dyDescent="0.1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406"/>
      <c r="AG637" s="181"/>
      <c r="AH637" s="591" t="s">
        <v>989</v>
      </c>
      <c r="AI637" s="592" t="s">
        <v>1004</v>
      </c>
      <c r="AJ637" s="591">
        <v>306015</v>
      </c>
      <c r="AK637" s="624"/>
      <c r="AL637" s="764">
        <v>401004</v>
      </c>
      <c r="AM637" s="764">
        <v>1</v>
      </c>
      <c r="AN637" s="764" t="s">
        <v>3617</v>
      </c>
      <c r="AO637" s="624"/>
      <c r="AP637" s="441"/>
      <c r="AQ637" s="9"/>
    </row>
    <row r="638" spans="1:43" ht="15" customHeight="1" x14ac:dyDescent="0.1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406"/>
      <c r="AG638" s="181"/>
      <c r="AH638" s="591" t="s">
        <v>989</v>
      </c>
      <c r="AI638" s="592" t="s">
        <v>828</v>
      </c>
      <c r="AJ638" s="591">
        <v>306016</v>
      </c>
      <c r="AK638" s="624"/>
      <c r="AL638" s="764">
        <v>401005</v>
      </c>
      <c r="AM638" s="764" t="s">
        <v>3617</v>
      </c>
      <c r="AN638" s="764">
        <v>1</v>
      </c>
      <c r="AO638" s="624"/>
      <c r="AP638" s="441"/>
      <c r="AQ638" s="9"/>
    </row>
    <row r="639" spans="1:43" ht="15" customHeight="1" x14ac:dyDescent="0.1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406"/>
      <c r="AG639" s="181"/>
      <c r="AH639" s="591" t="s">
        <v>989</v>
      </c>
      <c r="AI639" s="592" t="s">
        <v>829</v>
      </c>
      <c r="AJ639" s="591">
        <v>306017</v>
      </c>
      <c r="AK639" s="624"/>
      <c r="AL639" s="764">
        <v>401006</v>
      </c>
      <c r="AM639" s="764" t="s">
        <v>3617</v>
      </c>
      <c r="AN639" s="764">
        <v>1</v>
      </c>
      <c r="AO639" s="624"/>
      <c r="AP639" s="441"/>
      <c r="AQ639" s="9"/>
    </row>
    <row r="640" spans="1:43" ht="15" customHeight="1" x14ac:dyDescent="0.1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406"/>
      <c r="AG640" s="181"/>
      <c r="AH640" s="591" t="s">
        <v>989</v>
      </c>
      <c r="AI640" s="592" t="s">
        <v>830</v>
      </c>
      <c r="AJ640" s="591">
        <v>306018</v>
      </c>
      <c r="AK640" s="624"/>
      <c r="AL640" s="764">
        <v>401007</v>
      </c>
      <c r="AM640" s="764" t="s">
        <v>3617</v>
      </c>
      <c r="AN640" s="764">
        <v>1</v>
      </c>
      <c r="AO640" s="624"/>
      <c r="AP640" s="441"/>
      <c r="AQ640" s="9"/>
    </row>
    <row r="641" spans="1:43" ht="15" customHeight="1" x14ac:dyDescent="0.1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406"/>
      <c r="AG641" s="181"/>
      <c r="AH641" s="591" t="s">
        <v>989</v>
      </c>
      <c r="AI641" s="592" t="s">
        <v>1009</v>
      </c>
      <c r="AJ641" s="591">
        <v>306019</v>
      </c>
      <c r="AK641" s="624"/>
      <c r="AL641" s="764">
        <v>401008</v>
      </c>
      <c r="AM641" s="764" t="s">
        <v>3617</v>
      </c>
      <c r="AN641" s="764">
        <v>1</v>
      </c>
      <c r="AO641" s="624"/>
      <c r="AP641" s="441"/>
      <c r="AQ641" s="9"/>
    </row>
    <row r="642" spans="1:43" ht="15" customHeight="1" x14ac:dyDescent="0.1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406"/>
      <c r="AG642" s="181"/>
      <c r="AH642" s="591" t="s">
        <v>989</v>
      </c>
      <c r="AI642" s="592" t="s">
        <v>831</v>
      </c>
      <c r="AJ642" s="591">
        <v>306020</v>
      </c>
      <c r="AK642" s="624"/>
      <c r="AL642" s="764">
        <v>401009</v>
      </c>
      <c r="AM642" s="764">
        <v>1</v>
      </c>
      <c r="AN642" s="764" t="s">
        <v>3617</v>
      </c>
      <c r="AO642" s="624"/>
      <c r="AP642" s="441"/>
      <c r="AQ642" s="9"/>
    </row>
    <row r="643" spans="1:43" ht="15" customHeight="1" x14ac:dyDescent="0.1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406"/>
      <c r="AG643" s="181"/>
      <c r="AH643" s="591" t="s">
        <v>989</v>
      </c>
      <c r="AI643" s="592" t="s">
        <v>1012</v>
      </c>
      <c r="AJ643" s="591">
        <v>306022</v>
      </c>
      <c r="AK643" s="624"/>
      <c r="AL643" s="764">
        <v>401010</v>
      </c>
      <c r="AM643" s="764" t="s">
        <v>3617</v>
      </c>
      <c r="AN643" s="764">
        <v>1</v>
      </c>
      <c r="AO643" s="624"/>
      <c r="AP643" s="441"/>
      <c r="AQ643" s="9"/>
    </row>
    <row r="644" spans="1:43" ht="15" customHeight="1" x14ac:dyDescent="0.1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406"/>
      <c r="AG644" s="181"/>
      <c r="AH644" s="591" t="s">
        <v>989</v>
      </c>
      <c r="AI644" s="592" t="s">
        <v>1014</v>
      </c>
      <c r="AJ644" s="591">
        <v>306023</v>
      </c>
      <c r="AK644" s="624"/>
      <c r="AL644" s="764">
        <v>401011</v>
      </c>
      <c r="AM644" s="764">
        <v>1</v>
      </c>
      <c r="AN644" s="764" t="s">
        <v>3617</v>
      </c>
      <c r="AO644" s="624"/>
      <c r="AP644" s="441"/>
      <c r="AQ644" s="9"/>
    </row>
    <row r="645" spans="1:43" ht="15" customHeight="1" x14ac:dyDescent="0.1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406"/>
      <c r="AG645" s="181"/>
      <c r="AH645" s="591" t="s">
        <v>989</v>
      </c>
      <c r="AI645" s="592"/>
      <c r="AJ645" s="591">
        <v>306024</v>
      </c>
      <c r="AK645" s="624"/>
      <c r="AL645" s="764">
        <v>401012</v>
      </c>
      <c r="AM645" s="764">
        <v>1</v>
      </c>
      <c r="AN645" s="764" t="s">
        <v>3617</v>
      </c>
      <c r="AO645" s="624"/>
      <c r="AP645" s="441"/>
      <c r="AQ645" s="9"/>
    </row>
    <row r="646" spans="1:43" ht="15" customHeight="1" x14ac:dyDescent="0.1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406"/>
      <c r="AG646" s="181"/>
      <c r="AH646" s="591" t="s">
        <v>989</v>
      </c>
      <c r="AI646" s="592" t="s">
        <v>1017</v>
      </c>
      <c r="AJ646" s="591">
        <v>306025</v>
      </c>
      <c r="AK646" s="624"/>
      <c r="AL646" s="764">
        <v>401013</v>
      </c>
      <c r="AM646" s="764">
        <v>1</v>
      </c>
      <c r="AN646" s="764" t="s">
        <v>3617</v>
      </c>
      <c r="AO646" s="624"/>
      <c r="AP646" s="441"/>
      <c r="AQ646" s="9"/>
    </row>
    <row r="647" spans="1:43" ht="15" customHeight="1" x14ac:dyDescent="0.1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406"/>
      <c r="AG647" s="181"/>
      <c r="AH647" s="591" t="s">
        <v>989</v>
      </c>
      <c r="AI647" s="592" t="s">
        <v>1018</v>
      </c>
      <c r="AJ647" s="591">
        <v>306026</v>
      </c>
      <c r="AK647" s="624"/>
      <c r="AL647" s="764">
        <v>401014</v>
      </c>
      <c r="AM647" s="764" t="s">
        <v>3617</v>
      </c>
      <c r="AN647" s="764">
        <v>1</v>
      </c>
      <c r="AO647" s="624"/>
      <c r="AP647" s="441"/>
      <c r="AQ647" s="9"/>
    </row>
    <row r="648" spans="1:43" ht="15" customHeight="1" x14ac:dyDescent="0.1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406"/>
      <c r="AG648" s="181"/>
      <c r="AH648" s="591" t="s">
        <v>989</v>
      </c>
      <c r="AI648" s="592" t="s">
        <v>833</v>
      </c>
      <c r="AJ648" s="591">
        <v>306027</v>
      </c>
      <c r="AK648" s="624"/>
      <c r="AL648" s="764">
        <v>401015</v>
      </c>
      <c r="AM648" s="764">
        <v>1</v>
      </c>
      <c r="AN648" s="764" t="s">
        <v>3617</v>
      </c>
      <c r="AO648" s="624"/>
      <c r="AP648" s="441"/>
      <c r="AQ648" s="9"/>
    </row>
    <row r="649" spans="1:43" ht="15" customHeight="1" x14ac:dyDescent="0.1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406"/>
      <c r="AG649" s="181"/>
      <c r="AH649" s="591" t="s">
        <v>989</v>
      </c>
      <c r="AI649" s="592" t="s">
        <v>834</v>
      </c>
      <c r="AJ649" s="591">
        <v>306028</v>
      </c>
      <c r="AK649" s="624"/>
      <c r="AL649" s="764">
        <v>401016</v>
      </c>
      <c r="AM649" s="764" t="s">
        <v>3617</v>
      </c>
      <c r="AN649" s="764">
        <v>1</v>
      </c>
      <c r="AO649" s="624"/>
      <c r="AP649" s="441"/>
      <c r="AQ649" s="9"/>
    </row>
    <row r="650" spans="1:43" ht="15" customHeight="1" x14ac:dyDescent="0.1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406"/>
      <c r="AG650" s="181"/>
      <c r="AH650" s="591" t="s">
        <v>989</v>
      </c>
      <c r="AI650" s="592" t="s">
        <v>836</v>
      </c>
      <c r="AJ650" s="591">
        <v>306029</v>
      </c>
      <c r="AK650" s="624"/>
      <c r="AL650" s="764">
        <v>401017</v>
      </c>
      <c r="AM650" s="764" t="s">
        <v>3617</v>
      </c>
      <c r="AN650" s="764">
        <v>1</v>
      </c>
      <c r="AO650" s="624"/>
      <c r="AP650" s="441"/>
      <c r="AQ650" s="9"/>
    </row>
    <row r="651" spans="1:43" ht="15" customHeight="1" x14ac:dyDescent="0.1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406"/>
      <c r="AG651" s="181"/>
      <c r="AH651" s="591" t="s">
        <v>989</v>
      </c>
      <c r="AI651" s="592" t="s">
        <v>838</v>
      </c>
      <c r="AJ651" s="591">
        <v>306030</v>
      </c>
      <c r="AK651" s="624"/>
      <c r="AL651" s="764">
        <v>401019</v>
      </c>
      <c r="AM651" s="764">
        <v>1</v>
      </c>
      <c r="AN651" s="764" t="s">
        <v>3617</v>
      </c>
      <c r="AO651" s="624"/>
      <c r="AP651" s="441"/>
      <c r="AQ651" s="9"/>
    </row>
    <row r="652" spans="1:43" ht="15" customHeight="1" x14ac:dyDescent="0.1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406"/>
      <c r="AG652" s="181"/>
      <c r="AH652" s="591" t="s">
        <v>989</v>
      </c>
      <c r="AI652" s="592" t="s">
        <v>839</v>
      </c>
      <c r="AJ652" s="591">
        <v>306031</v>
      </c>
      <c r="AK652" s="624"/>
      <c r="AL652" s="764">
        <v>401021</v>
      </c>
      <c r="AM652" s="764">
        <v>1</v>
      </c>
      <c r="AN652" s="764" t="s">
        <v>3617</v>
      </c>
      <c r="AO652" s="624"/>
      <c r="AP652" s="441"/>
      <c r="AQ652" s="9"/>
    </row>
    <row r="653" spans="1:43" ht="15" customHeight="1" x14ac:dyDescent="0.1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406"/>
      <c r="AG653" s="181"/>
      <c r="AH653" s="591" t="s">
        <v>989</v>
      </c>
      <c r="AI653" s="592" t="s">
        <v>841</v>
      </c>
      <c r="AJ653" s="591">
        <v>306032</v>
      </c>
      <c r="AK653" s="624"/>
      <c r="AL653" s="764">
        <v>401022</v>
      </c>
      <c r="AM653" s="764" t="s">
        <v>3617</v>
      </c>
      <c r="AN653" s="764">
        <v>1</v>
      </c>
      <c r="AO653" s="624"/>
      <c r="AP653" s="441"/>
      <c r="AQ653" s="9"/>
    </row>
    <row r="654" spans="1:43" ht="15" customHeight="1" x14ac:dyDescent="0.1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406"/>
      <c r="AG654" s="181"/>
      <c r="AH654" s="591" t="s">
        <v>989</v>
      </c>
      <c r="AI654" s="592" t="s">
        <v>842</v>
      </c>
      <c r="AJ654" s="591">
        <v>306033</v>
      </c>
      <c r="AK654" s="624"/>
      <c r="AL654" s="764">
        <v>402001</v>
      </c>
      <c r="AM654" s="764" t="s">
        <v>3617</v>
      </c>
      <c r="AN654" s="764">
        <v>1</v>
      </c>
      <c r="AO654" s="624"/>
      <c r="AP654" s="441"/>
      <c r="AQ654" s="9"/>
    </row>
    <row r="655" spans="1:43" ht="15" customHeight="1" x14ac:dyDescent="0.1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406"/>
      <c r="AG655" s="181"/>
      <c r="AH655" s="591" t="s">
        <v>989</v>
      </c>
      <c r="AI655" s="592" t="s">
        <v>843</v>
      </c>
      <c r="AJ655" s="591">
        <v>306034</v>
      </c>
      <c r="AK655" s="624"/>
      <c r="AL655" s="764">
        <v>402002</v>
      </c>
      <c r="AM655" s="764">
        <v>1</v>
      </c>
      <c r="AN655" s="764" t="s">
        <v>3617</v>
      </c>
      <c r="AO655" s="624"/>
      <c r="AP655" s="441"/>
      <c r="AQ655" s="9"/>
    </row>
    <row r="656" spans="1:43" ht="15" customHeight="1" x14ac:dyDescent="0.1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406"/>
      <c r="AG656" s="181"/>
      <c r="AH656" s="591" t="s">
        <v>989</v>
      </c>
      <c r="AI656" s="592" t="s">
        <v>845</v>
      </c>
      <c r="AJ656" s="591">
        <v>306035</v>
      </c>
      <c r="AK656" s="624"/>
      <c r="AL656" s="764">
        <v>402003</v>
      </c>
      <c r="AM656" s="764">
        <v>1</v>
      </c>
      <c r="AN656" s="764" t="s">
        <v>3617</v>
      </c>
      <c r="AO656" s="624"/>
      <c r="AP656" s="441"/>
      <c r="AQ656" s="9"/>
    </row>
    <row r="657" spans="1:43" ht="15" customHeight="1" x14ac:dyDescent="0.1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406"/>
      <c r="AG657" s="181"/>
      <c r="AH657" s="591" t="s">
        <v>989</v>
      </c>
      <c r="AI657" s="592" t="s">
        <v>846</v>
      </c>
      <c r="AJ657" s="591">
        <v>306036</v>
      </c>
      <c r="AK657" s="624"/>
      <c r="AL657" s="764">
        <v>402004</v>
      </c>
      <c r="AM657" s="764" t="s">
        <v>3617</v>
      </c>
      <c r="AN657" s="764">
        <v>1</v>
      </c>
      <c r="AO657" s="624"/>
      <c r="AP657" s="441"/>
      <c r="AQ657" s="9"/>
    </row>
    <row r="658" spans="1:43" ht="15" customHeight="1" x14ac:dyDescent="0.1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406"/>
      <c r="AG658" s="181"/>
      <c r="AH658" s="591" t="s">
        <v>989</v>
      </c>
      <c r="AI658" s="592" t="s">
        <v>847</v>
      </c>
      <c r="AJ658" s="591">
        <v>306037</v>
      </c>
      <c r="AK658" s="624"/>
      <c r="AL658" s="764">
        <v>402006</v>
      </c>
      <c r="AM658" s="764" t="s">
        <v>3617</v>
      </c>
      <c r="AN658" s="764">
        <v>1</v>
      </c>
      <c r="AO658" s="624"/>
      <c r="AP658" s="441"/>
      <c r="AQ658" s="9"/>
    </row>
    <row r="659" spans="1:43" ht="15" customHeight="1" x14ac:dyDescent="0.1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406"/>
      <c r="AG659" s="181"/>
      <c r="AH659" s="591" t="s">
        <v>989</v>
      </c>
      <c r="AI659" s="592" t="s">
        <v>848</v>
      </c>
      <c r="AJ659" s="591">
        <v>306038</v>
      </c>
      <c r="AK659" s="624"/>
      <c r="AL659" s="764">
        <v>402007</v>
      </c>
      <c r="AM659" s="764" t="s">
        <v>3617</v>
      </c>
      <c r="AN659" s="764">
        <v>1</v>
      </c>
      <c r="AO659" s="624"/>
      <c r="AP659" s="441"/>
      <c r="AQ659" s="9"/>
    </row>
    <row r="660" spans="1:43" ht="15" customHeight="1" x14ac:dyDescent="0.1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406"/>
      <c r="AG660" s="181"/>
      <c r="AH660" s="591" t="s">
        <v>989</v>
      </c>
      <c r="AI660" s="592" t="s">
        <v>849</v>
      </c>
      <c r="AJ660" s="591">
        <v>306039</v>
      </c>
      <c r="AK660" s="624"/>
      <c r="AL660" s="764">
        <v>402008</v>
      </c>
      <c r="AM660" s="764">
        <v>1</v>
      </c>
      <c r="AN660" s="764" t="s">
        <v>3617</v>
      </c>
      <c r="AO660" s="624"/>
      <c r="AP660" s="441"/>
      <c r="AQ660" s="9"/>
    </row>
    <row r="661" spans="1:43" ht="15" customHeight="1" x14ac:dyDescent="0.1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406"/>
      <c r="AG661" s="181"/>
      <c r="AH661" s="591" t="s">
        <v>989</v>
      </c>
      <c r="AI661" s="592" t="s">
        <v>851</v>
      </c>
      <c r="AJ661" s="591">
        <v>306040</v>
      </c>
      <c r="AK661" s="624"/>
      <c r="AL661" s="764">
        <v>402009</v>
      </c>
      <c r="AM661" s="764" t="s">
        <v>3617</v>
      </c>
      <c r="AN661" s="764">
        <v>1</v>
      </c>
      <c r="AO661" s="624"/>
      <c r="AP661" s="441"/>
      <c r="AQ661" s="9"/>
    </row>
    <row r="662" spans="1:43" ht="15" customHeight="1" x14ac:dyDescent="0.1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406"/>
      <c r="AG662" s="181"/>
      <c r="AH662" s="591" t="s">
        <v>989</v>
      </c>
      <c r="AI662" s="592" t="s">
        <v>852</v>
      </c>
      <c r="AJ662" s="591">
        <v>306041</v>
      </c>
      <c r="AK662" s="624"/>
      <c r="AL662" s="764">
        <v>402010</v>
      </c>
      <c r="AM662" s="764" t="s">
        <v>3617</v>
      </c>
      <c r="AN662" s="764">
        <v>1</v>
      </c>
      <c r="AO662" s="624"/>
      <c r="AP662" s="441"/>
      <c r="AQ662" s="9"/>
    </row>
    <row r="663" spans="1:43" ht="15" customHeight="1" x14ac:dyDescent="0.1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406"/>
      <c r="AG663" s="181"/>
      <c r="AH663" s="591" t="s">
        <v>989</v>
      </c>
      <c r="AI663" s="592" t="s">
        <v>1031</v>
      </c>
      <c r="AJ663" s="591">
        <v>306042</v>
      </c>
      <c r="AK663" s="624"/>
      <c r="AL663" s="764">
        <v>402013</v>
      </c>
      <c r="AM663" s="764">
        <v>1</v>
      </c>
      <c r="AN663" s="764" t="s">
        <v>3617</v>
      </c>
      <c r="AO663" s="624"/>
      <c r="AP663" s="441"/>
      <c r="AQ663" s="9"/>
    </row>
    <row r="664" spans="1:43" ht="15" customHeight="1" x14ac:dyDescent="0.1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406"/>
      <c r="AG664" s="181"/>
      <c r="AH664" s="591" t="s">
        <v>989</v>
      </c>
      <c r="AI664" s="592" t="s">
        <v>853</v>
      </c>
      <c r="AJ664" s="591">
        <v>306043</v>
      </c>
      <c r="AK664" s="624"/>
      <c r="AL664" s="764">
        <v>402014</v>
      </c>
      <c r="AM664" s="764" t="s">
        <v>3617</v>
      </c>
      <c r="AN664" s="764">
        <v>1</v>
      </c>
      <c r="AO664" s="624"/>
      <c r="AP664" s="441"/>
      <c r="AQ664" s="9"/>
    </row>
    <row r="665" spans="1:43" ht="15" customHeight="1" x14ac:dyDescent="0.1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406"/>
      <c r="AG665" s="181"/>
      <c r="AH665" s="591" t="s">
        <v>989</v>
      </c>
      <c r="AI665" s="592" t="s">
        <v>855</v>
      </c>
      <c r="AJ665" s="591">
        <v>306044</v>
      </c>
      <c r="AK665" s="624"/>
      <c r="AL665" s="764">
        <v>402015</v>
      </c>
      <c r="AM665" s="764">
        <v>1</v>
      </c>
      <c r="AN665" s="764" t="s">
        <v>3617</v>
      </c>
      <c r="AO665" s="624"/>
      <c r="AP665" s="441"/>
      <c r="AQ665" s="9"/>
    </row>
    <row r="666" spans="1:43" ht="15" customHeight="1" x14ac:dyDescent="0.1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406"/>
      <c r="AG666" s="181"/>
      <c r="AH666" s="591" t="s">
        <v>989</v>
      </c>
      <c r="AI666" s="592" t="s">
        <v>857</v>
      </c>
      <c r="AJ666" s="591">
        <v>306045</v>
      </c>
      <c r="AK666" s="624"/>
      <c r="AL666" s="764">
        <v>402016</v>
      </c>
      <c r="AM666" s="764" t="s">
        <v>3617</v>
      </c>
      <c r="AN666" s="764">
        <v>1</v>
      </c>
      <c r="AO666" s="624"/>
      <c r="AP666" s="441"/>
      <c r="AQ666" s="9"/>
    </row>
    <row r="667" spans="1:43" ht="15" customHeight="1" x14ac:dyDescent="0.1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406"/>
      <c r="AG667" s="181"/>
      <c r="AH667" s="591" t="s">
        <v>989</v>
      </c>
      <c r="AI667" s="592" t="s">
        <v>858</v>
      </c>
      <c r="AJ667" s="591">
        <v>306046</v>
      </c>
      <c r="AK667" s="624"/>
      <c r="AL667" s="764">
        <v>402017</v>
      </c>
      <c r="AM667" s="764">
        <v>1</v>
      </c>
      <c r="AN667" s="764" t="s">
        <v>3617</v>
      </c>
      <c r="AO667" s="624"/>
      <c r="AP667" s="441"/>
      <c r="AQ667" s="9"/>
    </row>
    <row r="668" spans="1:43" ht="15" customHeight="1" x14ac:dyDescent="0.1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406"/>
      <c r="AG668" s="181"/>
      <c r="AH668" s="591" t="s">
        <v>989</v>
      </c>
      <c r="AI668" s="593" t="s">
        <v>859</v>
      </c>
      <c r="AJ668" s="591">
        <v>306047</v>
      </c>
      <c r="AK668" s="624"/>
      <c r="AL668" s="764">
        <v>402019</v>
      </c>
      <c r="AM668" s="764" t="s">
        <v>3617</v>
      </c>
      <c r="AN668" s="764">
        <v>1</v>
      </c>
      <c r="AO668" s="624"/>
      <c r="AP668" s="441"/>
      <c r="AQ668" s="9"/>
    </row>
    <row r="669" spans="1:43" ht="15" customHeight="1" x14ac:dyDescent="0.1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406"/>
      <c r="AG669" s="181"/>
      <c r="AH669" s="591" t="s">
        <v>989</v>
      </c>
      <c r="AI669" s="592" t="s">
        <v>861</v>
      </c>
      <c r="AJ669" s="591">
        <v>306048</v>
      </c>
      <c r="AK669" s="624"/>
      <c r="AL669" s="764">
        <v>403001</v>
      </c>
      <c r="AM669" s="764" t="s">
        <v>3617</v>
      </c>
      <c r="AN669" s="764">
        <v>1</v>
      </c>
      <c r="AO669" s="624"/>
      <c r="AP669" s="441"/>
      <c r="AQ669" s="9"/>
    </row>
    <row r="670" spans="1:43" ht="15" customHeight="1" x14ac:dyDescent="0.1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406"/>
      <c r="AG670" s="181"/>
      <c r="AH670" s="591" t="s">
        <v>989</v>
      </c>
      <c r="AI670" s="592" t="s">
        <v>862</v>
      </c>
      <c r="AJ670" s="591">
        <v>306049</v>
      </c>
      <c r="AK670" s="624"/>
      <c r="AL670" s="764">
        <v>403002</v>
      </c>
      <c r="AM670" s="764">
        <v>1</v>
      </c>
      <c r="AN670" s="764" t="s">
        <v>3617</v>
      </c>
      <c r="AO670" s="624"/>
      <c r="AP670" s="441"/>
      <c r="AQ670" s="9"/>
    </row>
    <row r="671" spans="1:43" ht="15" customHeight="1" x14ac:dyDescent="0.1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406"/>
      <c r="AG671" s="181"/>
      <c r="AH671" s="591" t="s">
        <v>989</v>
      </c>
      <c r="AI671" s="592" t="s">
        <v>864</v>
      </c>
      <c r="AJ671" s="591">
        <v>306050</v>
      </c>
      <c r="AK671" s="624"/>
      <c r="AL671" s="764">
        <v>403003</v>
      </c>
      <c r="AM671" s="764">
        <v>1</v>
      </c>
      <c r="AN671" s="764" t="s">
        <v>3617</v>
      </c>
      <c r="AO671" s="624"/>
      <c r="AP671" s="441"/>
      <c r="AQ671" s="9"/>
    </row>
    <row r="672" spans="1:43" ht="15" customHeight="1" x14ac:dyDescent="0.1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406"/>
      <c r="AG672" s="181"/>
      <c r="AH672" s="591" t="s">
        <v>989</v>
      </c>
      <c r="AI672" s="592" t="s">
        <v>1039</v>
      </c>
      <c r="AJ672" s="591">
        <v>306051</v>
      </c>
      <c r="AK672" s="624"/>
      <c r="AL672" s="764">
        <v>403004</v>
      </c>
      <c r="AM672" s="764" t="s">
        <v>3617</v>
      </c>
      <c r="AN672" s="764">
        <v>1</v>
      </c>
      <c r="AO672" s="624"/>
      <c r="AP672" s="441"/>
      <c r="AQ672" s="9"/>
    </row>
    <row r="673" spans="1:43" ht="15" customHeight="1" x14ac:dyDescent="0.1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406"/>
      <c r="AG673" s="181"/>
      <c r="AH673" s="591" t="s">
        <v>989</v>
      </c>
      <c r="AI673" s="592" t="s">
        <v>866</v>
      </c>
      <c r="AJ673" s="591">
        <v>306052</v>
      </c>
      <c r="AK673" s="624"/>
      <c r="AL673" s="764">
        <v>403005</v>
      </c>
      <c r="AM673" s="764" t="s">
        <v>3617</v>
      </c>
      <c r="AN673" s="764">
        <v>1</v>
      </c>
      <c r="AO673" s="624"/>
      <c r="AP673" s="441"/>
      <c r="AQ673" s="9"/>
    </row>
    <row r="674" spans="1:43" ht="15" customHeight="1" x14ac:dyDescent="0.1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406"/>
      <c r="AG674" s="181"/>
      <c r="AH674" s="591" t="s">
        <v>989</v>
      </c>
      <c r="AI674" s="592" t="s">
        <v>867</v>
      </c>
      <c r="AJ674" s="591">
        <v>306053</v>
      </c>
      <c r="AK674" s="624"/>
      <c r="AL674" s="764">
        <v>403006</v>
      </c>
      <c r="AM674" s="764">
        <v>1</v>
      </c>
      <c r="AN674" s="764" t="s">
        <v>3617</v>
      </c>
      <c r="AO674" s="624"/>
      <c r="AP674" s="441"/>
      <c r="AQ674" s="9"/>
    </row>
    <row r="675" spans="1:43" ht="15" customHeight="1" x14ac:dyDescent="0.1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406"/>
      <c r="AG675" s="181"/>
      <c r="AH675" s="591" t="s">
        <v>989</v>
      </c>
      <c r="AI675" s="593" t="s">
        <v>868</v>
      </c>
      <c r="AJ675" s="591">
        <v>306054</v>
      </c>
      <c r="AK675" s="624"/>
      <c r="AL675" s="764">
        <v>403007</v>
      </c>
      <c r="AM675" s="764" t="s">
        <v>3617</v>
      </c>
      <c r="AN675" s="764">
        <v>1</v>
      </c>
      <c r="AO675" s="624"/>
      <c r="AP675" s="441"/>
      <c r="AQ675" s="9"/>
    </row>
    <row r="676" spans="1:43" ht="15" customHeight="1" x14ac:dyDescent="0.1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406"/>
      <c r="AG676" s="181"/>
      <c r="AH676" s="591" t="s">
        <v>989</v>
      </c>
      <c r="AI676" s="592" t="s">
        <v>1044</v>
      </c>
      <c r="AJ676" s="591">
        <v>306055</v>
      </c>
      <c r="AK676" s="624"/>
      <c r="AL676" s="764">
        <v>403009</v>
      </c>
      <c r="AM676" s="764">
        <v>1</v>
      </c>
      <c r="AN676" s="764" t="s">
        <v>3617</v>
      </c>
      <c r="AO676" s="624"/>
      <c r="AP676" s="441"/>
      <c r="AQ676" s="9"/>
    </row>
    <row r="677" spans="1:43" ht="15" customHeight="1" x14ac:dyDescent="0.1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406"/>
      <c r="AG677" s="181"/>
      <c r="AH677" s="591" t="s">
        <v>989</v>
      </c>
      <c r="AI677" s="592" t="s">
        <v>870</v>
      </c>
      <c r="AJ677" s="591">
        <v>306056</v>
      </c>
      <c r="AK677" s="624"/>
      <c r="AL677" s="764">
        <v>403010</v>
      </c>
      <c r="AM677" s="764" t="s">
        <v>3617</v>
      </c>
      <c r="AN677" s="764">
        <v>1</v>
      </c>
      <c r="AO677" s="624"/>
      <c r="AP677" s="441"/>
      <c r="AQ677" s="9"/>
    </row>
    <row r="678" spans="1:43" ht="15" customHeight="1" x14ac:dyDescent="0.1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406"/>
      <c r="AG678" s="181"/>
      <c r="AH678" s="591" t="s">
        <v>989</v>
      </c>
      <c r="AI678" s="592" t="s">
        <v>1046</v>
      </c>
      <c r="AJ678" s="591">
        <v>306057</v>
      </c>
      <c r="AK678" s="624"/>
      <c r="AL678" s="764">
        <v>403011</v>
      </c>
      <c r="AM678" s="764">
        <v>1</v>
      </c>
      <c r="AN678" s="764" t="s">
        <v>3617</v>
      </c>
      <c r="AO678" s="624"/>
      <c r="AP678" s="441"/>
      <c r="AQ678" s="9"/>
    </row>
    <row r="679" spans="1:43" ht="15" customHeight="1" x14ac:dyDescent="0.1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406"/>
      <c r="AG679" s="181"/>
      <c r="AH679" s="591" t="s">
        <v>989</v>
      </c>
      <c r="AI679" s="592" t="s">
        <v>1048</v>
      </c>
      <c r="AJ679" s="591">
        <v>306058</v>
      </c>
      <c r="AK679" s="624"/>
      <c r="AL679" s="764">
        <v>403012</v>
      </c>
      <c r="AM679" s="764">
        <v>1</v>
      </c>
      <c r="AN679" s="764" t="s">
        <v>3617</v>
      </c>
      <c r="AO679" s="624"/>
      <c r="AP679" s="441"/>
      <c r="AQ679" s="9"/>
    </row>
    <row r="680" spans="1:43" ht="15" customHeight="1" x14ac:dyDescent="0.1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406"/>
      <c r="AG680" s="181"/>
      <c r="AH680" s="591" t="s">
        <v>989</v>
      </c>
      <c r="AI680" s="592" t="s">
        <v>871</v>
      </c>
      <c r="AJ680" s="591">
        <v>306059</v>
      </c>
      <c r="AK680" s="624"/>
      <c r="AL680" s="764">
        <v>403013</v>
      </c>
      <c r="AM680" s="764" t="s">
        <v>3617</v>
      </c>
      <c r="AN680" s="764">
        <v>1</v>
      </c>
      <c r="AO680" s="624"/>
      <c r="AP680" s="441"/>
      <c r="AQ680" s="9"/>
    </row>
    <row r="681" spans="1:43" ht="15" customHeight="1" x14ac:dyDescent="0.1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406"/>
      <c r="AG681" s="181"/>
      <c r="AH681" s="591" t="s">
        <v>989</v>
      </c>
      <c r="AI681" s="592" t="s">
        <v>872</v>
      </c>
      <c r="AJ681" s="591">
        <v>306060</v>
      </c>
      <c r="AK681" s="624"/>
      <c r="AL681" s="764">
        <v>403014</v>
      </c>
      <c r="AM681" s="764">
        <v>1</v>
      </c>
      <c r="AN681" s="764" t="s">
        <v>3617</v>
      </c>
      <c r="AO681" s="624"/>
      <c r="AP681" s="441"/>
      <c r="AQ681" s="9"/>
    </row>
    <row r="682" spans="1:43" ht="15" customHeight="1" x14ac:dyDescent="0.1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406"/>
      <c r="AG682" s="181"/>
      <c r="AH682" s="591" t="s">
        <v>989</v>
      </c>
      <c r="AI682" s="592" t="s">
        <v>874</v>
      </c>
      <c r="AJ682" s="591">
        <v>306061</v>
      </c>
      <c r="AK682" s="624"/>
      <c r="AL682" s="764">
        <v>403015</v>
      </c>
      <c r="AM682" s="764" t="s">
        <v>3617</v>
      </c>
      <c r="AN682" s="764">
        <v>1</v>
      </c>
      <c r="AO682" s="624"/>
      <c r="AP682" s="441"/>
      <c r="AQ682" s="9"/>
    </row>
    <row r="683" spans="1:43" ht="15" customHeight="1" x14ac:dyDescent="0.1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406"/>
      <c r="AG683" s="181"/>
      <c r="AH683" s="591" t="s">
        <v>989</v>
      </c>
      <c r="AI683" s="592" t="s">
        <v>875</v>
      </c>
      <c r="AJ683" s="591">
        <v>306062</v>
      </c>
      <c r="AK683" s="624"/>
      <c r="AL683" s="764">
        <v>403016</v>
      </c>
      <c r="AM683" s="764" t="s">
        <v>3617</v>
      </c>
      <c r="AN683" s="764">
        <v>1</v>
      </c>
      <c r="AO683" s="624"/>
      <c r="AP683" s="441"/>
      <c r="AQ683" s="9"/>
    </row>
    <row r="684" spans="1:43" ht="15" customHeight="1" x14ac:dyDescent="0.1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406"/>
      <c r="AG684" s="181"/>
      <c r="AH684" s="591" t="s">
        <v>989</v>
      </c>
      <c r="AI684" s="592" t="s">
        <v>876</v>
      </c>
      <c r="AJ684" s="591">
        <v>306063</v>
      </c>
      <c r="AK684" s="624"/>
      <c r="AL684" s="764">
        <v>403017</v>
      </c>
      <c r="AM684" s="764" t="s">
        <v>3617</v>
      </c>
      <c r="AN684" s="764">
        <v>1</v>
      </c>
      <c r="AO684" s="624"/>
      <c r="AP684" s="441"/>
      <c r="AQ684" s="9"/>
    </row>
    <row r="685" spans="1:43" ht="15" customHeight="1" x14ac:dyDescent="0.1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406"/>
      <c r="AG685" s="181"/>
      <c r="AH685" s="591" t="s">
        <v>989</v>
      </c>
      <c r="AI685" s="592" t="s">
        <v>878</v>
      </c>
      <c r="AJ685" s="591">
        <v>306064</v>
      </c>
      <c r="AK685" s="624"/>
      <c r="AL685" s="764">
        <v>403018</v>
      </c>
      <c r="AM685" s="764">
        <v>1</v>
      </c>
      <c r="AN685" s="764" t="s">
        <v>3617</v>
      </c>
      <c r="AO685" s="624"/>
      <c r="AP685" s="441"/>
      <c r="AQ685" s="9"/>
    </row>
    <row r="686" spans="1:43" ht="15" customHeight="1" x14ac:dyDescent="0.1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406"/>
      <c r="AG686" s="181"/>
      <c r="AH686" s="591" t="s">
        <v>989</v>
      </c>
      <c r="AI686" s="592" t="s">
        <v>880</v>
      </c>
      <c r="AJ686" s="591">
        <v>306065</v>
      </c>
      <c r="AK686" s="624"/>
      <c r="AL686" s="764">
        <v>403019</v>
      </c>
      <c r="AM686" s="764">
        <v>1</v>
      </c>
      <c r="AN686" s="764" t="s">
        <v>3617</v>
      </c>
      <c r="AO686" s="624"/>
      <c r="AP686" s="441"/>
      <c r="AQ686" s="9"/>
    </row>
    <row r="687" spans="1:43" ht="15" customHeight="1" x14ac:dyDescent="0.1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406"/>
      <c r="AG687" s="181"/>
      <c r="AH687" s="591" t="s">
        <v>989</v>
      </c>
      <c r="AI687" s="592" t="s">
        <v>882</v>
      </c>
      <c r="AJ687" s="591">
        <v>306066</v>
      </c>
      <c r="AK687" s="624"/>
      <c r="AL687" s="764">
        <v>403020</v>
      </c>
      <c r="AM687" s="764">
        <v>1</v>
      </c>
      <c r="AN687" s="764" t="s">
        <v>3617</v>
      </c>
      <c r="AO687" s="624"/>
      <c r="AP687" s="441"/>
      <c r="AQ687" s="9"/>
    </row>
    <row r="688" spans="1:43" ht="15" customHeight="1" x14ac:dyDescent="0.1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406"/>
      <c r="AG688" s="181"/>
      <c r="AH688" s="591" t="s">
        <v>989</v>
      </c>
      <c r="AI688" s="592" t="s">
        <v>884</v>
      </c>
      <c r="AJ688" s="591">
        <v>306067</v>
      </c>
      <c r="AK688" s="624"/>
      <c r="AL688" s="764">
        <v>404001</v>
      </c>
      <c r="AM688" s="764">
        <v>1</v>
      </c>
      <c r="AN688" s="764" t="s">
        <v>3617</v>
      </c>
      <c r="AO688" s="624"/>
      <c r="AP688" s="441"/>
      <c r="AQ688" s="9"/>
    </row>
    <row r="689" spans="1:43" ht="15" customHeight="1" x14ac:dyDescent="0.1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406"/>
      <c r="AG689" s="181"/>
      <c r="AH689" s="591" t="s">
        <v>989</v>
      </c>
      <c r="AI689" s="592" t="s">
        <v>1058</v>
      </c>
      <c r="AJ689" s="591">
        <v>306068</v>
      </c>
      <c r="AK689" s="624"/>
      <c r="AL689" s="764">
        <v>404002</v>
      </c>
      <c r="AM689" s="764" t="s">
        <v>3617</v>
      </c>
      <c r="AN689" s="764">
        <v>1</v>
      </c>
      <c r="AO689" s="624"/>
      <c r="AP689" s="441"/>
      <c r="AQ689" s="9"/>
    </row>
    <row r="690" spans="1:43" ht="15" customHeight="1" x14ac:dyDescent="0.1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406"/>
      <c r="AG690" s="181"/>
      <c r="AH690" s="591" t="s">
        <v>989</v>
      </c>
      <c r="AI690" s="592" t="s">
        <v>886</v>
      </c>
      <c r="AJ690" s="591">
        <v>306069</v>
      </c>
      <c r="AK690" s="624"/>
      <c r="AL690" s="764">
        <v>404003</v>
      </c>
      <c r="AM690" s="764" t="s">
        <v>3617</v>
      </c>
      <c r="AN690" s="764">
        <v>1</v>
      </c>
      <c r="AO690" s="624"/>
      <c r="AP690" s="441"/>
      <c r="AQ690" s="9"/>
    </row>
    <row r="691" spans="1:43" ht="15" customHeight="1" x14ac:dyDescent="0.1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406"/>
      <c r="AG691" s="181"/>
      <c r="AH691" s="591" t="s">
        <v>989</v>
      </c>
      <c r="AI691" s="592" t="s">
        <v>888</v>
      </c>
      <c r="AJ691" s="591">
        <v>306070</v>
      </c>
      <c r="AK691" s="624"/>
      <c r="AL691" s="764">
        <v>404005</v>
      </c>
      <c r="AM691" s="764" t="s">
        <v>3617</v>
      </c>
      <c r="AN691" s="764">
        <v>1</v>
      </c>
      <c r="AO691" s="624"/>
      <c r="AP691" s="441"/>
      <c r="AQ691" s="9"/>
    </row>
    <row r="692" spans="1:43" ht="15" customHeight="1" x14ac:dyDescent="0.1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406"/>
      <c r="AG692" s="181"/>
      <c r="AH692" s="591" t="s">
        <v>989</v>
      </c>
      <c r="AI692" s="592" t="s">
        <v>890</v>
      </c>
      <c r="AJ692" s="591">
        <v>306071</v>
      </c>
      <c r="AK692" s="624"/>
      <c r="AL692" s="764">
        <v>404006</v>
      </c>
      <c r="AM692" s="764" t="s">
        <v>3617</v>
      </c>
      <c r="AN692" s="764">
        <v>1</v>
      </c>
      <c r="AO692" s="624"/>
      <c r="AP692" s="441"/>
      <c r="AQ692" s="9"/>
    </row>
    <row r="693" spans="1:43" ht="15" customHeight="1" x14ac:dyDescent="0.1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406"/>
      <c r="AG693" s="181"/>
      <c r="AH693" s="591" t="s">
        <v>989</v>
      </c>
      <c r="AI693" s="592" t="s">
        <v>892</v>
      </c>
      <c r="AJ693" s="591">
        <v>306072</v>
      </c>
      <c r="AK693" s="624"/>
      <c r="AL693" s="764">
        <v>404007</v>
      </c>
      <c r="AM693" s="764" t="s">
        <v>3617</v>
      </c>
      <c r="AN693" s="764">
        <v>1</v>
      </c>
      <c r="AO693" s="624"/>
      <c r="AP693" s="441"/>
      <c r="AQ693" s="9"/>
    </row>
    <row r="694" spans="1:43" ht="15" customHeight="1" x14ac:dyDescent="0.1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406"/>
      <c r="AG694" s="181"/>
      <c r="AH694" s="591" t="s">
        <v>989</v>
      </c>
      <c r="AI694" s="592" t="s">
        <v>894</v>
      </c>
      <c r="AJ694" s="591">
        <v>306073</v>
      </c>
      <c r="AK694" s="624"/>
      <c r="AL694" s="764">
        <v>404008</v>
      </c>
      <c r="AM694" s="764" t="s">
        <v>3617</v>
      </c>
      <c r="AN694" s="764">
        <v>1</v>
      </c>
      <c r="AO694" s="624"/>
      <c r="AP694" s="441"/>
      <c r="AQ694" s="9"/>
    </row>
    <row r="695" spans="1:43" ht="15" customHeight="1" x14ac:dyDescent="0.1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406"/>
      <c r="AG695" s="181"/>
      <c r="AH695" s="591" t="s">
        <v>989</v>
      </c>
      <c r="AI695" s="592" t="s">
        <v>896</v>
      </c>
      <c r="AJ695" s="591">
        <v>306074</v>
      </c>
      <c r="AK695" s="624"/>
      <c r="AL695" s="764">
        <v>404009</v>
      </c>
      <c r="AM695" s="764">
        <v>1</v>
      </c>
      <c r="AN695" s="764" t="s">
        <v>3617</v>
      </c>
      <c r="AO695" s="624"/>
      <c r="AP695" s="441"/>
      <c r="AQ695" s="9"/>
    </row>
    <row r="696" spans="1:43" ht="15" customHeight="1" x14ac:dyDescent="0.1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406"/>
      <c r="AG696" s="181"/>
      <c r="AH696" s="591" t="s">
        <v>989</v>
      </c>
      <c r="AI696" s="592" t="s">
        <v>898</v>
      </c>
      <c r="AJ696" s="591">
        <v>306075</v>
      </c>
      <c r="AK696" s="624"/>
      <c r="AL696" s="764">
        <v>404011</v>
      </c>
      <c r="AM696" s="764" t="s">
        <v>3617</v>
      </c>
      <c r="AN696" s="764">
        <v>1</v>
      </c>
      <c r="AO696" s="624"/>
      <c r="AP696" s="441"/>
      <c r="AQ696" s="9"/>
    </row>
    <row r="697" spans="1:43" ht="15" customHeight="1" x14ac:dyDescent="0.1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406"/>
      <c r="AG697" s="181"/>
      <c r="AH697" s="591" t="s">
        <v>989</v>
      </c>
      <c r="AI697" s="592" t="s">
        <v>1067</v>
      </c>
      <c r="AJ697" s="591">
        <v>306076</v>
      </c>
      <c r="AK697" s="624"/>
      <c r="AL697" s="764">
        <v>404012</v>
      </c>
      <c r="AM697" s="764" t="s">
        <v>3617</v>
      </c>
      <c r="AN697" s="764">
        <v>1</v>
      </c>
      <c r="AO697" s="624"/>
      <c r="AP697" s="441"/>
      <c r="AQ697" s="9"/>
    </row>
    <row r="698" spans="1:43" ht="15" customHeight="1" x14ac:dyDescent="0.1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406"/>
      <c r="AG698" s="181"/>
      <c r="AH698" s="591" t="s">
        <v>989</v>
      </c>
      <c r="AI698" s="592" t="s">
        <v>1068</v>
      </c>
      <c r="AJ698" s="591">
        <v>306077</v>
      </c>
      <c r="AK698" s="624"/>
      <c r="AL698" s="764">
        <v>404013</v>
      </c>
      <c r="AM698" s="764" t="s">
        <v>3617</v>
      </c>
      <c r="AN698" s="764">
        <v>1</v>
      </c>
      <c r="AO698" s="624"/>
      <c r="AP698" s="441"/>
      <c r="AQ698" s="9"/>
    </row>
    <row r="699" spans="1:43" ht="15" customHeight="1" x14ac:dyDescent="0.1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406"/>
      <c r="AG699" s="181"/>
      <c r="AH699" s="591" t="s">
        <v>989</v>
      </c>
      <c r="AI699" s="592" t="s">
        <v>1070</v>
      </c>
      <c r="AJ699" s="591">
        <v>306078</v>
      </c>
      <c r="AK699" s="624"/>
      <c r="AL699" s="764">
        <v>404014</v>
      </c>
      <c r="AM699" s="764">
        <v>1</v>
      </c>
      <c r="AN699" s="764" t="s">
        <v>3617</v>
      </c>
      <c r="AO699" s="624"/>
      <c r="AP699" s="441"/>
      <c r="AQ699" s="9"/>
    </row>
    <row r="700" spans="1:43" ht="15" customHeight="1" x14ac:dyDescent="0.1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406"/>
      <c r="AG700" s="181"/>
      <c r="AH700" s="591" t="s">
        <v>989</v>
      </c>
      <c r="AI700" s="592" t="s">
        <v>900</v>
      </c>
      <c r="AJ700" s="591">
        <v>306079</v>
      </c>
      <c r="AK700" s="624"/>
      <c r="AL700" s="764">
        <v>404022</v>
      </c>
      <c r="AM700" s="764">
        <v>1</v>
      </c>
      <c r="AN700" s="764" t="s">
        <v>3617</v>
      </c>
      <c r="AO700" s="624"/>
      <c r="AP700" s="441"/>
      <c r="AQ700" s="9"/>
    </row>
    <row r="701" spans="1:43" ht="15" customHeight="1" x14ac:dyDescent="0.1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406"/>
      <c r="AG701" s="181"/>
      <c r="AH701" s="591" t="s">
        <v>989</v>
      </c>
      <c r="AI701" s="592"/>
      <c r="AJ701" s="591">
        <v>306080</v>
      </c>
      <c r="AK701" s="624"/>
      <c r="AL701" s="764">
        <v>404016</v>
      </c>
      <c r="AM701" s="764">
        <v>1</v>
      </c>
      <c r="AN701" s="764" t="s">
        <v>3617</v>
      </c>
      <c r="AO701" s="624"/>
      <c r="AP701" s="441"/>
      <c r="AQ701" s="9"/>
    </row>
    <row r="702" spans="1:43" ht="15" customHeight="1" x14ac:dyDescent="0.1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406"/>
      <c r="AG702" s="181"/>
      <c r="AH702" s="591" t="s">
        <v>989</v>
      </c>
      <c r="AI702" s="592" t="s">
        <v>902</v>
      </c>
      <c r="AJ702" s="591">
        <v>306081</v>
      </c>
      <c r="AK702" s="624"/>
      <c r="AL702" s="764">
        <v>404017</v>
      </c>
      <c r="AM702" s="764" t="s">
        <v>3617</v>
      </c>
      <c r="AN702" s="764">
        <v>1</v>
      </c>
      <c r="AO702" s="624"/>
      <c r="AP702" s="441"/>
      <c r="AQ702" s="9"/>
    </row>
    <row r="703" spans="1:43" ht="15" customHeight="1" x14ac:dyDescent="0.1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406"/>
      <c r="AG703" s="181"/>
      <c r="AH703" s="591" t="s">
        <v>989</v>
      </c>
      <c r="AI703" s="592" t="s">
        <v>1075</v>
      </c>
      <c r="AJ703" s="591">
        <v>306082</v>
      </c>
      <c r="AK703" s="624"/>
      <c r="AL703" s="764">
        <v>404018</v>
      </c>
      <c r="AM703" s="764">
        <v>1</v>
      </c>
      <c r="AN703" s="764" t="s">
        <v>3617</v>
      </c>
      <c r="AO703" s="624"/>
      <c r="AP703" s="441"/>
      <c r="AQ703" s="9"/>
    </row>
    <row r="704" spans="1:43" ht="15" customHeight="1" x14ac:dyDescent="0.1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406"/>
      <c r="AG704" s="181"/>
      <c r="AH704" s="591" t="s">
        <v>989</v>
      </c>
      <c r="AI704" s="592" t="s">
        <v>904</v>
      </c>
      <c r="AJ704" s="591">
        <v>306083</v>
      </c>
      <c r="AK704" s="624"/>
      <c r="AL704" s="764">
        <v>404019</v>
      </c>
      <c r="AM704" s="764">
        <v>1</v>
      </c>
      <c r="AN704" s="764" t="s">
        <v>3617</v>
      </c>
      <c r="AO704" s="624"/>
      <c r="AP704" s="441"/>
      <c r="AQ704" s="9"/>
    </row>
    <row r="705" spans="1:43" ht="15" customHeight="1" x14ac:dyDescent="0.1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406"/>
      <c r="AG705" s="181"/>
      <c r="AH705" s="591" t="s">
        <v>989</v>
      </c>
      <c r="AI705" s="592" t="s">
        <v>1078</v>
      </c>
      <c r="AJ705" s="591">
        <v>306084</v>
      </c>
      <c r="AK705" s="624"/>
      <c r="AL705" s="764">
        <v>404020</v>
      </c>
      <c r="AM705" s="764">
        <v>1</v>
      </c>
      <c r="AN705" s="764" t="s">
        <v>3617</v>
      </c>
      <c r="AO705" s="624"/>
      <c r="AP705" s="441"/>
      <c r="AQ705" s="9"/>
    </row>
    <row r="706" spans="1:43" ht="15" customHeight="1" x14ac:dyDescent="0.1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406"/>
      <c r="AG706" s="181"/>
      <c r="AH706" s="591" t="s">
        <v>989</v>
      </c>
      <c r="AI706" s="592" t="s">
        <v>905</v>
      </c>
      <c r="AJ706" s="591">
        <v>306085</v>
      </c>
      <c r="AK706" s="624"/>
      <c r="AL706" s="764">
        <v>404021</v>
      </c>
      <c r="AM706" s="764" t="s">
        <v>3617</v>
      </c>
      <c r="AN706" s="764">
        <v>1</v>
      </c>
      <c r="AO706" s="624"/>
      <c r="AP706" s="441"/>
      <c r="AQ706" s="9"/>
    </row>
    <row r="707" spans="1:43" ht="15" customHeight="1" x14ac:dyDescent="0.1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406"/>
      <c r="AG707" s="181"/>
      <c r="AH707" s="591" t="s">
        <v>989</v>
      </c>
      <c r="AI707" s="592" t="s">
        <v>906</v>
      </c>
      <c r="AJ707" s="591">
        <v>306086</v>
      </c>
      <c r="AK707" s="624"/>
      <c r="AL707" s="764">
        <v>404990</v>
      </c>
      <c r="AM707" s="764">
        <v>1</v>
      </c>
      <c r="AN707" s="764" t="s">
        <v>3617</v>
      </c>
      <c r="AO707" s="624"/>
      <c r="AP707" s="441"/>
      <c r="AQ707" s="9"/>
    </row>
    <row r="708" spans="1:43" ht="15" customHeight="1" x14ac:dyDescent="0.1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406"/>
      <c r="AG708" s="181"/>
      <c r="AH708" s="591" t="s">
        <v>989</v>
      </c>
      <c r="AI708" s="592" t="s">
        <v>1082</v>
      </c>
      <c r="AJ708" s="591">
        <v>306990</v>
      </c>
      <c r="AK708" s="624"/>
      <c r="AL708" s="764">
        <v>405001</v>
      </c>
      <c r="AM708" s="764" t="s">
        <v>3617</v>
      </c>
      <c r="AN708" s="764">
        <v>1</v>
      </c>
      <c r="AO708" s="624"/>
      <c r="AP708" s="441"/>
      <c r="AQ708" s="9"/>
    </row>
    <row r="709" spans="1:43" ht="15" customHeight="1" x14ac:dyDescent="0.1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406"/>
      <c r="AG709" s="181"/>
      <c r="AH709" s="591" t="s">
        <v>989</v>
      </c>
      <c r="AI709" s="592" t="s">
        <v>1084</v>
      </c>
      <c r="AJ709" s="591">
        <v>306991</v>
      </c>
      <c r="AK709" s="624"/>
      <c r="AL709" s="764">
        <v>405002</v>
      </c>
      <c r="AM709" s="764">
        <v>1</v>
      </c>
      <c r="AN709" s="764" t="s">
        <v>3617</v>
      </c>
      <c r="AO709" s="624"/>
      <c r="AP709" s="441"/>
      <c r="AQ709" s="9"/>
    </row>
    <row r="710" spans="1:43" ht="15" customHeight="1" x14ac:dyDescent="0.1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406"/>
      <c r="AG710" s="181"/>
      <c r="AH710" s="591" t="s">
        <v>989</v>
      </c>
      <c r="AI710" s="592" t="s">
        <v>1086</v>
      </c>
      <c r="AJ710" s="591">
        <v>306992</v>
      </c>
      <c r="AK710" s="624"/>
      <c r="AL710" s="764">
        <v>405003</v>
      </c>
      <c r="AM710" s="764" t="s">
        <v>3617</v>
      </c>
      <c r="AN710" s="764">
        <v>1</v>
      </c>
      <c r="AO710" s="624"/>
      <c r="AP710" s="441"/>
      <c r="AQ710" s="9"/>
    </row>
    <row r="711" spans="1:43" ht="15" customHeight="1" x14ac:dyDescent="0.1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406"/>
      <c r="AG711" s="181"/>
      <c r="AH711" s="591" t="s">
        <v>989</v>
      </c>
      <c r="AI711" s="592" t="s">
        <v>1088</v>
      </c>
      <c r="AJ711" s="591">
        <v>306993</v>
      </c>
      <c r="AK711" s="624"/>
      <c r="AL711" s="764">
        <v>405004</v>
      </c>
      <c r="AM711" s="764" t="s">
        <v>3617</v>
      </c>
      <c r="AN711" s="764">
        <v>1</v>
      </c>
      <c r="AO711" s="624"/>
      <c r="AP711" s="441"/>
      <c r="AQ711" s="9"/>
    </row>
    <row r="712" spans="1:43" ht="15" customHeight="1" x14ac:dyDescent="0.1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406"/>
      <c r="AG712" s="181"/>
      <c r="AH712" s="591" t="s">
        <v>1090</v>
      </c>
      <c r="AI712" s="592" t="s">
        <v>907</v>
      </c>
      <c r="AJ712" s="591">
        <v>401001</v>
      </c>
      <c r="AK712" s="624"/>
      <c r="AL712" s="764">
        <v>405005</v>
      </c>
      <c r="AM712" s="764" t="s">
        <v>3617</v>
      </c>
      <c r="AN712" s="764">
        <v>1</v>
      </c>
      <c r="AO712" s="624"/>
      <c r="AP712" s="441"/>
      <c r="AQ712" s="9"/>
    </row>
    <row r="713" spans="1:43" ht="15" customHeight="1" x14ac:dyDescent="0.1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406"/>
      <c r="AG713" s="181"/>
      <c r="AH713" s="591" t="s">
        <v>1090</v>
      </c>
      <c r="AI713" s="592" t="s">
        <v>908</v>
      </c>
      <c r="AJ713" s="591">
        <v>401003</v>
      </c>
      <c r="AK713" s="624"/>
      <c r="AL713" s="764">
        <v>405006</v>
      </c>
      <c r="AM713" s="764">
        <v>1</v>
      </c>
      <c r="AN713" s="764" t="s">
        <v>3617</v>
      </c>
      <c r="AO713" s="624"/>
      <c r="AP713" s="441"/>
      <c r="AQ713" s="9"/>
    </row>
    <row r="714" spans="1:43" ht="15" customHeight="1" x14ac:dyDescent="0.1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406"/>
      <c r="AG714" s="181"/>
      <c r="AH714" s="591" t="s">
        <v>1090</v>
      </c>
      <c r="AI714" s="592" t="s">
        <v>909</v>
      </c>
      <c r="AJ714" s="591">
        <v>401004</v>
      </c>
      <c r="AK714" s="624"/>
      <c r="AL714" s="764">
        <v>405007</v>
      </c>
      <c r="AM714" s="764" t="s">
        <v>3617</v>
      </c>
      <c r="AN714" s="764">
        <v>1</v>
      </c>
      <c r="AO714" s="624"/>
      <c r="AP714" s="441"/>
      <c r="AQ714" s="9"/>
    </row>
    <row r="715" spans="1:43" ht="15" customHeight="1" x14ac:dyDescent="0.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406"/>
      <c r="AG715" s="181"/>
      <c r="AH715" s="591" t="s">
        <v>1090</v>
      </c>
      <c r="AI715" s="592" t="s">
        <v>910</v>
      </c>
      <c r="AJ715" s="591">
        <v>401005</v>
      </c>
      <c r="AK715" s="624"/>
      <c r="AL715" s="764">
        <v>405008</v>
      </c>
      <c r="AM715" s="764">
        <v>1</v>
      </c>
      <c r="AN715" s="764" t="s">
        <v>3617</v>
      </c>
      <c r="AO715" s="624"/>
      <c r="AP715" s="441"/>
      <c r="AQ715" s="9"/>
    </row>
    <row r="716" spans="1:43" ht="15" customHeight="1" x14ac:dyDescent="0.1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406"/>
      <c r="AG716" s="181"/>
      <c r="AH716" s="591" t="s">
        <v>1090</v>
      </c>
      <c r="AI716" s="592" t="s">
        <v>911</v>
      </c>
      <c r="AJ716" s="591">
        <v>401006</v>
      </c>
      <c r="AK716" s="624"/>
      <c r="AL716" s="764">
        <v>405009</v>
      </c>
      <c r="AM716" s="764">
        <v>1</v>
      </c>
      <c r="AN716" s="764" t="s">
        <v>3617</v>
      </c>
      <c r="AO716" s="624"/>
      <c r="AP716" s="441"/>
      <c r="AQ716" s="9"/>
    </row>
    <row r="717" spans="1:43" ht="15" customHeight="1" x14ac:dyDescent="0.1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406"/>
      <c r="AG717" s="181"/>
      <c r="AH717" s="591" t="s">
        <v>1090</v>
      </c>
      <c r="AI717" s="592" t="s">
        <v>912</v>
      </c>
      <c r="AJ717" s="591">
        <v>401007</v>
      </c>
      <c r="AK717" s="624"/>
      <c r="AL717" s="764">
        <v>405010</v>
      </c>
      <c r="AM717" s="764" t="s">
        <v>3617</v>
      </c>
      <c r="AN717" s="764">
        <v>1</v>
      </c>
      <c r="AO717" s="624"/>
      <c r="AP717" s="441"/>
      <c r="AQ717" s="9"/>
    </row>
    <row r="718" spans="1:43" ht="15" customHeight="1" x14ac:dyDescent="0.1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406"/>
      <c r="AG718" s="181"/>
      <c r="AH718" s="591" t="s">
        <v>1090</v>
      </c>
      <c r="AI718" s="592" t="s">
        <v>913</v>
      </c>
      <c r="AJ718" s="591">
        <v>401008</v>
      </c>
      <c r="AK718" s="624"/>
      <c r="AL718" s="764">
        <v>405011</v>
      </c>
      <c r="AM718" s="764" t="s">
        <v>3617</v>
      </c>
      <c r="AN718" s="764">
        <v>1</v>
      </c>
      <c r="AO718" s="624"/>
      <c r="AP718" s="441"/>
      <c r="AQ718" s="9"/>
    </row>
    <row r="719" spans="1:43" ht="15" customHeight="1" x14ac:dyDescent="0.1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406"/>
      <c r="AG719" s="181"/>
      <c r="AH719" s="591" t="s">
        <v>1090</v>
      </c>
      <c r="AI719" s="592" t="s">
        <v>914</v>
      </c>
      <c r="AJ719" s="591">
        <v>401009</v>
      </c>
      <c r="AK719" s="624"/>
      <c r="AL719" s="764">
        <v>405012</v>
      </c>
      <c r="AM719" s="764">
        <v>1</v>
      </c>
      <c r="AN719" s="764" t="s">
        <v>3617</v>
      </c>
      <c r="AO719" s="624"/>
      <c r="AP719" s="441"/>
      <c r="AQ719" s="9"/>
    </row>
    <row r="720" spans="1:43" ht="15" customHeight="1" x14ac:dyDescent="0.1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406"/>
      <c r="AG720" s="181"/>
      <c r="AH720" s="591" t="s">
        <v>1090</v>
      </c>
      <c r="AI720" s="592" t="s">
        <v>916</v>
      </c>
      <c r="AJ720" s="591">
        <v>401010</v>
      </c>
      <c r="AK720" s="624"/>
      <c r="AL720" s="764">
        <v>405013</v>
      </c>
      <c r="AM720" s="764">
        <v>1</v>
      </c>
      <c r="AN720" s="764" t="s">
        <v>3617</v>
      </c>
      <c r="AO720" s="624"/>
      <c r="AP720" s="441"/>
      <c r="AQ720" s="9"/>
    </row>
    <row r="721" spans="1:43" ht="15" customHeight="1" x14ac:dyDescent="0.1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406"/>
      <c r="AG721" s="181"/>
      <c r="AH721" s="591" t="s">
        <v>1090</v>
      </c>
      <c r="AI721" s="592" t="s">
        <v>1100</v>
      </c>
      <c r="AJ721" s="591">
        <v>401011</v>
      </c>
      <c r="AK721" s="624"/>
      <c r="AL721" s="764">
        <v>405014</v>
      </c>
      <c r="AM721" s="764" t="s">
        <v>3617</v>
      </c>
      <c r="AN721" s="764">
        <v>1</v>
      </c>
      <c r="AO721" s="624"/>
      <c r="AP721" s="441"/>
      <c r="AQ721" s="9"/>
    </row>
    <row r="722" spans="1:43" ht="15" customHeight="1" x14ac:dyDescent="0.1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406"/>
      <c r="AG722" s="181"/>
      <c r="AH722" s="591" t="s">
        <v>1090</v>
      </c>
      <c r="AI722" s="592" t="s">
        <v>1102</v>
      </c>
      <c r="AJ722" s="591">
        <v>401012</v>
      </c>
      <c r="AK722" s="624"/>
      <c r="AL722" s="764">
        <v>405015</v>
      </c>
      <c r="AM722" s="764" t="s">
        <v>3617</v>
      </c>
      <c r="AN722" s="764">
        <v>1</v>
      </c>
      <c r="AO722" s="624"/>
      <c r="AP722" s="441"/>
      <c r="AQ722" s="9"/>
    </row>
    <row r="723" spans="1:43" ht="15" customHeight="1" x14ac:dyDescent="0.1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406"/>
      <c r="AG723" s="181"/>
      <c r="AH723" s="591" t="s">
        <v>1090</v>
      </c>
      <c r="AI723" s="592" t="s">
        <v>917</v>
      </c>
      <c r="AJ723" s="591">
        <v>401013</v>
      </c>
      <c r="AK723" s="624"/>
      <c r="AL723" s="764">
        <v>406001</v>
      </c>
      <c r="AM723" s="764">
        <v>1</v>
      </c>
      <c r="AN723" s="764" t="s">
        <v>3617</v>
      </c>
      <c r="AO723" s="624"/>
      <c r="AP723" s="441"/>
      <c r="AQ723" s="9"/>
    </row>
    <row r="724" spans="1:43" ht="15" customHeight="1" x14ac:dyDescent="0.1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406"/>
      <c r="AG724" s="181"/>
      <c r="AH724" s="591" t="s">
        <v>1090</v>
      </c>
      <c r="AI724" s="592" t="s">
        <v>918</v>
      </c>
      <c r="AJ724" s="591">
        <v>401014</v>
      </c>
      <c r="AK724" s="624"/>
      <c r="AL724" s="764">
        <v>406002</v>
      </c>
      <c r="AM724" s="764" t="s">
        <v>3617</v>
      </c>
      <c r="AN724" s="764">
        <v>1</v>
      </c>
      <c r="AO724" s="624"/>
      <c r="AP724" s="441"/>
      <c r="AQ724" s="9"/>
    </row>
    <row r="725" spans="1:43" ht="15" customHeight="1" x14ac:dyDescent="0.1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406"/>
      <c r="AG725" s="181"/>
      <c r="AH725" s="591" t="s">
        <v>1090</v>
      </c>
      <c r="AI725" s="592" t="s">
        <v>1105</v>
      </c>
      <c r="AJ725" s="591">
        <v>401015</v>
      </c>
      <c r="AK725" s="624"/>
      <c r="AL725" s="764">
        <v>406003</v>
      </c>
      <c r="AM725" s="764" t="s">
        <v>3617</v>
      </c>
      <c r="AN725" s="764">
        <v>1</v>
      </c>
      <c r="AO725" s="624"/>
      <c r="AP725" s="441"/>
      <c r="AQ725" s="9"/>
    </row>
    <row r="726" spans="1:43" ht="15" customHeight="1" x14ac:dyDescent="0.1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406"/>
      <c r="AG726" s="181"/>
      <c r="AH726" s="591" t="s">
        <v>1090</v>
      </c>
      <c r="AI726" s="592" t="s">
        <v>919</v>
      </c>
      <c r="AJ726" s="591">
        <v>401016</v>
      </c>
      <c r="AK726" s="624"/>
      <c r="AL726" s="764">
        <v>406004</v>
      </c>
      <c r="AM726" s="764" t="s">
        <v>3617</v>
      </c>
      <c r="AN726" s="764">
        <v>1</v>
      </c>
      <c r="AO726" s="624"/>
      <c r="AP726" s="441"/>
      <c r="AQ726" s="9"/>
    </row>
    <row r="727" spans="1:43" ht="15" customHeight="1" x14ac:dyDescent="0.1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406"/>
      <c r="AG727" s="181"/>
      <c r="AH727" s="591" t="s">
        <v>1090</v>
      </c>
      <c r="AI727" s="592" t="s">
        <v>920</v>
      </c>
      <c r="AJ727" s="591">
        <v>401017</v>
      </c>
      <c r="AK727" s="624"/>
      <c r="AL727" s="764">
        <v>406005</v>
      </c>
      <c r="AM727" s="764" t="s">
        <v>3617</v>
      </c>
      <c r="AN727" s="764">
        <v>1</v>
      </c>
      <c r="AO727" s="624"/>
      <c r="AP727" s="441"/>
      <c r="AQ727" s="9"/>
    </row>
    <row r="728" spans="1:43" ht="15" customHeight="1" x14ac:dyDescent="0.1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406"/>
      <c r="AG728" s="181"/>
      <c r="AH728" s="591" t="s">
        <v>1090</v>
      </c>
      <c r="AI728" s="592" t="s">
        <v>1109</v>
      </c>
      <c r="AJ728" s="591">
        <v>401019</v>
      </c>
      <c r="AK728" s="624"/>
      <c r="AL728" s="764">
        <v>406007</v>
      </c>
      <c r="AM728" s="764">
        <v>1</v>
      </c>
      <c r="AN728" s="764" t="s">
        <v>3617</v>
      </c>
      <c r="AO728" s="624"/>
      <c r="AP728" s="441"/>
      <c r="AQ728" s="9"/>
    </row>
    <row r="729" spans="1:43" ht="15" customHeight="1" x14ac:dyDescent="0.1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406"/>
      <c r="AG729" s="181"/>
      <c r="AH729" s="591" t="s">
        <v>1090</v>
      </c>
      <c r="AI729" s="592" t="s">
        <v>1111</v>
      </c>
      <c r="AJ729" s="591">
        <v>401021</v>
      </c>
      <c r="AK729" s="624"/>
      <c r="AL729" s="764">
        <v>406008</v>
      </c>
      <c r="AM729" s="764" t="s">
        <v>3617</v>
      </c>
      <c r="AN729" s="764">
        <v>1</v>
      </c>
      <c r="AO729" s="624"/>
      <c r="AP729" s="441"/>
      <c r="AQ729" s="9"/>
    </row>
    <row r="730" spans="1:43" ht="15" customHeight="1" x14ac:dyDescent="0.1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406"/>
      <c r="AG730" s="181"/>
      <c r="AH730" s="591" t="s">
        <v>1090</v>
      </c>
      <c r="AI730" s="592" t="s">
        <v>1113</v>
      </c>
      <c r="AJ730" s="591">
        <v>401022</v>
      </c>
      <c r="AK730" s="624"/>
      <c r="AL730" s="764">
        <v>406009</v>
      </c>
      <c r="AM730" s="764">
        <v>1</v>
      </c>
      <c r="AN730" s="764" t="s">
        <v>3617</v>
      </c>
      <c r="AO730" s="624"/>
      <c r="AP730" s="441"/>
      <c r="AQ730" s="9"/>
    </row>
    <row r="731" spans="1:43" ht="15" customHeight="1" x14ac:dyDescent="0.1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406"/>
      <c r="AG731" s="181"/>
      <c r="AH731" s="591" t="s">
        <v>1090</v>
      </c>
      <c r="AI731" s="592" t="s">
        <v>921</v>
      </c>
      <c r="AJ731" s="591">
        <v>402001</v>
      </c>
      <c r="AK731" s="624"/>
      <c r="AL731" s="764">
        <v>406010</v>
      </c>
      <c r="AM731" s="764">
        <v>1</v>
      </c>
      <c r="AN731" s="764" t="s">
        <v>3617</v>
      </c>
      <c r="AO731" s="624"/>
      <c r="AP731" s="441"/>
      <c r="AQ731" s="9"/>
    </row>
    <row r="732" spans="1:43" ht="15" customHeight="1" x14ac:dyDescent="0.1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406"/>
      <c r="AG732" s="181"/>
      <c r="AH732" s="591" t="s">
        <v>1090</v>
      </c>
      <c r="AI732" s="592"/>
      <c r="AJ732" s="591">
        <v>402002</v>
      </c>
      <c r="AK732" s="624"/>
      <c r="AL732" s="764">
        <v>406011</v>
      </c>
      <c r="AM732" s="764" t="s">
        <v>3617</v>
      </c>
      <c r="AN732" s="764">
        <v>1</v>
      </c>
      <c r="AO732" s="624"/>
      <c r="AP732" s="441"/>
      <c r="AQ732" s="9"/>
    </row>
    <row r="733" spans="1:43" ht="15" customHeight="1" x14ac:dyDescent="0.1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406"/>
      <c r="AG733" s="181"/>
      <c r="AH733" s="591" t="s">
        <v>1090</v>
      </c>
      <c r="AI733" s="592" t="s">
        <v>1117</v>
      </c>
      <c r="AJ733" s="591">
        <v>402003</v>
      </c>
      <c r="AK733" s="624"/>
      <c r="AL733" s="764">
        <v>406013</v>
      </c>
      <c r="AM733" s="764">
        <v>1</v>
      </c>
      <c r="AN733" s="764" t="s">
        <v>3617</v>
      </c>
      <c r="AO733" s="624"/>
      <c r="AP733" s="441"/>
      <c r="AQ733" s="9"/>
    </row>
    <row r="734" spans="1:43" ht="15" customHeight="1" x14ac:dyDescent="0.1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406"/>
      <c r="AG734" s="181"/>
      <c r="AH734" s="591" t="s">
        <v>1090</v>
      </c>
      <c r="AI734" s="592" t="s">
        <v>922</v>
      </c>
      <c r="AJ734" s="591">
        <v>402004</v>
      </c>
      <c r="AK734" s="624"/>
      <c r="AL734" s="764">
        <v>406014</v>
      </c>
      <c r="AM734" s="764">
        <v>1</v>
      </c>
      <c r="AN734" s="764" t="s">
        <v>3617</v>
      </c>
      <c r="AO734" s="624"/>
      <c r="AP734" s="441"/>
      <c r="AQ734" s="9"/>
    </row>
    <row r="735" spans="1:43" ht="15" customHeight="1" x14ac:dyDescent="0.1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406"/>
      <c r="AG735" s="181"/>
      <c r="AH735" s="591" t="s">
        <v>1090</v>
      </c>
      <c r="AI735" s="592" t="s">
        <v>924</v>
      </c>
      <c r="AJ735" s="591">
        <v>402006</v>
      </c>
      <c r="AK735" s="624"/>
      <c r="AL735" s="764">
        <v>406015</v>
      </c>
      <c r="AM735" s="764" t="s">
        <v>3617</v>
      </c>
      <c r="AN735" s="764">
        <v>1</v>
      </c>
      <c r="AO735" s="624"/>
      <c r="AP735" s="441"/>
      <c r="AQ735" s="9"/>
    </row>
    <row r="736" spans="1:43" ht="15" customHeight="1" x14ac:dyDescent="0.1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406"/>
      <c r="AG736" s="181"/>
      <c r="AH736" s="591" t="s">
        <v>1090</v>
      </c>
      <c r="AI736" s="592" t="s">
        <v>925</v>
      </c>
      <c r="AJ736" s="591">
        <v>402007</v>
      </c>
      <c r="AK736" s="624"/>
      <c r="AL736" s="764">
        <v>406012</v>
      </c>
      <c r="AM736" s="764" t="s">
        <v>3617</v>
      </c>
      <c r="AN736" s="764">
        <v>1</v>
      </c>
      <c r="AO736" s="624"/>
      <c r="AP736" s="441"/>
      <c r="AQ736" s="9"/>
    </row>
    <row r="737" spans="1:43" ht="15" customHeight="1" x14ac:dyDescent="0.1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406"/>
      <c r="AG737" s="181"/>
      <c r="AH737" s="591" t="s">
        <v>1090</v>
      </c>
      <c r="AI737" s="592" t="s">
        <v>926</v>
      </c>
      <c r="AJ737" s="591">
        <v>402008</v>
      </c>
      <c r="AK737" s="624"/>
      <c r="AL737" s="764">
        <v>406016</v>
      </c>
      <c r="AM737" s="764">
        <v>1</v>
      </c>
      <c r="AN737" s="764" t="s">
        <v>3617</v>
      </c>
      <c r="AO737" s="624"/>
      <c r="AP737" s="441"/>
      <c r="AQ737" s="9"/>
    </row>
    <row r="738" spans="1:43" ht="15" customHeight="1" x14ac:dyDescent="0.1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406"/>
      <c r="AG738" s="181"/>
      <c r="AH738" s="591" t="s">
        <v>1090</v>
      </c>
      <c r="AI738" s="592" t="s">
        <v>928</v>
      </c>
      <c r="AJ738" s="591">
        <v>402009</v>
      </c>
      <c r="AK738" s="624"/>
      <c r="AL738" s="764">
        <v>407001</v>
      </c>
      <c r="AM738" s="764" t="s">
        <v>3617</v>
      </c>
      <c r="AN738" s="764">
        <v>1</v>
      </c>
      <c r="AO738" s="624"/>
      <c r="AP738" s="441"/>
      <c r="AQ738" s="9"/>
    </row>
    <row r="739" spans="1:43" ht="15" customHeight="1" x14ac:dyDescent="0.1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406"/>
      <c r="AG739" s="181"/>
      <c r="AH739" s="591" t="s">
        <v>1090</v>
      </c>
      <c r="AI739" s="592" t="s">
        <v>930</v>
      </c>
      <c r="AJ739" s="591">
        <v>402010</v>
      </c>
      <c r="AK739" s="624"/>
      <c r="AL739" s="764">
        <v>407002</v>
      </c>
      <c r="AM739" s="764" t="s">
        <v>3617</v>
      </c>
      <c r="AN739" s="764">
        <v>1</v>
      </c>
      <c r="AO739" s="624"/>
      <c r="AP739" s="441"/>
      <c r="AQ739" s="9"/>
    </row>
    <row r="740" spans="1:43" ht="15" customHeight="1" x14ac:dyDescent="0.1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406"/>
      <c r="AG740" s="181"/>
      <c r="AH740" s="591" t="s">
        <v>1090</v>
      </c>
      <c r="AI740" s="592" t="s">
        <v>932</v>
      </c>
      <c r="AJ740" s="591">
        <v>402013</v>
      </c>
      <c r="AK740" s="624"/>
      <c r="AL740" s="764">
        <v>407003</v>
      </c>
      <c r="AM740" s="764" t="s">
        <v>3617</v>
      </c>
      <c r="AN740" s="764">
        <v>1</v>
      </c>
      <c r="AO740" s="624"/>
      <c r="AP740" s="441"/>
      <c r="AQ740" s="9"/>
    </row>
    <row r="741" spans="1:43" ht="15" customHeight="1" x14ac:dyDescent="0.1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406"/>
      <c r="AG741" s="181"/>
      <c r="AH741" s="591" t="s">
        <v>1090</v>
      </c>
      <c r="AI741" s="592" t="s">
        <v>1125</v>
      </c>
      <c r="AJ741" s="591">
        <v>402014</v>
      </c>
      <c r="AK741" s="624"/>
      <c r="AL741" s="764">
        <v>407004</v>
      </c>
      <c r="AM741" s="764" t="s">
        <v>3617</v>
      </c>
      <c r="AN741" s="764">
        <v>1</v>
      </c>
      <c r="AO741" s="624"/>
      <c r="AP741" s="441"/>
      <c r="AQ741" s="9"/>
    </row>
    <row r="742" spans="1:43" ht="15" customHeight="1" x14ac:dyDescent="0.1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406"/>
      <c r="AG742" s="181"/>
      <c r="AH742" s="591" t="s">
        <v>1090</v>
      </c>
      <c r="AI742" s="592" t="s">
        <v>934</v>
      </c>
      <c r="AJ742" s="591">
        <v>402015</v>
      </c>
      <c r="AK742" s="624"/>
      <c r="AL742" s="764">
        <v>407005</v>
      </c>
      <c r="AM742" s="764" t="s">
        <v>3617</v>
      </c>
      <c r="AN742" s="764">
        <v>1</v>
      </c>
      <c r="AO742" s="624"/>
      <c r="AP742" s="441"/>
      <c r="AQ742" s="9"/>
    </row>
    <row r="743" spans="1:43" ht="15" customHeight="1" x14ac:dyDescent="0.1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406"/>
      <c r="AG743" s="181"/>
      <c r="AH743" s="591" t="s">
        <v>1090</v>
      </c>
      <c r="AI743" s="592" t="s">
        <v>936</v>
      </c>
      <c r="AJ743" s="591">
        <v>402016</v>
      </c>
      <c r="AK743" s="624"/>
      <c r="AL743" s="764">
        <v>407006</v>
      </c>
      <c r="AM743" s="764" t="s">
        <v>3617</v>
      </c>
      <c r="AN743" s="764">
        <v>1</v>
      </c>
      <c r="AO743" s="624"/>
      <c r="AP743" s="441"/>
      <c r="AQ743" s="9"/>
    </row>
    <row r="744" spans="1:43" ht="15" customHeight="1" x14ac:dyDescent="0.1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406"/>
      <c r="AG744" s="181"/>
      <c r="AH744" s="591" t="s">
        <v>1090</v>
      </c>
      <c r="AI744" s="592" t="s">
        <v>938</v>
      </c>
      <c r="AJ744" s="591">
        <v>402017</v>
      </c>
      <c r="AK744" s="624"/>
      <c r="AL744" s="764">
        <v>407007</v>
      </c>
      <c r="AM744" s="764">
        <v>1</v>
      </c>
      <c r="AN744" s="764" t="s">
        <v>3617</v>
      </c>
      <c r="AO744" s="624"/>
      <c r="AP744" s="441"/>
      <c r="AQ744" s="9"/>
    </row>
    <row r="745" spans="1:43" ht="15" customHeight="1" x14ac:dyDescent="0.1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406"/>
      <c r="AG745" s="181"/>
      <c r="AH745" s="591" t="s">
        <v>1090</v>
      </c>
      <c r="AI745" s="592" t="s">
        <v>939</v>
      </c>
      <c r="AJ745" s="591">
        <v>402019</v>
      </c>
      <c r="AK745" s="624"/>
      <c r="AL745" s="764">
        <v>407008</v>
      </c>
      <c r="AM745" s="764" t="s">
        <v>3617</v>
      </c>
      <c r="AN745" s="764">
        <v>1</v>
      </c>
      <c r="AO745" s="624"/>
      <c r="AP745" s="441"/>
      <c r="AQ745" s="9"/>
    </row>
    <row r="746" spans="1:43" ht="15" customHeight="1" x14ac:dyDescent="0.1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406"/>
      <c r="AG746" s="181"/>
      <c r="AH746" s="591" t="s">
        <v>1090</v>
      </c>
      <c r="AI746" s="592" t="s">
        <v>940</v>
      </c>
      <c r="AJ746" s="591">
        <v>403001</v>
      </c>
      <c r="AK746" s="624"/>
      <c r="AL746" s="764">
        <v>407009</v>
      </c>
      <c r="AM746" s="764">
        <v>1</v>
      </c>
      <c r="AN746" s="764" t="s">
        <v>3617</v>
      </c>
      <c r="AO746" s="624"/>
      <c r="AP746" s="441"/>
      <c r="AQ746" s="9"/>
    </row>
    <row r="747" spans="1:43" ht="15" customHeight="1" x14ac:dyDescent="0.1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406"/>
      <c r="AG747" s="181"/>
      <c r="AH747" s="591" t="s">
        <v>1090</v>
      </c>
      <c r="AI747" s="592" t="s">
        <v>1132</v>
      </c>
      <c r="AJ747" s="591">
        <v>403002</v>
      </c>
      <c r="AK747" s="624"/>
      <c r="AL747" s="764">
        <v>407010</v>
      </c>
      <c r="AM747" s="764">
        <v>1</v>
      </c>
      <c r="AN747" s="764" t="s">
        <v>3617</v>
      </c>
      <c r="AO747" s="624"/>
      <c r="AP747" s="441"/>
      <c r="AQ747" s="9"/>
    </row>
    <row r="748" spans="1:43" ht="15" customHeight="1" x14ac:dyDescent="0.1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406"/>
      <c r="AG748" s="181"/>
      <c r="AH748" s="591" t="s">
        <v>1090</v>
      </c>
      <c r="AI748" s="592" t="s">
        <v>942</v>
      </c>
      <c r="AJ748" s="591">
        <v>403003</v>
      </c>
      <c r="AK748" s="624"/>
      <c r="AL748" s="764">
        <v>407011</v>
      </c>
      <c r="AM748" s="764" t="s">
        <v>3617</v>
      </c>
      <c r="AN748" s="764">
        <v>1</v>
      </c>
      <c r="AO748" s="624"/>
      <c r="AP748" s="441"/>
      <c r="AQ748" s="9"/>
    </row>
    <row r="749" spans="1:43" ht="15" customHeight="1" x14ac:dyDescent="0.1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406"/>
      <c r="AG749" s="181"/>
      <c r="AH749" s="591" t="s">
        <v>1090</v>
      </c>
      <c r="AI749" s="592" t="s">
        <v>944</v>
      </c>
      <c r="AJ749" s="591">
        <v>403004</v>
      </c>
      <c r="AK749" s="624"/>
      <c r="AL749" s="764">
        <v>407014</v>
      </c>
      <c r="AM749" s="764">
        <v>1</v>
      </c>
      <c r="AN749" s="764" t="s">
        <v>3617</v>
      </c>
      <c r="AO749" s="624"/>
      <c r="AP749" s="441"/>
      <c r="AQ749" s="9"/>
    </row>
    <row r="750" spans="1:43" ht="15" customHeight="1" x14ac:dyDescent="0.1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406"/>
      <c r="AG750" s="181"/>
      <c r="AH750" s="591" t="s">
        <v>1090</v>
      </c>
      <c r="AI750" s="592" t="s">
        <v>945</v>
      </c>
      <c r="AJ750" s="591">
        <v>403005</v>
      </c>
      <c r="AK750" s="624"/>
      <c r="AL750" s="764">
        <v>407015</v>
      </c>
      <c r="AM750" s="764">
        <v>1</v>
      </c>
      <c r="AN750" s="764" t="s">
        <v>3617</v>
      </c>
      <c r="AO750" s="624"/>
      <c r="AP750" s="441"/>
      <c r="AQ750" s="9"/>
    </row>
    <row r="751" spans="1:43" ht="15" customHeight="1" x14ac:dyDescent="0.1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406"/>
      <c r="AG751" s="181"/>
      <c r="AH751" s="591" t="s">
        <v>1090</v>
      </c>
      <c r="AI751" s="592" t="s">
        <v>947</v>
      </c>
      <c r="AJ751" s="591">
        <v>403006</v>
      </c>
      <c r="AK751" s="624"/>
      <c r="AL751" s="764">
        <v>407016</v>
      </c>
      <c r="AM751" s="764" t="s">
        <v>3617</v>
      </c>
      <c r="AN751" s="764">
        <v>1</v>
      </c>
      <c r="AO751" s="624"/>
      <c r="AP751" s="441"/>
      <c r="AQ751" s="9"/>
    </row>
    <row r="752" spans="1:43" ht="15" customHeight="1" x14ac:dyDescent="0.1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406"/>
      <c r="AG752" s="181"/>
      <c r="AH752" s="591" t="s">
        <v>1090</v>
      </c>
      <c r="AI752" s="592" t="s">
        <v>948</v>
      </c>
      <c r="AJ752" s="591">
        <v>403007</v>
      </c>
      <c r="AK752" s="624"/>
      <c r="AL752" s="764">
        <v>407017</v>
      </c>
      <c r="AM752" s="764">
        <v>1</v>
      </c>
      <c r="AN752" s="764" t="s">
        <v>3617</v>
      </c>
      <c r="AO752" s="624"/>
      <c r="AP752" s="441"/>
      <c r="AQ752" s="9"/>
    </row>
    <row r="753" spans="1:43" ht="15" customHeight="1" x14ac:dyDescent="0.1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406"/>
      <c r="AG753" s="181"/>
      <c r="AH753" s="591" t="s">
        <v>1090</v>
      </c>
      <c r="AI753" s="592" t="s">
        <v>949</v>
      </c>
      <c r="AJ753" s="591">
        <v>403009</v>
      </c>
      <c r="AK753" s="624"/>
      <c r="AL753" s="764">
        <v>407018</v>
      </c>
      <c r="AM753" s="764" t="s">
        <v>3617</v>
      </c>
      <c r="AN753" s="764">
        <v>1</v>
      </c>
      <c r="AO753" s="624"/>
      <c r="AP753" s="441"/>
      <c r="AQ753" s="9"/>
    </row>
    <row r="754" spans="1:43" ht="15" customHeight="1" x14ac:dyDescent="0.1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406"/>
      <c r="AG754" s="181"/>
      <c r="AH754" s="591" t="s">
        <v>1090</v>
      </c>
      <c r="AI754" s="592" t="s">
        <v>951</v>
      </c>
      <c r="AJ754" s="591">
        <v>403010</v>
      </c>
      <c r="AK754" s="624"/>
      <c r="AL754" s="764">
        <v>407019</v>
      </c>
      <c r="AM754" s="764" t="s">
        <v>3617</v>
      </c>
      <c r="AN754" s="764">
        <v>1</v>
      </c>
      <c r="AO754" s="624"/>
      <c r="AP754" s="441"/>
      <c r="AQ754" s="9"/>
    </row>
    <row r="755" spans="1:43" ht="15" customHeight="1" x14ac:dyDescent="0.1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406"/>
      <c r="AG755" s="181"/>
      <c r="AH755" s="591" t="s">
        <v>1090</v>
      </c>
      <c r="AI755" s="592" t="s">
        <v>953</v>
      </c>
      <c r="AJ755" s="591">
        <v>403011</v>
      </c>
      <c r="AK755" s="624"/>
      <c r="AL755" s="764">
        <v>407020</v>
      </c>
      <c r="AM755" s="764" t="s">
        <v>3617</v>
      </c>
      <c r="AN755" s="764">
        <v>1</v>
      </c>
      <c r="AO755" s="624"/>
      <c r="AP755" s="441"/>
      <c r="AQ755" s="9"/>
    </row>
    <row r="756" spans="1:43" ht="15" customHeight="1" x14ac:dyDescent="0.1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406"/>
      <c r="AG756" s="181"/>
      <c r="AH756" s="591" t="s">
        <v>1090</v>
      </c>
      <c r="AI756" s="592" t="s">
        <v>954</v>
      </c>
      <c r="AJ756" s="591">
        <v>403012</v>
      </c>
      <c r="AK756" s="624"/>
      <c r="AL756" s="764">
        <v>407021</v>
      </c>
      <c r="AM756" s="764" t="s">
        <v>3617</v>
      </c>
      <c r="AN756" s="764">
        <v>1</v>
      </c>
      <c r="AO756" s="624"/>
      <c r="AP756" s="441"/>
      <c r="AQ756" s="9"/>
    </row>
    <row r="757" spans="1:43" ht="15" customHeight="1" x14ac:dyDescent="0.1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406"/>
      <c r="AG757" s="181"/>
      <c r="AH757" s="591" t="s">
        <v>1090</v>
      </c>
      <c r="AI757" s="592" t="s">
        <v>956</v>
      </c>
      <c r="AJ757" s="591">
        <v>403013</v>
      </c>
      <c r="AK757" s="624"/>
      <c r="AL757" s="764">
        <v>407022</v>
      </c>
      <c r="AM757" s="764" t="s">
        <v>3617</v>
      </c>
      <c r="AN757" s="764">
        <v>1</v>
      </c>
      <c r="AO757" s="624"/>
      <c r="AP757" s="441"/>
      <c r="AQ757" s="9"/>
    </row>
    <row r="758" spans="1:43" ht="15" customHeight="1" x14ac:dyDescent="0.1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406"/>
      <c r="AG758" s="181"/>
      <c r="AH758" s="591" t="s">
        <v>1090</v>
      </c>
      <c r="AI758" s="592" t="s">
        <v>1144</v>
      </c>
      <c r="AJ758" s="591">
        <v>403014</v>
      </c>
      <c r="AK758" s="624"/>
      <c r="AL758" s="764">
        <v>407023</v>
      </c>
      <c r="AM758" s="764" t="s">
        <v>3617</v>
      </c>
      <c r="AN758" s="764">
        <v>1</v>
      </c>
      <c r="AO758" s="624"/>
      <c r="AP758" s="441"/>
      <c r="AQ758" s="9"/>
    </row>
    <row r="759" spans="1:43" ht="15" customHeight="1" x14ac:dyDescent="0.1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406"/>
      <c r="AG759" s="181"/>
      <c r="AH759" s="591" t="s">
        <v>1090</v>
      </c>
      <c r="AI759" s="592" t="s">
        <v>958</v>
      </c>
      <c r="AJ759" s="591">
        <v>403015</v>
      </c>
      <c r="AK759" s="624"/>
      <c r="AL759" s="764">
        <v>407024</v>
      </c>
      <c r="AM759" s="764">
        <v>1</v>
      </c>
      <c r="AN759" s="764" t="s">
        <v>3617</v>
      </c>
      <c r="AO759" s="624"/>
      <c r="AP759" s="441"/>
      <c r="AQ759" s="9"/>
    </row>
    <row r="760" spans="1:43" ht="15" customHeight="1" x14ac:dyDescent="0.1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406"/>
      <c r="AG760" s="181"/>
      <c r="AH760" s="591" t="s">
        <v>1090</v>
      </c>
      <c r="AI760" s="592" t="s">
        <v>960</v>
      </c>
      <c r="AJ760" s="591">
        <v>403016</v>
      </c>
      <c r="AK760" s="624"/>
      <c r="AL760" s="764">
        <v>407025</v>
      </c>
      <c r="AM760" s="764">
        <v>1</v>
      </c>
      <c r="AN760" s="764" t="s">
        <v>3617</v>
      </c>
      <c r="AO760" s="624"/>
      <c r="AP760" s="441"/>
      <c r="AQ760" s="9"/>
    </row>
    <row r="761" spans="1:43" ht="15" customHeight="1" x14ac:dyDescent="0.1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406"/>
      <c r="AG761" s="181"/>
      <c r="AH761" s="591" t="s">
        <v>1090</v>
      </c>
      <c r="AI761" s="592" t="s">
        <v>962</v>
      </c>
      <c r="AJ761" s="591">
        <v>403017</v>
      </c>
      <c r="AK761" s="624"/>
      <c r="AL761" s="764">
        <v>407990</v>
      </c>
      <c r="AM761" s="764" t="s">
        <v>3617</v>
      </c>
      <c r="AN761" s="764">
        <v>1</v>
      </c>
      <c r="AO761" s="624"/>
      <c r="AP761" s="441"/>
      <c r="AQ761" s="9"/>
    </row>
    <row r="762" spans="1:43" ht="15" customHeight="1" x14ac:dyDescent="0.1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406"/>
      <c r="AG762" s="181"/>
      <c r="AH762" s="591" t="s">
        <v>1090</v>
      </c>
      <c r="AI762" s="592" t="s">
        <v>964</v>
      </c>
      <c r="AJ762" s="591">
        <v>403018</v>
      </c>
      <c r="AK762" s="624"/>
      <c r="AL762" s="764">
        <v>408001</v>
      </c>
      <c r="AM762" s="764" t="s">
        <v>3617</v>
      </c>
      <c r="AN762" s="764">
        <v>1</v>
      </c>
      <c r="AO762" s="624"/>
      <c r="AP762" s="441"/>
      <c r="AQ762" s="9"/>
    </row>
    <row r="763" spans="1:43" ht="15" customHeight="1" x14ac:dyDescent="0.1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406"/>
      <c r="AG763" s="181"/>
      <c r="AH763" s="591" t="s">
        <v>1090</v>
      </c>
      <c r="AI763" s="592" t="s">
        <v>965</v>
      </c>
      <c r="AJ763" s="591">
        <v>403019</v>
      </c>
      <c r="AK763" s="624"/>
      <c r="AL763" s="764">
        <v>408002</v>
      </c>
      <c r="AM763" s="764" t="s">
        <v>3617</v>
      </c>
      <c r="AN763" s="764">
        <v>1</v>
      </c>
      <c r="AO763" s="624"/>
      <c r="AP763" s="441"/>
      <c r="AQ763" s="9"/>
    </row>
    <row r="764" spans="1:43" ht="15" customHeight="1" x14ac:dyDescent="0.1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406"/>
      <c r="AG764" s="181"/>
      <c r="AH764" s="591" t="s">
        <v>1090</v>
      </c>
      <c r="AI764" s="592" t="s">
        <v>966</v>
      </c>
      <c r="AJ764" s="591">
        <v>403020</v>
      </c>
      <c r="AK764" s="624"/>
      <c r="AL764" s="764">
        <v>408003</v>
      </c>
      <c r="AM764" s="764" t="s">
        <v>3617</v>
      </c>
      <c r="AN764" s="764">
        <v>1</v>
      </c>
      <c r="AO764" s="624"/>
      <c r="AP764" s="441"/>
      <c r="AQ764" s="9"/>
    </row>
    <row r="765" spans="1:43" ht="15" customHeight="1" x14ac:dyDescent="0.1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406"/>
      <c r="AG765" s="181"/>
      <c r="AH765" s="591" t="s">
        <v>1090</v>
      </c>
      <c r="AI765" s="592" t="s">
        <v>968</v>
      </c>
      <c r="AJ765" s="591">
        <v>404001</v>
      </c>
      <c r="AK765" s="624"/>
      <c r="AL765" s="764">
        <v>408004</v>
      </c>
      <c r="AM765" s="764">
        <v>1</v>
      </c>
      <c r="AN765" s="764" t="s">
        <v>3617</v>
      </c>
      <c r="AO765" s="624"/>
      <c r="AP765" s="441"/>
      <c r="AQ765" s="9"/>
    </row>
    <row r="766" spans="1:43" ht="15" customHeight="1" x14ac:dyDescent="0.1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406"/>
      <c r="AG766" s="181"/>
      <c r="AH766" s="591" t="s">
        <v>1090</v>
      </c>
      <c r="AI766" s="592" t="s">
        <v>969</v>
      </c>
      <c r="AJ766" s="591">
        <v>404002</v>
      </c>
      <c r="AK766" s="624"/>
      <c r="AL766" s="764">
        <v>408005</v>
      </c>
      <c r="AM766" s="764" t="s">
        <v>3617</v>
      </c>
      <c r="AN766" s="764">
        <v>1</v>
      </c>
      <c r="AO766" s="624"/>
      <c r="AP766" s="441"/>
      <c r="AQ766" s="9"/>
    </row>
    <row r="767" spans="1:43" ht="15" customHeight="1" x14ac:dyDescent="0.1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406"/>
      <c r="AG767" s="181"/>
      <c r="AH767" s="591" t="s">
        <v>1090</v>
      </c>
      <c r="AI767" s="592" t="s">
        <v>1152</v>
      </c>
      <c r="AJ767" s="591">
        <v>404003</v>
      </c>
      <c r="AK767" s="624"/>
      <c r="AL767" s="764">
        <v>408006</v>
      </c>
      <c r="AM767" s="764">
        <v>1</v>
      </c>
      <c r="AN767" s="764" t="s">
        <v>3617</v>
      </c>
      <c r="AO767" s="624"/>
      <c r="AP767" s="441"/>
      <c r="AQ767" s="9"/>
    </row>
    <row r="768" spans="1:43" ht="15" customHeight="1" x14ac:dyDescent="0.1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406"/>
      <c r="AG768" s="181"/>
      <c r="AH768" s="591" t="s">
        <v>1090</v>
      </c>
      <c r="AI768" s="592" t="s">
        <v>971</v>
      </c>
      <c r="AJ768" s="591">
        <v>404005</v>
      </c>
      <c r="AK768" s="624"/>
      <c r="AL768" s="764">
        <v>408008</v>
      </c>
      <c r="AM768" s="764">
        <v>1</v>
      </c>
      <c r="AN768" s="764" t="s">
        <v>3617</v>
      </c>
      <c r="AO768" s="624"/>
      <c r="AP768" s="441"/>
      <c r="AQ768" s="9"/>
    </row>
    <row r="769" spans="1:43" ht="15" customHeight="1" x14ac:dyDescent="0.1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406"/>
      <c r="AG769" s="181"/>
      <c r="AH769" s="591" t="s">
        <v>1090</v>
      </c>
      <c r="AI769" s="592" t="s">
        <v>972</v>
      </c>
      <c r="AJ769" s="591">
        <v>404006</v>
      </c>
      <c r="AK769" s="624"/>
      <c r="AL769" s="764">
        <v>408009</v>
      </c>
      <c r="AM769" s="764" t="s">
        <v>3617</v>
      </c>
      <c r="AN769" s="764">
        <v>1</v>
      </c>
      <c r="AO769" s="624"/>
      <c r="AP769" s="441"/>
      <c r="AQ769" s="9"/>
    </row>
    <row r="770" spans="1:43" ht="15" customHeight="1" x14ac:dyDescent="0.1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406"/>
      <c r="AG770" s="181"/>
      <c r="AH770" s="591" t="s">
        <v>1090</v>
      </c>
      <c r="AI770" s="592" t="s">
        <v>1156</v>
      </c>
      <c r="AJ770" s="591">
        <v>404007</v>
      </c>
      <c r="AK770" s="624"/>
      <c r="AL770" s="764">
        <v>408010</v>
      </c>
      <c r="AM770" s="764">
        <v>1</v>
      </c>
      <c r="AN770" s="764" t="s">
        <v>3617</v>
      </c>
      <c r="AO770" s="624"/>
      <c r="AP770" s="441"/>
      <c r="AQ770" s="9"/>
    </row>
    <row r="771" spans="1:43" ht="15" customHeight="1" x14ac:dyDescent="0.1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406"/>
      <c r="AG771" s="181"/>
      <c r="AH771" s="591" t="s">
        <v>1090</v>
      </c>
      <c r="AI771" s="592" t="s">
        <v>1158</v>
      </c>
      <c r="AJ771" s="591">
        <v>404008</v>
      </c>
      <c r="AK771" s="624"/>
      <c r="AL771" s="764">
        <v>408011</v>
      </c>
      <c r="AM771" s="764">
        <v>1</v>
      </c>
      <c r="AN771" s="764" t="s">
        <v>3617</v>
      </c>
      <c r="AO771" s="624"/>
      <c r="AP771" s="441"/>
      <c r="AQ771" s="9"/>
    </row>
    <row r="772" spans="1:43" ht="15" customHeight="1" x14ac:dyDescent="0.1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406"/>
      <c r="AG772" s="181"/>
      <c r="AH772" s="591" t="s">
        <v>1090</v>
      </c>
      <c r="AI772" s="592" t="s">
        <v>1160</v>
      </c>
      <c r="AJ772" s="591">
        <v>404009</v>
      </c>
      <c r="AK772" s="624"/>
      <c r="AL772" s="764">
        <v>408012</v>
      </c>
      <c r="AM772" s="764">
        <v>1</v>
      </c>
      <c r="AN772" s="764" t="s">
        <v>3617</v>
      </c>
      <c r="AO772" s="624"/>
      <c r="AP772" s="441"/>
      <c r="AQ772" s="9"/>
    </row>
    <row r="773" spans="1:43" ht="15" customHeight="1" x14ac:dyDescent="0.1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406"/>
      <c r="AG773" s="181"/>
      <c r="AH773" s="591" t="s">
        <v>1090</v>
      </c>
      <c r="AI773" s="592" t="s">
        <v>974</v>
      </c>
      <c r="AJ773" s="591">
        <v>404011</v>
      </c>
      <c r="AK773" s="624"/>
      <c r="AL773" s="764">
        <v>408013</v>
      </c>
      <c r="AM773" s="764">
        <v>1</v>
      </c>
      <c r="AN773" s="764" t="s">
        <v>3617</v>
      </c>
      <c r="AO773" s="624"/>
      <c r="AP773" s="441"/>
      <c r="AQ773" s="9"/>
    </row>
    <row r="774" spans="1:43" ht="15" customHeight="1" x14ac:dyDescent="0.1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406"/>
      <c r="AG774" s="181"/>
      <c r="AH774" s="591" t="s">
        <v>1090</v>
      </c>
      <c r="AI774" s="592" t="s">
        <v>975</v>
      </c>
      <c r="AJ774" s="591">
        <v>404012</v>
      </c>
      <c r="AK774" s="624"/>
      <c r="AL774" s="764">
        <v>408014</v>
      </c>
      <c r="AM774" s="764" t="s">
        <v>3617</v>
      </c>
      <c r="AN774" s="764">
        <v>1</v>
      </c>
      <c r="AO774" s="624"/>
      <c r="AP774" s="441"/>
      <c r="AQ774" s="9"/>
    </row>
    <row r="775" spans="1:43" ht="15" customHeight="1" x14ac:dyDescent="0.1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406"/>
      <c r="AG775" s="181"/>
      <c r="AH775" s="591" t="s">
        <v>1090</v>
      </c>
      <c r="AI775" s="592" t="s">
        <v>977</v>
      </c>
      <c r="AJ775" s="591">
        <v>404013</v>
      </c>
      <c r="AK775" s="624"/>
      <c r="AL775" s="764">
        <v>408015</v>
      </c>
      <c r="AM775" s="764" t="s">
        <v>3617</v>
      </c>
      <c r="AN775" s="764">
        <v>1</v>
      </c>
      <c r="AO775" s="624"/>
      <c r="AP775" s="441"/>
      <c r="AQ775" s="9"/>
    </row>
    <row r="776" spans="1:43" ht="15" customHeight="1" x14ac:dyDescent="0.1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406"/>
      <c r="AG776" s="181"/>
      <c r="AH776" s="591" t="s">
        <v>1090</v>
      </c>
      <c r="AI776" s="592" t="s">
        <v>979</v>
      </c>
      <c r="AJ776" s="591">
        <v>404014</v>
      </c>
      <c r="AK776" s="624"/>
      <c r="AL776" s="764">
        <v>408016</v>
      </c>
      <c r="AM776" s="764" t="s">
        <v>3617</v>
      </c>
      <c r="AN776" s="764">
        <v>1</v>
      </c>
      <c r="AO776" s="624"/>
      <c r="AP776" s="441"/>
      <c r="AQ776" s="9"/>
    </row>
    <row r="777" spans="1:43" ht="15" customHeight="1" x14ac:dyDescent="0.1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406"/>
      <c r="AG777" s="181"/>
      <c r="AH777" s="591" t="s">
        <v>1090</v>
      </c>
      <c r="AI777" s="592" t="s">
        <v>990</v>
      </c>
      <c r="AJ777" s="591">
        <v>404022</v>
      </c>
      <c r="AK777" s="624"/>
      <c r="AL777" s="764">
        <v>408017</v>
      </c>
      <c r="AM777" s="764" t="s">
        <v>3617</v>
      </c>
      <c r="AN777" s="764">
        <v>1</v>
      </c>
      <c r="AO777" s="624"/>
      <c r="AP777" s="441"/>
      <c r="AQ777" s="9"/>
    </row>
    <row r="778" spans="1:43" ht="15" customHeight="1" x14ac:dyDescent="0.1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406"/>
      <c r="AG778" s="181"/>
      <c r="AH778" s="591" t="s">
        <v>1090</v>
      </c>
      <c r="AI778" s="592" t="s">
        <v>981</v>
      </c>
      <c r="AJ778" s="591">
        <v>404016</v>
      </c>
      <c r="AK778" s="624"/>
      <c r="AL778" s="764">
        <v>408018</v>
      </c>
      <c r="AM778" s="764" t="s">
        <v>3617</v>
      </c>
      <c r="AN778" s="764">
        <v>1</v>
      </c>
      <c r="AO778" s="624"/>
      <c r="AP778" s="441"/>
      <c r="AQ778" s="9"/>
    </row>
    <row r="779" spans="1:43" ht="15" customHeight="1" x14ac:dyDescent="0.1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406"/>
      <c r="AG779" s="181"/>
      <c r="AH779" s="591" t="s">
        <v>1090</v>
      </c>
      <c r="AI779" s="592" t="s">
        <v>983</v>
      </c>
      <c r="AJ779" s="591">
        <v>404017</v>
      </c>
      <c r="AK779" s="624"/>
      <c r="AL779" s="764">
        <v>408019</v>
      </c>
      <c r="AM779" s="764" t="s">
        <v>3617</v>
      </c>
      <c r="AN779" s="764">
        <v>1</v>
      </c>
      <c r="AO779" s="624"/>
      <c r="AP779" s="441"/>
      <c r="AQ779" s="9"/>
    </row>
    <row r="780" spans="1:43" ht="15" customHeight="1" x14ac:dyDescent="0.1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406"/>
      <c r="AG780" s="181"/>
      <c r="AH780" s="591" t="s">
        <v>1090</v>
      </c>
      <c r="AI780" s="592" t="s">
        <v>985</v>
      </c>
      <c r="AJ780" s="591">
        <v>404018</v>
      </c>
      <c r="AK780" s="624"/>
      <c r="AL780" s="764">
        <v>408020</v>
      </c>
      <c r="AM780" s="764">
        <v>1</v>
      </c>
      <c r="AN780" s="764" t="s">
        <v>3617</v>
      </c>
      <c r="AO780" s="624"/>
      <c r="AP780" s="441"/>
      <c r="AQ780" s="9"/>
    </row>
    <row r="781" spans="1:43" ht="15" customHeight="1" x14ac:dyDescent="0.1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406"/>
      <c r="AG781" s="181"/>
      <c r="AH781" s="591" t="s">
        <v>1090</v>
      </c>
      <c r="AI781" s="592" t="s">
        <v>1168</v>
      </c>
      <c r="AJ781" s="591">
        <v>404019</v>
      </c>
      <c r="AK781" s="624"/>
      <c r="AL781" s="764">
        <v>408021</v>
      </c>
      <c r="AM781" s="764">
        <v>1</v>
      </c>
      <c r="AN781" s="764" t="s">
        <v>3617</v>
      </c>
      <c r="AO781" s="624"/>
      <c r="AP781" s="441"/>
      <c r="AQ781" s="9"/>
    </row>
    <row r="782" spans="1:43" ht="15" customHeight="1" x14ac:dyDescent="0.1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406"/>
      <c r="AG782" s="181"/>
      <c r="AH782" s="591" t="s">
        <v>1090</v>
      </c>
      <c r="AI782" s="592" t="s">
        <v>987</v>
      </c>
      <c r="AJ782" s="591">
        <v>404020</v>
      </c>
      <c r="AK782" s="624"/>
      <c r="AL782" s="764">
        <v>408022</v>
      </c>
      <c r="AM782" s="764">
        <v>1</v>
      </c>
      <c r="AN782" s="764" t="s">
        <v>3617</v>
      </c>
      <c r="AO782" s="624"/>
      <c r="AP782" s="441"/>
      <c r="AQ782" s="9"/>
    </row>
    <row r="783" spans="1:43" ht="15" customHeight="1" x14ac:dyDescent="0.1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406"/>
      <c r="AG783" s="181"/>
      <c r="AH783" s="591" t="s">
        <v>1090</v>
      </c>
      <c r="AI783" s="592" t="s">
        <v>1171</v>
      </c>
      <c r="AJ783" s="591">
        <v>404021</v>
      </c>
      <c r="AK783" s="624"/>
      <c r="AL783" s="764">
        <v>408023</v>
      </c>
      <c r="AM783" s="764" t="s">
        <v>3617</v>
      </c>
      <c r="AN783" s="764">
        <v>1</v>
      </c>
      <c r="AO783" s="624"/>
      <c r="AP783" s="441"/>
      <c r="AQ783" s="9"/>
    </row>
    <row r="784" spans="1:43" ht="15" customHeight="1" x14ac:dyDescent="0.1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406"/>
      <c r="AG784" s="181"/>
      <c r="AH784" s="591" t="s">
        <v>1090</v>
      </c>
      <c r="AI784" s="592" t="s">
        <v>1173</v>
      </c>
      <c r="AJ784" s="591">
        <v>404990</v>
      </c>
      <c r="AK784" s="624"/>
      <c r="AL784" s="764">
        <v>408024</v>
      </c>
      <c r="AM784" s="764">
        <v>1</v>
      </c>
      <c r="AN784" s="764" t="s">
        <v>3617</v>
      </c>
      <c r="AO784" s="624"/>
      <c r="AP784" s="441"/>
      <c r="AQ784" s="9"/>
    </row>
    <row r="785" spans="1:43" ht="15" customHeight="1" x14ac:dyDescent="0.1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406"/>
      <c r="AG785" s="181"/>
      <c r="AH785" s="591" t="s">
        <v>1090</v>
      </c>
      <c r="AI785" s="592" t="s">
        <v>991</v>
      </c>
      <c r="AJ785" s="591">
        <v>405001</v>
      </c>
      <c r="AK785" s="624"/>
      <c r="AL785" s="764">
        <v>408027</v>
      </c>
      <c r="AM785" s="764">
        <v>1</v>
      </c>
      <c r="AN785" s="764" t="s">
        <v>3617</v>
      </c>
      <c r="AO785" s="624"/>
      <c r="AP785" s="441"/>
      <c r="AQ785" s="9"/>
    </row>
    <row r="786" spans="1:43" ht="15" customHeight="1" x14ac:dyDescent="0.1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406"/>
      <c r="AG786" s="181"/>
      <c r="AH786" s="591" t="s">
        <v>1090</v>
      </c>
      <c r="AI786" s="592" t="s">
        <v>992</v>
      </c>
      <c r="AJ786" s="591">
        <v>405002</v>
      </c>
      <c r="AK786" s="624"/>
      <c r="AL786" s="764">
        <v>408028</v>
      </c>
      <c r="AM786" s="764">
        <v>1</v>
      </c>
      <c r="AN786" s="764" t="s">
        <v>3617</v>
      </c>
      <c r="AO786" s="624"/>
      <c r="AP786" s="441"/>
      <c r="AQ786" s="9"/>
    </row>
    <row r="787" spans="1:43" ht="15" customHeight="1" x14ac:dyDescent="0.1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406"/>
      <c r="AG787" s="181"/>
      <c r="AH787" s="591" t="s">
        <v>1090</v>
      </c>
      <c r="AI787" s="592" t="s">
        <v>993</v>
      </c>
      <c r="AJ787" s="591">
        <v>405003</v>
      </c>
      <c r="AK787" s="624"/>
      <c r="AL787" s="764">
        <v>408034</v>
      </c>
      <c r="AM787" s="764">
        <v>1</v>
      </c>
      <c r="AN787" s="764" t="s">
        <v>3617</v>
      </c>
      <c r="AO787" s="624"/>
      <c r="AP787" s="441"/>
      <c r="AQ787" s="9"/>
    </row>
    <row r="788" spans="1:43" ht="15" customHeight="1" x14ac:dyDescent="0.1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406"/>
      <c r="AG788" s="181"/>
      <c r="AH788" s="591" t="s">
        <v>1090</v>
      </c>
      <c r="AI788" s="592" t="s">
        <v>995</v>
      </c>
      <c r="AJ788" s="591">
        <v>405004</v>
      </c>
      <c r="AK788" s="624"/>
      <c r="AL788" s="764">
        <v>408030</v>
      </c>
      <c r="AM788" s="764">
        <v>1</v>
      </c>
      <c r="AN788" s="764" t="s">
        <v>3617</v>
      </c>
      <c r="AO788" s="624"/>
      <c r="AP788" s="441"/>
      <c r="AQ788" s="9"/>
    </row>
    <row r="789" spans="1:43" ht="15" customHeight="1" x14ac:dyDescent="0.1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406"/>
      <c r="AG789" s="181"/>
      <c r="AH789" s="591" t="s">
        <v>1090</v>
      </c>
      <c r="AI789" s="592" t="s">
        <v>996</v>
      </c>
      <c r="AJ789" s="591">
        <v>405005</v>
      </c>
      <c r="AK789" s="624"/>
      <c r="AL789" s="764">
        <v>408031</v>
      </c>
      <c r="AM789" s="764">
        <v>1</v>
      </c>
      <c r="AN789" s="764" t="s">
        <v>3617</v>
      </c>
      <c r="AO789" s="624"/>
      <c r="AP789" s="441"/>
      <c r="AQ789" s="9"/>
    </row>
    <row r="790" spans="1:43" ht="15" customHeight="1" x14ac:dyDescent="0.1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406"/>
      <c r="AG790" s="181"/>
      <c r="AH790" s="591" t="s">
        <v>1090</v>
      </c>
      <c r="AI790" s="592" t="s">
        <v>998</v>
      </c>
      <c r="AJ790" s="591">
        <v>405006</v>
      </c>
      <c r="AK790" s="624"/>
      <c r="AL790" s="764">
        <v>408033</v>
      </c>
      <c r="AM790" s="764">
        <v>1</v>
      </c>
      <c r="AN790" s="764" t="s">
        <v>3617</v>
      </c>
      <c r="AO790" s="624"/>
      <c r="AP790" s="441"/>
      <c r="AQ790" s="9"/>
    </row>
    <row r="791" spans="1:43" ht="15" customHeight="1" x14ac:dyDescent="0.1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406"/>
      <c r="AG791" s="181"/>
      <c r="AH791" s="591" t="s">
        <v>1090</v>
      </c>
      <c r="AI791" s="592" t="s">
        <v>268</v>
      </c>
      <c r="AJ791" s="591">
        <v>405007</v>
      </c>
      <c r="AK791" s="624"/>
      <c r="AL791" s="764">
        <v>408025</v>
      </c>
      <c r="AM791" s="764" t="s">
        <v>3617</v>
      </c>
      <c r="AN791" s="764">
        <v>1</v>
      </c>
      <c r="AO791" s="624"/>
      <c r="AP791" s="441"/>
      <c r="AQ791" s="9"/>
    </row>
    <row r="792" spans="1:43" ht="15" customHeight="1" x14ac:dyDescent="0.1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406"/>
      <c r="AG792" s="181"/>
      <c r="AH792" s="591" t="s">
        <v>1090</v>
      </c>
      <c r="AI792" s="592" t="s">
        <v>1179</v>
      </c>
      <c r="AJ792" s="591">
        <v>405008</v>
      </c>
      <c r="AK792" s="624"/>
      <c r="AL792" s="764">
        <v>408026</v>
      </c>
      <c r="AM792" s="764" t="s">
        <v>3617</v>
      </c>
      <c r="AN792" s="764">
        <v>1</v>
      </c>
      <c r="AO792" s="624"/>
      <c r="AP792" s="441"/>
      <c r="AQ792" s="9"/>
    </row>
    <row r="793" spans="1:43" ht="15" customHeight="1" x14ac:dyDescent="0.1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406"/>
      <c r="AG793" s="181"/>
      <c r="AH793" s="591" t="s">
        <v>1090</v>
      </c>
      <c r="AI793" s="592" t="s">
        <v>1181</v>
      </c>
      <c r="AJ793" s="591">
        <v>405009</v>
      </c>
      <c r="AK793" s="624"/>
      <c r="AL793" s="764">
        <v>408029</v>
      </c>
      <c r="AM793" s="764">
        <v>1</v>
      </c>
      <c r="AN793" s="764" t="s">
        <v>3617</v>
      </c>
      <c r="AO793" s="624"/>
      <c r="AP793" s="441"/>
      <c r="AQ793" s="9"/>
    </row>
    <row r="794" spans="1:43" ht="15" customHeight="1" x14ac:dyDescent="0.1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406"/>
      <c r="AG794" s="181"/>
      <c r="AH794" s="591" t="s">
        <v>1090</v>
      </c>
      <c r="AI794" s="592" t="s">
        <v>1000</v>
      </c>
      <c r="AJ794" s="594">
        <v>405010</v>
      </c>
      <c r="AK794" s="624"/>
      <c r="AL794" s="764">
        <v>409004</v>
      </c>
      <c r="AM794" s="764">
        <v>1</v>
      </c>
      <c r="AN794" s="764" t="s">
        <v>3617</v>
      </c>
      <c r="AO794" s="624"/>
      <c r="AP794" s="441"/>
      <c r="AQ794" s="9"/>
    </row>
    <row r="795" spans="1:43" ht="15" customHeight="1" x14ac:dyDescent="0.1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406"/>
      <c r="AG795" s="181"/>
      <c r="AH795" s="591" t="s">
        <v>1090</v>
      </c>
      <c r="AI795" s="592" t="s">
        <v>1001</v>
      </c>
      <c r="AJ795" s="591">
        <v>405011</v>
      </c>
      <c r="AK795" s="624"/>
      <c r="AL795" s="764">
        <v>409001</v>
      </c>
      <c r="AM795" s="764" t="s">
        <v>3617</v>
      </c>
      <c r="AN795" s="764">
        <v>1</v>
      </c>
      <c r="AO795" s="624"/>
      <c r="AP795" s="441"/>
      <c r="AQ795" s="9"/>
    </row>
    <row r="796" spans="1:43" ht="15" customHeight="1" x14ac:dyDescent="0.1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406"/>
      <c r="AG796" s="181"/>
      <c r="AH796" s="591" t="s">
        <v>1090</v>
      </c>
      <c r="AI796" s="592" t="s">
        <v>1002</v>
      </c>
      <c r="AJ796" s="591">
        <v>405012</v>
      </c>
      <c r="AK796" s="624"/>
      <c r="AL796" s="764">
        <v>409002</v>
      </c>
      <c r="AM796" s="764" t="s">
        <v>3617</v>
      </c>
      <c r="AN796" s="764">
        <v>1</v>
      </c>
      <c r="AO796" s="624"/>
      <c r="AP796" s="441"/>
      <c r="AQ796" s="9"/>
    </row>
    <row r="797" spans="1:43" ht="15" customHeight="1" x14ac:dyDescent="0.1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406"/>
      <c r="AG797" s="181"/>
      <c r="AH797" s="591" t="s">
        <v>1090</v>
      </c>
      <c r="AI797" s="592" t="s">
        <v>1003</v>
      </c>
      <c r="AJ797" s="591">
        <v>405013</v>
      </c>
      <c r="AK797" s="624"/>
      <c r="AL797" s="764">
        <v>409003</v>
      </c>
      <c r="AM797" s="764">
        <v>1</v>
      </c>
      <c r="AN797" s="764" t="s">
        <v>3617</v>
      </c>
      <c r="AO797" s="624"/>
      <c r="AP797" s="441"/>
      <c r="AQ797" s="9"/>
    </row>
    <row r="798" spans="1:43" ht="15" customHeight="1" x14ac:dyDescent="0.1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406"/>
      <c r="AG798" s="181"/>
      <c r="AH798" s="591" t="s">
        <v>1090</v>
      </c>
      <c r="AI798" s="592" t="s">
        <v>1005</v>
      </c>
      <c r="AJ798" s="591">
        <v>405014</v>
      </c>
      <c r="AK798" s="624"/>
      <c r="AL798" s="764">
        <v>409005</v>
      </c>
      <c r="AM798" s="764">
        <v>1</v>
      </c>
      <c r="AN798" s="764" t="s">
        <v>3617</v>
      </c>
      <c r="AO798" s="624"/>
      <c r="AP798" s="441"/>
      <c r="AQ798" s="9"/>
    </row>
    <row r="799" spans="1:43" ht="15" customHeight="1" x14ac:dyDescent="0.1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406"/>
      <c r="AG799" s="181"/>
      <c r="AH799" s="591" t="s">
        <v>1090</v>
      </c>
      <c r="AI799" s="592" t="s">
        <v>1006</v>
      </c>
      <c r="AJ799" s="591">
        <v>405015</v>
      </c>
      <c r="AK799" s="624"/>
      <c r="AL799" s="764">
        <v>409006</v>
      </c>
      <c r="AM799" s="764" t="s">
        <v>3617</v>
      </c>
      <c r="AN799" s="764">
        <v>1</v>
      </c>
      <c r="AO799" s="624"/>
      <c r="AP799" s="441"/>
      <c r="AQ799" s="9"/>
    </row>
    <row r="800" spans="1:43" ht="15" customHeight="1" x14ac:dyDescent="0.1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406"/>
      <c r="AG800" s="181"/>
      <c r="AH800" s="591" t="s">
        <v>1090</v>
      </c>
      <c r="AI800" s="592" t="s">
        <v>1007</v>
      </c>
      <c r="AJ800" s="591">
        <v>406001</v>
      </c>
      <c r="AK800" s="624"/>
      <c r="AL800" s="764">
        <v>409007</v>
      </c>
      <c r="AM800" s="764" t="s">
        <v>3617</v>
      </c>
      <c r="AN800" s="764">
        <v>1</v>
      </c>
      <c r="AO800" s="624"/>
      <c r="AP800" s="441"/>
      <c r="AQ800" s="9"/>
    </row>
    <row r="801" spans="1:43" ht="15" customHeight="1" x14ac:dyDescent="0.1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406"/>
      <c r="AG801" s="181"/>
      <c r="AH801" s="591" t="s">
        <v>1090</v>
      </c>
      <c r="AI801" s="592" t="s">
        <v>1008</v>
      </c>
      <c r="AJ801" s="591">
        <v>406002</v>
      </c>
      <c r="AK801" s="624"/>
      <c r="AL801" s="764">
        <v>409008</v>
      </c>
      <c r="AM801" s="764" t="s">
        <v>3617</v>
      </c>
      <c r="AN801" s="764">
        <v>1</v>
      </c>
      <c r="AO801" s="624"/>
      <c r="AP801" s="441"/>
      <c r="AQ801" s="9"/>
    </row>
    <row r="802" spans="1:43" ht="15" customHeight="1" x14ac:dyDescent="0.1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406"/>
      <c r="AG802" s="181"/>
      <c r="AH802" s="591" t="s">
        <v>1090</v>
      </c>
      <c r="AI802" s="592" t="s">
        <v>1010</v>
      </c>
      <c r="AJ802" s="591">
        <v>406003</v>
      </c>
      <c r="AK802" s="624"/>
      <c r="AL802" s="764">
        <v>409009</v>
      </c>
      <c r="AM802" s="764" t="s">
        <v>3617</v>
      </c>
      <c r="AN802" s="764">
        <v>1</v>
      </c>
      <c r="AO802" s="624"/>
      <c r="AP802" s="441"/>
      <c r="AQ802" s="9"/>
    </row>
    <row r="803" spans="1:43" ht="15" customHeight="1" x14ac:dyDescent="0.1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406"/>
      <c r="AG803" s="181"/>
      <c r="AH803" s="591" t="s">
        <v>1090</v>
      </c>
      <c r="AI803" s="592" t="s">
        <v>1011</v>
      </c>
      <c r="AJ803" s="591">
        <v>406004</v>
      </c>
      <c r="AK803" s="624"/>
      <c r="AL803" s="764">
        <v>409010</v>
      </c>
      <c r="AM803" s="764" t="s">
        <v>3617</v>
      </c>
      <c r="AN803" s="764">
        <v>1</v>
      </c>
      <c r="AO803" s="624"/>
      <c r="AP803" s="441"/>
      <c r="AQ803" s="9"/>
    </row>
    <row r="804" spans="1:43" ht="15" customHeight="1" x14ac:dyDescent="0.1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406"/>
      <c r="AG804" s="181"/>
      <c r="AH804" s="591" t="s">
        <v>1090</v>
      </c>
      <c r="AI804" s="592" t="s">
        <v>1013</v>
      </c>
      <c r="AJ804" s="591">
        <v>406005</v>
      </c>
      <c r="AK804" s="624"/>
      <c r="AL804" s="764">
        <v>409011</v>
      </c>
      <c r="AM804" s="764">
        <v>1</v>
      </c>
      <c r="AN804" s="764" t="s">
        <v>3617</v>
      </c>
      <c r="AO804" s="624"/>
      <c r="AP804" s="441"/>
      <c r="AQ804" s="9"/>
    </row>
    <row r="805" spans="1:43" ht="15" customHeight="1" x14ac:dyDescent="0.1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406"/>
      <c r="AG805" s="181"/>
      <c r="AH805" s="591" t="s">
        <v>1090</v>
      </c>
      <c r="AI805" s="592" t="s">
        <v>1015</v>
      </c>
      <c r="AJ805" s="591">
        <v>406007</v>
      </c>
      <c r="AK805" s="624"/>
      <c r="AL805" s="764">
        <v>409013</v>
      </c>
      <c r="AM805" s="764">
        <v>1</v>
      </c>
      <c r="AN805" s="764" t="s">
        <v>3617</v>
      </c>
      <c r="AO805" s="624"/>
      <c r="AP805" s="441"/>
      <c r="AQ805" s="9"/>
    </row>
    <row r="806" spans="1:43" ht="15" customHeight="1" x14ac:dyDescent="0.1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406"/>
      <c r="AG806" s="181"/>
      <c r="AH806" s="591" t="s">
        <v>1090</v>
      </c>
      <c r="AI806" s="592" t="s">
        <v>1016</v>
      </c>
      <c r="AJ806" s="591">
        <v>406008</v>
      </c>
      <c r="AK806" s="624"/>
      <c r="AL806" s="764">
        <v>409014</v>
      </c>
      <c r="AM806" s="764" t="s">
        <v>3617</v>
      </c>
      <c r="AN806" s="764">
        <v>1</v>
      </c>
      <c r="AO806" s="624"/>
      <c r="AP806" s="441"/>
      <c r="AQ806" s="9"/>
    </row>
    <row r="807" spans="1:43" ht="15" customHeight="1" x14ac:dyDescent="0.1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406"/>
      <c r="AG807" s="181"/>
      <c r="AH807" s="591" t="s">
        <v>1090</v>
      </c>
      <c r="AI807" s="592" t="s">
        <v>279</v>
      </c>
      <c r="AJ807" s="591">
        <v>406009</v>
      </c>
      <c r="AK807" s="624"/>
      <c r="AL807" s="764">
        <v>409015</v>
      </c>
      <c r="AM807" s="764">
        <v>1</v>
      </c>
      <c r="AN807" s="764" t="s">
        <v>3617</v>
      </c>
      <c r="AO807" s="624"/>
      <c r="AP807" s="441"/>
      <c r="AQ807" s="9"/>
    </row>
    <row r="808" spans="1:43" ht="15" customHeight="1" x14ac:dyDescent="0.1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406"/>
      <c r="AG808" s="181"/>
      <c r="AH808" s="591" t="s">
        <v>1090</v>
      </c>
      <c r="AI808" s="592" t="s">
        <v>1019</v>
      </c>
      <c r="AJ808" s="591">
        <v>406010</v>
      </c>
      <c r="AK808" s="624"/>
      <c r="AL808" s="764">
        <v>409016</v>
      </c>
      <c r="AM808" s="764">
        <v>1</v>
      </c>
      <c r="AN808" s="764" t="s">
        <v>3617</v>
      </c>
      <c r="AO808" s="624"/>
      <c r="AP808" s="441"/>
      <c r="AQ808" s="9"/>
    </row>
    <row r="809" spans="1:43" ht="15" customHeight="1" x14ac:dyDescent="0.1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406"/>
      <c r="AG809" s="181"/>
      <c r="AH809" s="591" t="s">
        <v>1090</v>
      </c>
      <c r="AI809" s="592" t="s">
        <v>1020</v>
      </c>
      <c r="AJ809" s="591">
        <v>406011</v>
      </c>
      <c r="AK809" s="624"/>
      <c r="AL809" s="764">
        <v>409017</v>
      </c>
      <c r="AM809" s="764" t="s">
        <v>3617</v>
      </c>
      <c r="AN809" s="764">
        <v>1</v>
      </c>
      <c r="AO809" s="624"/>
      <c r="AP809" s="441"/>
      <c r="AQ809" s="9"/>
    </row>
    <row r="810" spans="1:43" ht="15" customHeight="1" x14ac:dyDescent="0.1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406"/>
      <c r="AG810" s="181"/>
      <c r="AH810" s="591" t="s">
        <v>1090</v>
      </c>
      <c r="AI810" s="592" t="s">
        <v>1197</v>
      </c>
      <c r="AJ810" s="591">
        <v>406013</v>
      </c>
      <c r="AK810" s="624"/>
      <c r="AL810" s="764">
        <v>409018</v>
      </c>
      <c r="AM810" s="764">
        <v>1</v>
      </c>
      <c r="AN810" s="764" t="s">
        <v>3617</v>
      </c>
      <c r="AO810" s="624"/>
      <c r="AP810" s="441"/>
      <c r="AQ810" s="9"/>
    </row>
    <row r="811" spans="1:43" ht="15" customHeight="1" x14ac:dyDescent="0.1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406"/>
      <c r="AG811" s="181"/>
      <c r="AH811" s="591" t="s">
        <v>1090</v>
      </c>
      <c r="AI811" s="592" t="s">
        <v>1021</v>
      </c>
      <c r="AJ811" s="591">
        <v>406014</v>
      </c>
      <c r="AK811" s="624"/>
      <c r="AL811" s="764">
        <v>409012</v>
      </c>
      <c r="AM811" s="764" t="s">
        <v>3617</v>
      </c>
      <c r="AN811" s="764">
        <v>1</v>
      </c>
      <c r="AO811" s="624"/>
      <c r="AP811" s="441"/>
      <c r="AQ811" s="9"/>
    </row>
    <row r="812" spans="1:43" ht="15" customHeight="1" x14ac:dyDescent="0.1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406"/>
      <c r="AG812" s="181"/>
      <c r="AH812" s="591" t="s">
        <v>1090</v>
      </c>
      <c r="AI812" s="592"/>
      <c r="AJ812" s="591">
        <v>406015</v>
      </c>
      <c r="AK812" s="624"/>
      <c r="AL812" s="764">
        <v>409019</v>
      </c>
      <c r="AM812" s="764" t="s">
        <v>3617</v>
      </c>
      <c r="AN812" s="764">
        <v>1</v>
      </c>
      <c r="AO812" s="624"/>
      <c r="AP812" s="441"/>
      <c r="AQ812" s="9"/>
    </row>
    <row r="813" spans="1:43" ht="15" customHeight="1" x14ac:dyDescent="0.1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406"/>
      <c r="AG813" s="181"/>
      <c r="AH813" s="591" t="s">
        <v>1090</v>
      </c>
      <c r="AI813" s="592" t="s">
        <v>1201</v>
      </c>
      <c r="AJ813" s="591">
        <v>406012</v>
      </c>
      <c r="AK813" s="624"/>
      <c r="AL813" s="764">
        <v>410001</v>
      </c>
      <c r="AM813" s="764">
        <v>1</v>
      </c>
      <c r="AN813" s="764" t="s">
        <v>3617</v>
      </c>
      <c r="AO813" s="624"/>
      <c r="AP813" s="441"/>
      <c r="AQ813" s="9"/>
    </row>
    <row r="814" spans="1:43" ht="15" customHeight="1" x14ac:dyDescent="0.1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406"/>
      <c r="AG814" s="181"/>
      <c r="AH814" s="591" t="s">
        <v>1090</v>
      </c>
      <c r="AI814" s="592" t="s">
        <v>1203</v>
      </c>
      <c r="AJ814" s="591">
        <v>406016</v>
      </c>
      <c r="AK814" s="624"/>
      <c r="AL814" s="764">
        <v>410003</v>
      </c>
      <c r="AM814" s="764">
        <v>1</v>
      </c>
      <c r="AN814" s="764" t="s">
        <v>3617</v>
      </c>
      <c r="AO814" s="624"/>
      <c r="AP814" s="441"/>
      <c r="AQ814" s="9"/>
    </row>
    <row r="815" spans="1:43" ht="15" customHeight="1" x14ac:dyDescent="0.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406"/>
      <c r="AG815" s="181"/>
      <c r="AH815" s="591" t="s">
        <v>1090</v>
      </c>
      <c r="AI815" s="592" t="s">
        <v>1205</v>
      </c>
      <c r="AJ815" s="591">
        <v>407001</v>
      </c>
      <c r="AK815" s="624"/>
      <c r="AL815" s="764">
        <v>410008</v>
      </c>
      <c r="AM815" s="764">
        <v>1</v>
      </c>
      <c r="AN815" s="764" t="s">
        <v>3617</v>
      </c>
      <c r="AO815" s="624"/>
      <c r="AP815" s="441"/>
      <c r="AQ815" s="9"/>
    </row>
    <row r="816" spans="1:43" ht="15" customHeight="1" x14ac:dyDescent="0.1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406"/>
      <c r="AG816" s="181"/>
      <c r="AH816" s="591" t="s">
        <v>1090</v>
      </c>
      <c r="AI816" s="592" t="s">
        <v>1022</v>
      </c>
      <c r="AJ816" s="591">
        <v>407002</v>
      </c>
      <c r="AK816" s="624"/>
      <c r="AL816" s="764">
        <v>410004</v>
      </c>
      <c r="AM816" s="764" t="s">
        <v>3617</v>
      </c>
      <c r="AN816" s="764">
        <v>1</v>
      </c>
      <c r="AO816" s="624"/>
      <c r="AP816" s="441"/>
      <c r="AQ816" s="9"/>
    </row>
    <row r="817" spans="1:43" ht="15" customHeight="1" x14ac:dyDescent="0.1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406"/>
      <c r="AG817" s="181"/>
      <c r="AH817" s="591" t="s">
        <v>1090</v>
      </c>
      <c r="AI817" s="592" t="s">
        <v>1023</v>
      </c>
      <c r="AJ817" s="591">
        <v>407003</v>
      </c>
      <c r="AK817" s="624"/>
      <c r="AL817" s="764">
        <v>410005</v>
      </c>
      <c r="AM817" s="764">
        <v>1</v>
      </c>
      <c r="AN817" s="764" t="s">
        <v>3617</v>
      </c>
      <c r="AO817" s="624"/>
      <c r="AP817" s="441"/>
      <c r="AQ817" s="9"/>
    </row>
    <row r="818" spans="1:43" ht="15" customHeight="1" x14ac:dyDescent="0.1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406"/>
      <c r="AG818" s="181"/>
      <c r="AH818" s="591" t="s">
        <v>1090</v>
      </c>
      <c r="AI818" s="592" t="s">
        <v>1024</v>
      </c>
      <c r="AJ818" s="591">
        <v>407004</v>
      </c>
      <c r="AK818" s="624"/>
      <c r="AL818" s="764">
        <v>410006</v>
      </c>
      <c r="AM818" s="764" t="s">
        <v>3617</v>
      </c>
      <c r="AN818" s="764">
        <v>1</v>
      </c>
      <c r="AO818" s="624"/>
      <c r="AP818" s="441"/>
      <c r="AQ818" s="9"/>
    </row>
    <row r="819" spans="1:43" ht="15" customHeight="1" x14ac:dyDescent="0.1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406"/>
      <c r="AG819" s="181"/>
      <c r="AH819" s="591" t="s">
        <v>1090</v>
      </c>
      <c r="AI819" s="592" t="s">
        <v>1025</v>
      </c>
      <c r="AJ819" s="591">
        <v>407005</v>
      </c>
      <c r="AK819" s="624"/>
      <c r="AL819" s="764">
        <v>410010</v>
      </c>
      <c r="AM819" s="764" t="s">
        <v>3617</v>
      </c>
      <c r="AN819" s="764">
        <v>1</v>
      </c>
      <c r="AO819" s="624"/>
      <c r="AP819" s="441"/>
      <c r="AQ819" s="9"/>
    </row>
    <row r="820" spans="1:43" ht="15" customHeight="1" x14ac:dyDescent="0.1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406"/>
      <c r="AG820" s="181"/>
      <c r="AH820" s="591" t="s">
        <v>1090</v>
      </c>
      <c r="AI820" s="592" t="s">
        <v>1026</v>
      </c>
      <c r="AJ820" s="591">
        <v>407006</v>
      </c>
      <c r="AK820" s="624"/>
      <c r="AL820" s="764">
        <v>410011</v>
      </c>
      <c r="AM820" s="764">
        <v>1</v>
      </c>
      <c r="AN820" s="764" t="s">
        <v>3617</v>
      </c>
      <c r="AO820" s="624"/>
      <c r="AP820" s="441"/>
      <c r="AQ820" s="9"/>
    </row>
    <row r="821" spans="1:43" ht="15" customHeight="1" x14ac:dyDescent="0.1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406"/>
      <c r="AG821" s="181"/>
      <c r="AH821" s="591" t="s">
        <v>1090</v>
      </c>
      <c r="AI821" s="592" t="s">
        <v>1211</v>
      </c>
      <c r="AJ821" s="591">
        <v>407007</v>
      </c>
      <c r="AK821" s="624"/>
      <c r="AL821" s="764">
        <v>410012</v>
      </c>
      <c r="AM821" s="764">
        <v>1</v>
      </c>
      <c r="AN821" s="764" t="s">
        <v>3617</v>
      </c>
      <c r="AO821" s="624"/>
      <c r="AP821" s="441"/>
      <c r="AQ821" s="9"/>
    </row>
    <row r="822" spans="1:43" ht="15" customHeight="1" x14ac:dyDescent="0.1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406"/>
      <c r="AG822" s="181"/>
      <c r="AH822" s="591" t="s">
        <v>1090</v>
      </c>
      <c r="AI822" s="592" t="s">
        <v>1027</v>
      </c>
      <c r="AJ822" s="591">
        <v>407008</v>
      </c>
      <c r="AK822" s="624"/>
      <c r="AL822" s="764">
        <v>410013</v>
      </c>
      <c r="AM822" s="764" t="s">
        <v>3617</v>
      </c>
      <c r="AN822" s="764">
        <v>1</v>
      </c>
      <c r="AO822" s="624"/>
      <c r="AP822" s="441"/>
      <c r="AQ822" s="9"/>
    </row>
    <row r="823" spans="1:43" ht="15" customHeight="1" x14ac:dyDescent="0.1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406"/>
      <c r="AG823" s="181"/>
      <c r="AH823" s="591" t="s">
        <v>1090</v>
      </c>
      <c r="AI823" s="592" t="s">
        <v>1213</v>
      </c>
      <c r="AJ823" s="591">
        <v>407009</v>
      </c>
      <c r="AK823" s="624"/>
      <c r="AL823" s="764">
        <v>410014</v>
      </c>
      <c r="AM823" s="764">
        <v>1</v>
      </c>
      <c r="AN823" s="764" t="s">
        <v>3617</v>
      </c>
      <c r="AO823" s="624"/>
      <c r="AP823" s="441"/>
      <c r="AQ823" s="9"/>
    </row>
    <row r="824" spans="1:43" ht="15" customHeight="1" x14ac:dyDescent="0.1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406"/>
      <c r="AG824" s="181"/>
      <c r="AH824" s="591" t="s">
        <v>1090</v>
      </c>
      <c r="AI824" s="592" t="s">
        <v>1028</v>
      </c>
      <c r="AJ824" s="591">
        <v>407010</v>
      </c>
      <c r="AK824" s="624"/>
      <c r="AL824" s="764">
        <v>410015</v>
      </c>
      <c r="AM824" s="764">
        <v>1</v>
      </c>
      <c r="AN824" s="764" t="s">
        <v>3617</v>
      </c>
      <c r="AO824" s="624"/>
      <c r="AP824" s="441"/>
      <c r="AQ824" s="9"/>
    </row>
    <row r="825" spans="1:43" ht="15" customHeight="1" x14ac:dyDescent="0.1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406"/>
      <c r="AG825" s="181"/>
      <c r="AH825" s="591" t="s">
        <v>1090</v>
      </c>
      <c r="AI825" s="592" t="s">
        <v>1029</v>
      </c>
      <c r="AJ825" s="591">
        <v>407011</v>
      </c>
      <c r="AK825" s="624"/>
      <c r="AL825" s="764">
        <v>410016</v>
      </c>
      <c r="AM825" s="764" t="s">
        <v>3617</v>
      </c>
      <c r="AN825" s="764">
        <v>1</v>
      </c>
      <c r="AO825" s="624"/>
      <c r="AP825" s="441"/>
      <c r="AQ825" s="9"/>
    </row>
    <row r="826" spans="1:43" ht="15" customHeight="1" x14ac:dyDescent="0.1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406"/>
      <c r="AG826" s="181"/>
      <c r="AH826" s="591" t="s">
        <v>1090</v>
      </c>
      <c r="AI826" s="592" t="s">
        <v>1030</v>
      </c>
      <c r="AJ826" s="591">
        <v>407014</v>
      </c>
      <c r="AK826" s="624"/>
      <c r="AL826" s="764">
        <v>410017</v>
      </c>
      <c r="AM826" s="764">
        <v>1</v>
      </c>
      <c r="AN826" s="764" t="s">
        <v>3617</v>
      </c>
      <c r="AO826" s="624"/>
      <c r="AP826" s="441"/>
      <c r="AQ826" s="9"/>
    </row>
    <row r="827" spans="1:43" ht="15" customHeight="1" x14ac:dyDescent="0.1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406"/>
      <c r="AG827" s="181"/>
      <c r="AH827" s="591" t="s">
        <v>1090</v>
      </c>
      <c r="AI827" s="592" t="s">
        <v>1217</v>
      </c>
      <c r="AJ827" s="591">
        <v>407015</v>
      </c>
      <c r="AK827" s="624"/>
      <c r="AL827" s="764">
        <v>410018</v>
      </c>
      <c r="AM827" s="764">
        <v>1</v>
      </c>
      <c r="AN827" s="764" t="s">
        <v>3617</v>
      </c>
      <c r="AO827" s="624"/>
      <c r="AP827" s="441"/>
      <c r="AQ827" s="9"/>
    </row>
    <row r="828" spans="1:43" ht="15" customHeight="1" x14ac:dyDescent="0.1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406"/>
      <c r="AG828" s="181"/>
      <c r="AH828" s="591" t="s">
        <v>1090</v>
      </c>
      <c r="AI828" s="592" t="s">
        <v>1032</v>
      </c>
      <c r="AJ828" s="591">
        <v>407016</v>
      </c>
      <c r="AK828" s="624"/>
      <c r="AL828" s="764">
        <v>410019</v>
      </c>
      <c r="AM828" s="764">
        <v>1</v>
      </c>
      <c r="AN828" s="764" t="s">
        <v>3617</v>
      </c>
      <c r="AO828" s="624"/>
      <c r="AP828" s="441"/>
      <c r="AQ828" s="9"/>
    </row>
    <row r="829" spans="1:43" ht="15" customHeight="1" x14ac:dyDescent="0.1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406"/>
      <c r="AG829" s="181"/>
      <c r="AH829" s="591" t="s">
        <v>1090</v>
      </c>
      <c r="AI829" s="592" t="s">
        <v>1033</v>
      </c>
      <c r="AJ829" s="591">
        <v>407017</v>
      </c>
      <c r="AK829" s="624"/>
      <c r="AL829" s="764">
        <v>410020</v>
      </c>
      <c r="AM829" s="764">
        <v>1</v>
      </c>
      <c r="AN829" s="764" t="s">
        <v>3617</v>
      </c>
      <c r="AO829" s="624"/>
      <c r="AP829" s="441"/>
      <c r="AQ829" s="9"/>
    </row>
    <row r="830" spans="1:43" ht="15" customHeight="1" x14ac:dyDescent="0.1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406"/>
      <c r="AG830" s="181"/>
      <c r="AH830" s="591" t="s">
        <v>1090</v>
      </c>
      <c r="AI830" s="592" t="s">
        <v>1034</v>
      </c>
      <c r="AJ830" s="591">
        <v>407018</v>
      </c>
      <c r="AK830" s="624"/>
      <c r="AL830" s="764">
        <v>410021</v>
      </c>
      <c r="AM830" s="764" t="s">
        <v>3617</v>
      </c>
      <c r="AN830" s="764">
        <v>1</v>
      </c>
      <c r="AO830" s="624"/>
      <c r="AP830" s="441"/>
      <c r="AQ830" s="9"/>
    </row>
    <row r="831" spans="1:43" ht="15" customHeight="1" x14ac:dyDescent="0.1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406"/>
      <c r="AG831" s="181"/>
      <c r="AH831" s="591" t="s">
        <v>1090</v>
      </c>
      <c r="AI831" s="592" t="s">
        <v>1035</v>
      </c>
      <c r="AJ831" s="591">
        <v>407019</v>
      </c>
      <c r="AK831" s="624"/>
      <c r="AL831" s="764">
        <v>410022</v>
      </c>
      <c r="AM831" s="764" t="s">
        <v>3617</v>
      </c>
      <c r="AN831" s="764">
        <v>1</v>
      </c>
      <c r="AO831" s="624"/>
      <c r="AP831" s="441"/>
      <c r="AQ831" s="9"/>
    </row>
    <row r="832" spans="1:43" ht="15" customHeight="1" x14ac:dyDescent="0.1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406"/>
      <c r="AG832" s="181"/>
      <c r="AH832" s="591" t="s">
        <v>1090</v>
      </c>
      <c r="AI832" s="592" t="s">
        <v>1036</v>
      </c>
      <c r="AJ832" s="591">
        <v>407020</v>
      </c>
      <c r="AK832" s="624"/>
      <c r="AL832" s="764">
        <v>410023</v>
      </c>
      <c r="AM832" s="764" t="s">
        <v>3617</v>
      </c>
      <c r="AN832" s="764">
        <v>1</v>
      </c>
      <c r="AO832" s="624"/>
      <c r="AP832" s="441"/>
      <c r="AQ832" s="9"/>
    </row>
    <row r="833" spans="1:43" ht="15" customHeight="1" x14ac:dyDescent="0.1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406"/>
      <c r="AG833" s="181"/>
      <c r="AH833" s="591" t="s">
        <v>1090</v>
      </c>
      <c r="AI833" s="592"/>
      <c r="AJ833" s="591">
        <v>407021</v>
      </c>
      <c r="AK833" s="624"/>
      <c r="AL833" s="764">
        <v>410024</v>
      </c>
      <c r="AM833" s="764">
        <v>1</v>
      </c>
      <c r="AN833" s="764" t="s">
        <v>3617</v>
      </c>
      <c r="AO833" s="624"/>
      <c r="AP833" s="441"/>
      <c r="AQ833" s="9"/>
    </row>
    <row r="834" spans="1:43" ht="15" customHeight="1" x14ac:dyDescent="0.1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406"/>
      <c r="AG834" s="181"/>
      <c r="AH834" s="591" t="s">
        <v>1090</v>
      </c>
      <c r="AI834" s="592" t="s">
        <v>1225</v>
      </c>
      <c r="AJ834" s="591">
        <v>407022</v>
      </c>
      <c r="AK834" s="624"/>
      <c r="AL834" s="764">
        <v>410025</v>
      </c>
      <c r="AM834" s="764" t="s">
        <v>3617</v>
      </c>
      <c r="AN834" s="764">
        <v>1</v>
      </c>
      <c r="AO834" s="624"/>
      <c r="AP834" s="441"/>
      <c r="AQ834" s="9"/>
    </row>
    <row r="835" spans="1:43" ht="15" customHeight="1" x14ac:dyDescent="0.1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406"/>
      <c r="AG835" s="181"/>
      <c r="AH835" s="591" t="s">
        <v>1090</v>
      </c>
      <c r="AI835" s="592" t="s">
        <v>1037</v>
      </c>
      <c r="AJ835" s="591">
        <v>407023</v>
      </c>
      <c r="AK835" s="624"/>
      <c r="AL835" s="764">
        <v>410026</v>
      </c>
      <c r="AM835" s="764" t="s">
        <v>3617</v>
      </c>
      <c r="AN835" s="764">
        <v>1</v>
      </c>
      <c r="AO835" s="624"/>
      <c r="AP835" s="441"/>
      <c r="AQ835" s="9"/>
    </row>
    <row r="836" spans="1:43" ht="15" customHeight="1" x14ac:dyDescent="0.1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406"/>
      <c r="AG836" s="181"/>
      <c r="AH836" s="591" t="s">
        <v>1090</v>
      </c>
      <c r="AI836" s="592" t="s">
        <v>1228</v>
      </c>
      <c r="AJ836" s="591">
        <v>407024</v>
      </c>
      <c r="AK836" s="624"/>
      <c r="AL836" s="764">
        <v>410991</v>
      </c>
      <c r="AM836" s="764" t="s">
        <v>3617</v>
      </c>
      <c r="AN836" s="764">
        <v>1</v>
      </c>
      <c r="AO836" s="624"/>
      <c r="AP836" s="441"/>
      <c r="AQ836" s="9"/>
    </row>
    <row r="837" spans="1:43" ht="15" customHeight="1" x14ac:dyDescent="0.1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406"/>
      <c r="AG837" s="181"/>
      <c r="AH837" s="591" t="s">
        <v>1090</v>
      </c>
      <c r="AI837" s="592" t="s">
        <v>1038</v>
      </c>
      <c r="AJ837" s="591">
        <v>407025</v>
      </c>
      <c r="AK837" s="624"/>
      <c r="AL837" s="764">
        <v>410990</v>
      </c>
      <c r="AM837" s="764" t="s">
        <v>3617</v>
      </c>
      <c r="AN837" s="764">
        <v>1</v>
      </c>
      <c r="AO837" s="624"/>
      <c r="AP837" s="441"/>
      <c r="AQ837" s="9"/>
    </row>
    <row r="838" spans="1:43" ht="15" customHeight="1" x14ac:dyDescent="0.1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406"/>
      <c r="AG838" s="181"/>
      <c r="AH838" s="591" t="s">
        <v>1090</v>
      </c>
      <c r="AI838" s="592"/>
      <c r="AJ838" s="591">
        <v>407990</v>
      </c>
      <c r="AK838" s="624"/>
      <c r="AL838" s="764">
        <v>411001</v>
      </c>
      <c r="AM838" s="764">
        <v>1</v>
      </c>
      <c r="AN838" s="764" t="s">
        <v>3617</v>
      </c>
      <c r="AO838" s="624"/>
      <c r="AP838" s="441"/>
      <c r="AQ838" s="9"/>
    </row>
    <row r="839" spans="1:43" ht="15" customHeight="1" x14ac:dyDescent="0.1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406"/>
      <c r="AG839" s="181"/>
      <c r="AH839" s="591" t="s">
        <v>1090</v>
      </c>
      <c r="AI839" s="592" t="s">
        <v>1040</v>
      </c>
      <c r="AJ839" s="591">
        <v>408001</v>
      </c>
      <c r="AK839" s="624"/>
      <c r="AL839" s="764">
        <v>411002</v>
      </c>
      <c r="AM839" s="764">
        <v>1</v>
      </c>
      <c r="AN839" s="764" t="s">
        <v>3617</v>
      </c>
      <c r="AO839" s="624"/>
      <c r="AP839" s="441"/>
      <c r="AQ839" s="9"/>
    </row>
    <row r="840" spans="1:43" ht="15" customHeight="1" x14ac:dyDescent="0.1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406"/>
      <c r="AG840" s="181"/>
      <c r="AH840" s="591" t="s">
        <v>1090</v>
      </c>
      <c r="AI840" s="592" t="s">
        <v>1041</v>
      </c>
      <c r="AJ840" s="591">
        <v>408002</v>
      </c>
      <c r="AK840" s="624"/>
      <c r="AL840" s="764">
        <v>411003</v>
      </c>
      <c r="AM840" s="764" t="s">
        <v>3617</v>
      </c>
      <c r="AN840" s="764">
        <v>1</v>
      </c>
      <c r="AO840" s="624"/>
      <c r="AP840" s="441"/>
      <c r="AQ840" s="9"/>
    </row>
    <row r="841" spans="1:43" ht="15" customHeight="1" x14ac:dyDescent="0.1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406"/>
      <c r="AG841" s="181"/>
      <c r="AH841" s="591" t="s">
        <v>1090</v>
      </c>
      <c r="AI841" s="592" t="s">
        <v>1042</v>
      </c>
      <c r="AJ841" s="591">
        <v>408003</v>
      </c>
      <c r="AK841" s="624"/>
      <c r="AL841" s="764">
        <v>411004</v>
      </c>
      <c r="AM841" s="764">
        <v>1</v>
      </c>
      <c r="AN841" s="764" t="s">
        <v>3617</v>
      </c>
      <c r="AO841" s="624"/>
      <c r="AP841" s="441"/>
      <c r="AQ841" s="9"/>
    </row>
    <row r="842" spans="1:43" ht="15" customHeight="1" x14ac:dyDescent="0.1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406"/>
      <c r="AG842" s="181"/>
      <c r="AH842" s="591" t="s">
        <v>1090</v>
      </c>
      <c r="AI842" s="592" t="s">
        <v>1043</v>
      </c>
      <c r="AJ842" s="591">
        <v>408004</v>
      </c>
      <c r="AK842" s="624"/>
      <c r="AL842" s="764">
        <v>411005</v>
      </c>
      <c r="AM842" s="764">
        <v>1</v>
      </c>
      <c r="AN842" s="764" t="s">
        <v>3617</v>
      </c>
      <c r="AO842" s="624"/>
      <c r="AP842" s="441"/>
      <c r="AQ842" s="9"/>
    </row>
    <row r="843" spans="1:43" ht="15" customHeight="1" x14ac:dyDescent="0.1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406"/>
      <c r="AG843" s="181"/>
      <c r="AH843" s="591" t="s">
        <v>1090</v>
      </c>
      <c r="AI843" s="592" t="s">
        <v>1235</v>
      </c>
      <c r="AJ843" s="591">
        <v>408005</v>
      </c>
      <c r="AK843" s="624"/>
      <c r="AL843" s="764">
        <v>411006</v>
      </c>
      <c r="AM843" s="764" t="s">
        <v>3617</v>
      </c>
      <c r="AN843" s="764">
        <v>1</v>
      </c>
      <c r="AO843" s="624"/>
      <c r="AP843" s="441"/>
      <c r="AQ843" s="9"/>
    </row>
    <row r="844" spans="1:43" ht="15" customHeight="1" x14ac:dyDescent="0.1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406"/>
      <c r="AG844" s="181"/>
      <c r="AH844" s="591" t="s">
        <v>1090</v>
      </c>
      <c r="AI844" s="592" t="s">
        <v>267</v>
      </c>
      <c r="AJ844" s="591">
        <v>408006</v>
      </c>
      <c r="AK844" s="624"/>
      <c r="AL844" s="764">
        <v>411007</v>
      </c>
      <c r="AM844" s="764" t="s">
        <v>3617</v>
      </c>
      <c r="AN844" s="764">
        <v>1</v>
      </c>
      <c r="AO844" s="624"/>
      <c r="AP844" s="441"/>
      <c r="AQ844" s="9"/>
    </row>
    <row r="845" spans="1:43" ht="15" customHeight="1" x14ac:dyDescent="0.1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406"/>
      <c r="AG845" s="181"/>
      <c r="AH845" s="591" t="s">
        <v>1090</v>
      </c>
      <c r="AI845" s="592" t="s">
        <v>1045</v>
      </c>
      <c r="AJ845" s="591">
        <v>408008</v>
      </c>
      <c r="AK845" s="624"/>
      <c r="AL845" s="764">
        <v>411008</v>
      </c>
      <c r="AM845" s="764" t="s">
        <v>3617</v>
      </c>
      <c r="AN845" s="764">
        <v>1</v>
      </c>
      <c r="AO845" s="624"/>
      <c r="AP845" s="441"/>
      <c r="AQ845" s="9"/>
    </row>
    <row r="846" spans="1:43" ht="15" customHeight="1" x14ac:dyDescent="0.1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406"/>
      <c r="AG846" s="181"/>
      <c r="AH846" s="591" t="s">
        <v>1090</v>
      </c>
      <c r="AI846" s="592" t="s">
        <v>1047</v>
      </c>
      <c r="AJ846" s="591">
        <v>408009</v>
      </c>
      <c r="AK846" s="624"/>
      <c r="AL846" s="764">
        <v>411009</v>
      </c>
      <c r="AM846" s="764" t="s">
        <v>3617</v>
      </c>
      <c r="AN846" s="764">
        <v>1</v>
      </c>
      <c r="AO846" s="624"/>
      <c r="AP846" s="441"/>
      <c r="AQ846" s="9"/>
    </row>
    <row r="847" spans="1:43" ht="15" customHeight="1" x14ac:dyDescent="0.1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406"/>
      <c r="AG847" s="181"/>
      <c r="AH847" s="591" t="s">
        <v>1090</v>
      </c>
      <c r="AI847" s="592" t="s">
        <v>1239</v>
      </c>
      <c r="AJ847" s="591">
        <v>408010</v>
      </c>
      <c r="AK847" s="624"/>
      <c r="AL847" s="764">
        <v>411010</v>
      </c>
      <c r="AM847" s="764">
        <v>1</v>
      </c>
      <c r="AN847" s="764" t="s">
        <v>3617</v>
      </c>
      <c r="AO847" s="624"/>
      <c r="AP847" s="441"/>
      <c r="AQ847" s="9"/>
    </row>
    <row r="848" spans="1:43" ht="15" customHeight="1" x14ac:dyDescent="0.1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406"/>
      <c r="AG848" s="181"/>
      <c r="AH848" s="591" t="s">
        <v>1090</v>
      </c>
      <c r="AI848" s="592" t="s">
        <v>1241</v>
      </c>
      <c r="AJ848" s="591">
        <v>408011</v>
      </c>
      <c r="AK848" s="624"/>
      <c r="AL848" s="764">
        <v>411011</v>
      </c>
      <c r="AM848" s="764" t="s">
        <v>3617</v>
      </c>
      <c r="AN848" s="764">
        <v>1</v>
      </c>
      <c r="AO848" s="624"/>
      <c r="AP848" s="441"/>
      <c r="AQ848" s="9"/>
    </row>
    <row r="849" spans="1:43" ht="15" customHeight="1" x14ac:dyDescent="0.1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406"/>
      <c r="AG849" s="181"/>
      <c r="AH849" s="591" t="s">
        <v>1090</v>
      </c>
      <c r="AI849" s="592" t="s">
        <v>1049</v>
      </c>
      <c r="AJ849" s="591">
        <v>408012</v>
      </c>
      <c r="AK849" s="624"/>
      <c r="AL849" s="764">
        <v>411012</v>
      </c>
      <c r="AM849" s="764">
        <v>1</v>
      </c>
      <c r="AN849" s="764" t="s">
        <v>3617</v>
      </c>
      <c r="AO849" s="624"/>
      <c r="AP849" s="441"/>
      <c r="AQ849" s="9"/>
    </row>
    <row r="850" spans="1:43" ht="15" customHeight="1" x14ac:dyDescent="0.1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406"/>
      <c r="AG850" s="181"/>
      <c r="AH850" s="591" t="s">
        <v>1090</v>
      </c>
      <c r="AI850" s="592" t="s">
        <v>1050</v>
      </c>
      <c r="AJ850" s="591">
        <v>408013</v>
      </c>
      <c r="AK850" s="624"/>
      <c r="AL850" s="764">
        <v>411013</v>
      </c>
      <c r="AM850" s="764">
        <v>1</v>
      </c>
      <c r="AN850" s="764" t="s">
        <v>3617</v>
      </c>
      <c r="AO850" s="624"/>
      <c r="AP850" s="441"/>
      <c r="AQ850" s="9"/>
    </row>
    <row r="851" spans="1:43" ht="15" customHeight="1" x14ac:dyDescent="0.1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406"/>
      <c r="AG851" s="181"/>
      <c r="AH851" s="591" t="s">
        <v>1090</v>
      </c>
      <c r="AI851" s="592" t="s">
        <v>1051</v>
      </c>
      <c r="AJ851" s="591">
        <v>408014</v>
      </c>
      <c r="AK851" s="624"/>
      <c r="AL851" s="764">
        <v>411014</v>
      </c>
      <c r="AM851" s="764" t="s">
        <v>3617</v>
      </c>
      <c r="AN851" s="764">
        <v>1</v>
      </c>
      <c r="AO851" s="624"/>
      <c r="AP851" s="441"/>
      <c r="AQ851" s="9"/>
    </row>
    <row r="852" spans="1:43" ht="15" customHeight="1" x14ac:dyDescent="0.1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406"/>
      <c r="AG852" s="181"/>
      <c r="AH852" s="591" t="s">
        <v>1090</v>
      </c>
      <c r="AI852" s="592" t="s">
        <v>1052</v>
      </c>
      <c r="AJ852" s="591">
        <v>408015</v>
      </c>
      <c r="AK852" s="624"/>
      <c r="AL852" s="764">
        <v>411015</v>
      </c>
      <c r="AM852" s="764">
        <v>1</v>
      </c>
      <c r="AN852" s="764" t="s">
        <v>3617</v>
      </c>
      <c r="AO852" s="624"/>
      <c r="AP852" s="441"/>
      <c r="AQ852" s="9"/>
    </row>
    <row r="853" spans="1:43" ht="15" customHeight="1" x14ac:dyDescent="0.1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406"/>
      <c r="AG853" s="181"/>
      <c r="AH853" s="591" t="s">
        <v>1090</v>
      </c>
      <c r="AI853" s="592" t="s">
        <v>1053</v>
      </c>
      <c r="AJ853" s="591">
        <v>408016</v>
      </c>
      <c r="AK853" s="624"/>
      <c r="AL853" s="764">
        <v>411016</v>
      </c>
      <c r="AM853" s="764" t="s">
        <v>3617</v>
      </c>
      <c r="AN853" s="764">
        <v>1</v>
      </c>
      <c r="AO853" s="624"/>
      <c r="AP853" s="441"/>
      <c r="AQ853" s="9"/>
    </row>
    <row r="854" spans="1:43" ht="15" customHeight="1" x14ac:dyDescent="0.1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406"/>
      <c r="AG854" s="181"/>
      <c r="AH854" s="591" t="s">
        <v>1090</v>
      </c>
      <c r="AI854" s="592" t="s">
        <v>1054</v>
      </c>
      <c r="AJ854" s="591">
        <v>408017</v>
      </c>
      <c r="AK854" s="624"/>
      <c r="AL854" s="764">
        <v>411017</v>
      </c>
      <c r="AM854" s="764">
        <v>1</v>
      </c>
      <c r="AN854" s="764" t="s">
        <v>3617</v>
      </c>
      <c r="AO854" s="624"/>
      <c r="AP854" s="441"/>
      <c r="AQ854" s="9"/>
    </row>
    <row r="855" spans="1:43" ht="15" customHeight="1" x14ac:dyDescent="0.1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406"/>
      <c r="AG855" s="181"/>
      <c r="AH855" s="591" t="s">
        <v>1090</v>
      </c>
      <c r="AI855" s="592" t="s">
        <v>1055</v>
      </c>
      <c r="AJ855" s="591">
        <v>408018</v>
      </c>
      <c r="AK855" s="624"/>
      <c r="AL855" s="764">
        <v>411018</v>
      </c>
      <c r="AM855" s="764">
        <v>1</v>
      </c>
      <c r="AN855" s="764" t="s">
        <v>3617</v>
      </c>
      <c r="AO855" s="624"/>
      <c r="AP855" s="441"/>
      <c r="AQ855" s="9"/>
    </row>
    <row r="856" spans="1:43" ht="15" customHeight="1" x14ac:dyDescent="0.1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406"/>
      <c r="AG856" s="181"/>
      <c r="AH856" s="591" t="s">
        <v>1090</v>
      </c>
      <c r="AI856" s="592" t="s">
        <v>1056</v>
      </c>
      <c r="AJ856" s="591">
        <v>408019</v>
      </c>
      <c r="AK856" s="624"/>
      <c r="AL856" s="764">
        <v>411019</v>
      </c>
      <c r="AM856" s="764">
        <v>1</v>
      </c>
      <c r="AN856" s="764" t="s">
        <v>3617</v>
      </c>
      <c r="AO856" s="624"/>
      <c r="AP856" s="441"/>
      <c r="AQ856" s="9"/>
    </row>
    <row r="857" spans="1:43" ht="15" customHeight="1" x14ac:dyDescent="0.1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406"/>
      <c r="AG857" s="181"/>
      <c r="AH857" s="591" t="s">
        <v>1090</v>
      </c>
      <c r="AI857" s="592" t="s">
        <v>1057</v>
      </c>
      <c r="AJ857" s="591">
        <v>408020</v>
      </c>
      <c r="AK857" s="624"/>
      <c r="AL857" s="764">
        <v>411020</v>
      </c>
      <c r="AM857" s="764" t="s">
        <v>3617</v>
      </c>
      <c r="AN857" s="764">
        <v>1</v>
      </c>
      <c r="AO857" s="624"/>
      <c r="AP857" s="441"/>
      <c r="AQ857" s="9"/>
    </row>
    <row r="858" spans="1:43" ht="15" customHeight="1" x14ac:dyDescent="0.1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406"/>
      <c r="AG858" s="181"/>
      <c r="AH858" s="591" t="s">
        <v>1090</v>
      </c>
      <c r="AI858" s="592" t="s">
        <v>1250</v>
      </c>
      <c r="AJ858" s="591">
        <v>408021</v>
      </c>
      <c r="AK858" s="624"/>
      <c r="AL858" s="764">
        <v>411021</v>
      </c>
      <c r="AM858" s="764">
        <v>1</v>
      </c>
      <c r="AN858" s="764" t="s">
        <v>3617</v>
      </c>
      <c r="AO858" s="624"/>
      <c r="AP858" s="441"/>
      <c r="AQ858" s="9"/>
    </row>
    <row r="859" spans="1:43" ht="15" customHeight="1" x14ac:dyDescent="0.1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406"/>
      <c r="AG859" s="181"/>
      <c r="AH859" s="591" t="s">
        <v>1090</v>
      </c>
      <c r="AI859" s="592" t="s">
        <v>1059</v>
      </c>
      <c r="AJ859" s="591">
        <v>408022</v>
      </c>
      <c r="AK859" s="624"/>
      <c r="AL859" s="764">
        <v>411022</v>
      </c>
      <c r="AM859" s="764">
        <v>1</v>
      </c>
      <c r="AN859" s="764" t="s">
        <v>3617</v>
      </c>
      <c r="AO859" s="624"/>
      <c r="AP859" s="441"/>
      <c r="AQ859" s="9"/>
    </row>
    <row r="860" spans="1:43" ht="15" customHeight="1" x14ac:dyDescent="0.1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406"/>
      <c r="AG860" s="181"/>
      <c r="AH860" s="591" t="s">
        <v>1090</v>
      </c>
      <c r="AI860" s="592" t="s">
        <v>1060</v>
      </c>
      <c r="AJ860" s="591">
        <v>408023</v>
      </c>
      <c r="AK860" s="624"/>
      <c r="AL860" s="764">
        <v>411023</v>
      </c>
      <c r="AM860" s="764" t="s">
        <v>3617</v>
      </c>
      <c r="AN860" s="764">
        <v>1</v>
      </c>
      <c r="AO860" s="624"/>
      <c r="AP860" s="441"/>
      <c r="AQ860" s="9"/>
    </row>
    <row r="861" spans="1:43" ht="15" customHeight="1" x14ac:dyDescent="0.1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406"/>
      <c r="AG861" s="181"/>
      <c r="AH861" s="591" t="s">
        <v>1090</v>
      </c>
      <c r="AI861" s="592" t="s">
        <v>1254</v>
      </c>
      <c r="AJ861" s="591">
        <v>408024</v>
      </c>
      <c r="AK861" s="624"/>
      <c r="AL861" s="764">
        <v>411024</v>
      </c>
      <c r="AM861" s="764">
        <v>1</v>
      </c>
      <c r="AN861" s="764" t="s">
        <v>3617</v>
      </c>
      <c r="AO861" s="624"/>
      <c r="AP861" s="441"/>
      <c r="AQ861" s="9"/>
    </row>
    <row r="862" spans="1:43" ht="15" customHeight="1" x14ac:dyDescent="0.1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406"/>
      <c r="AG862" s="181"/>
      <c r="AH862" s="591" t="s">
        <v>1090</v>
      </c>
      <c r="AI862" s="592" t="s">
        <v>1062</v>
      </c>
      <c r="AJ862" s="591">
        <v>408027</v>
      </c>
      <c r="AK862" s="624"/>
      <c r="AL862" s="764">
        <v>411025</v>
      </c>
      <c r="AM862" s="764" t="s">
        <v>3617</v>
      </c>
      <c r="AN862" s="764">
        <v>1</v>
      </c>
      <c r="AO862" s="624"/>
      <c r="AP862" s="441"/>
      <c r="AQ862" s="9"/>
    </row>
    <row r="863" spans="1:43" ht="15" customHeight="1" x14ac:dyDescent="0.1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406"/>
      <c r="AG863" s="181"/>
      <c r="AH863" s="591" t="s">
        <v>1090</v>
      </c>
      <c r="AI863" s="592" t="s">
        <v>1257</v>
      </c>
      <c r="AJ863" s="591">
        <v>408028</v>
      </c>
      <c r="AK863" s="624"/>
      <c r="AL863" s="764">
        <v>411026</v>
      </c>
      <c r="AM863" s="764" t="s">
        <v>3617</v>
      </c>
      <c r="AN863" s="764">
        <v>1</v>
      </c>
      <c r="AO863" s="624"/>
      <c r="AP863" s="441"/>
      <c r="AQ863" s="9"/>
    </row>
    <row r="864" spans="1:43" ht="15" customHeight="1" x14ac:dyDescent="0.1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406"/>
      <c r="AG864" s="181"/>
      <c r="AH864" s="591" t="s">
        <v>1090</v>
      </c>
      <c r="AI864" s="592" t="s">
        <v>1259</v>
      </c>
      <c r="AJ864" s="591">
        <v>408034</v>
      </c>
      <c r="AK864" s="624"/>
      <c r="AL864" s="764">
        <v>411027</v>
      </c>
      <c r="AM864" s="764" t="s">
        <v>3617</v>
      </c>
      <c r="AN864" s="764">
        <v>1</v>
      </c>
      <c r="AO864" s="624"/>
      <c r="AP864" s="441"/>
      <c r="AQ864" s="9"/>
    </row>
    <row r="865" spans="1:43" ht="15" customHeight="1" x14ac:dyDescent="0.1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406"/>
      <c r="AG865" s="181"/>
      <c r="AH865" s="591" t="s">
        <v>1090</v>
      </c>
      <c r="AI865" s="592" t="s">
        <v>1064</v>
      </c>
      <c r="AJ865" s="591">
        <v>408030</v>
      </c>
      <c r="AK865" s="624"/>
      <c r="AL865" s="764">
        <v>411028</v>
      </c>
      <c r="AM865" s="764">
        <v>1</v>
      </c>
      <c r="AN865" s="764" t="s">
        <v>3617</v>
      </c>
      <c r="AO865" s="624"/>
      <c r="AP865" s="441"/>
      <c r="AQ865" s="9"/>
    </row>
    <row r="866" spans="1:43" ht="15" customHeight="1" x14ac:dyDescent="0.1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406"/>
      <c r="AG866" s="181"/>
      <c r="AH866" s="591" t="s">
        <v>1090</v>
      </c>
      <c r="AI866" s="592" t="s">
        <v>1065</v>
      </c>
      <c r="AJ866" s="591">
        <v>408031</v>
      </c>
      <c r="AK866" s="624"/>
      <c r="AL866" s="764">
        <v>411029</v>
      </c>
      <c r="AM866" s="764">
        <v>1</v>
      </c>
      <c r="AN866" s="764" t="s">
        <v>3617</v>
      </c>
      <c r="AO866" s="624"/>
      <c r="AP866" s="441"/>
      <c r="AQ866" s="9"/>
    </row>
    <row r="867" spans="1:43" ht="15" customHeight="1" x14ac:dyDescent="0.1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406"/>
      <c r="AG867" s="181"/>
      <c r="AH867" s="591" t="s">
        <v>1090</v>
      </c>
      <c r="AI867" s="592" t="s">
        <v>1066</v>
      </c>
      <c r="AJ867" s="591">
        <v>408033</v>
      </c>
      <c r="AK867" s="624"/>
      <c r="AL867" s="764">
        <v>411030</v>
      </c>
      <c r="AM867" s="764">
        <v>1</v>
      </c>
      <c r="AN867" s="764" t="s">
        <v>3617</v>
      </c>
      <c r="AO867" s="624"/>
      <c r="AP867" s="441"/>
      <c r="AQ867" s="9"/>
    </row>
    <row r="868" spans="1:43" ht="15" customHeight="1" x14ac:dyDescent="0.1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406"/>
      <c r="AG868" s="181"/>
      <c r="AH868" s="591" t="s">
        <v>1090</v>
      </c>
      <c r="AI868" s="592" t="s">
        <v>1061</v>
      </c>
      <c r="AJ868" s="591">
        <v>408025</v>
      </c>
      <c r="AK868" s="624"/>
      <c r="AL868" s="764">
        <v>412002</v>
      </c>
      <c r="AM868" s="764" t="s">
        <v>3617</v>
      </c>
      <c r="AN868" s="764">
        <v>1</v>
      </c>
      <c r="AO868" s="624"/>
      <c r="AP868" s="441"/>
      <c r="AQ868" s="9"/>
    </row>
    <row r="869" spans="1:43" ht="15" customHeight="1" x14ac:dyDescent="0.1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406"/>
      <c r="AG869" s="181"/>
      <c r="AH869" s="591" t="s">
        <v>1090</v>
      </c>
      <c r="AI869" s="592"/>
      <c r="AJ869" s="591">
        <v>408026</v>
      </c>
      <c r="AK869" s="624"/>
      <c r="AL869" s="764">
        <v>412003</v>
      </c>
      <c r="AM869" s="764" t="s">
        <v>3617</v>
      </c>
      <c r="AN869" s="764">
        <v>1</v>
      </c>
      <c r="AO869" s="624"/>
      <c r="AP869" s="441"/>
      <c r="AQ869" s="9"/>
    </row>
    <row r="870" spans="1:43" ht="15" customHeight="1" x14ac:dyDescent="0.1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406"/>
      <c r="AG870" s="181"/>
      <c r="AH870" s="591" t="s">
        <v>1090</v>
      </c>
      <c r="AI870" s="592" t="s">
        <v>1063</v>
      </c>
      <c r="AJ870" s="591">
        <v>408029</v>
      </c>
      <c r="AK870" s="624"/>
      <c r="AL870" s="764">
        <v>412004</v>
      </c>
      <c r="AM870" s="764">
        <v>1</v>
      </c>
      <c r="AN870" s="764" t="s">
        <v>3617</v>
      </c>
      <c r="AO870" s="624"/>
      <c r="AP870" s="441"/>
      <c r="AQ870" s="9"/>
    </row>
    <row r="871" spans="1:43" ht="15" customHeight="1" x14ac:dyDescent="0.1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406"/>
      <c r="AG871" s="181"/>
      <c r="AH871" s="591" t="s">
        <v>1090</v>
      </c>
      <c r="AI871" s="593" t="s">
        <v>1267</v>
      </c>
      <c r="AJ871" s="591">
        <v>409004</v>
      </c>
      <c r="AK871" s="624"/>
      <c r="AL871" s="764">
        <v>412005</v>
      </c>
      <c r="AM871" s="764" t="s">
        <v>3617</v>
      </c>
      <c r="AN871" s="764">
        <v>1</v>
      </c>
      <c r="AO871" s="624"/>
      <c r="AP871" s="441"/>
      <c r="AQ871" s="9"/>
    </row>
    <row r="872" spans="1:43" ht="15" customHeight="1" x14ac:dyDescent="0.1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406"/>
      <c r="AG872" s="181"/>
      <c r="AH872" s="591" t="s">
        <v>1090</v>
      </c>
      <c r="AI872" s="592" t="s">
        <v>1069</v>
      </c>
      <c r="AJ872" s="591">
        <v>409001</v>
      </c>
      <c r="AK872" s="624"/>
      <c r="AL872" s="764">
        <v>412006</v>
      </c>
      <c r="AM872" s="764">
        <v>1</v>
      </c>
      <c r="AN872" s="764" t="s">
        <v>3617</v>
      </c>
      <c r="AO872" s="624"/>
      <c r="AP872" s="441"/>
      <c r="AQ872" s="9"/>
    </row>
    <row r="873" spans="1:43" ht="15" customHeight="1" x14ac:dyDescent="0.1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406"/>
      <c r="AG873" s="181"/>
      <c r="AH873" s="591" t="s">
        <v>1090</v>
      </c>
      <c r="AI873" s="592" t="s">
        <v>1071</v>
      </c>
      <c r="AJ873" s="591">
        <v>409002</v>
      </c>
      <c r="AK873" s="624"/>
      <c r="AL873" s="764">
        <v>412007</v>
      </c>
      <c r="AM873" s="764" t="s">
        <v>3617</v>
      </c>
      <c r="AN873" s="764">
        <v>1</v>
      </c>
      <c r="AO873" s="624"/>
      <c r="AP873" s="441"/>
      <c r="AQ873" s="9"/>
    </row>
    <row r="874" spans="1:43" ht="15" customHeight="1" x14ac:dyDescent="0.1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406"/>
      <c r="AG874" s="181"/>
      <c r="AH874" s="591" t="s">
        <v>1090</v>
      </c>
      <c r="AI874" s="592" t="s">
        <v>1072</v>
      </c>
      <c r="AJ874" s="591">
        <v>409003</v>
      </c>
      <c r="AK874" s="624"/>
      <c r="AL874" s="764">
        <v>412008</v>
      </c>
      <c r="AM874" s="764" t="s">
        <v>3617</v>
      </c>
      <c r="AN874" s="764">
        <v>1</v>
      </c>
      <c r="AO874" s="624"/>
      <c r="AP874" s="441"/>
      <c r="AQ874" s="9"/>
    </row>
    <row r="875" spans="1:43" ht="15" customHeight="1" x14ac:dyDescent="0.1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406"/>
      <c r="AG875" s="181"/>
      <c r="AH875" s="591" t="s">
        <v>1090</v>
      </c>
      <c r="AI875" s="592" t="s">
        <v>1073</v>
      </c>
      <c r="AJ875" s="591">
        <v>409005</v>
      </c>
      <c r="AK875" s="624"/>
      <c r="AL875" s="764">
        <v>412009</v>
      </c>
      <c r="AM875" s="764">
        <v>1</v>
      </c>
      <c r="AN875" s="764" t="s">
        <v>3617</v>
      </c>
      <c r="AO875" s="624"/>
      <c r="AP875" s="441"/>
      <c r="AQ875" s="9"/>
    </row>
    <row r="876" spans="1:43" ht="15" customHeight="1" x14ac:dyDescent="0.1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406"/>
      <c r="AG876" s="181"/>
      <c r="AH876" s="591" t="s">
        <v>1090</v>
      </c>
      <c r="AI876" s="592" t="s">
        <v>1074</v>
      </c>
      <c r="AJ876" s="591">
        <v>409006</v>
      </c>
      <c r="AK876" s="624"/>
      <c r="AL876" s="764">
        <v>412010</v>
      </c>
      <c r="AM876" s="764">
        <v>1</v>
      </c>
      <c r="AN876" s="764" t="s">
        <v>3617</v>
      </c>
      <c r="AO876" s="624"/>
      <c r="AP876" s="441"/>
      <c r="AQ876" s="9"/>
    </row>
    <row r="877" spans="1:43" ht="15" customHeight="1" x14ac:dyDescent="0.1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406"/>
      <c r="AG877" s="181"/>
      <c r="AH877" s="591" t="s">
        <v>1090</v>
      </c>
      <c r="AI877" s="592" t="s">
        <v>1076</v>
      </c>
      <c r="AJ877" s="591">
        <v>409007</v>
      </c>
      <c r="AK877" s="624"/>
      <c r="AL877" s="764">
        <v>412011</v>
      </c>
      <c r="AM877" s="764">
        <v>1</v>
      </c>
      <c r="AN877" s="764" t="s">
        <v>3617</v>
      </c>
      <c r="AO877" s="624"/>
      <c r="AP877" s="441"/>
      <c r="AQ877" s="9"/>
    </row>
    <row r="878" spans="1:43" ht="15" customHeight="1" x14ac:dyDescent="0.1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406"/>
      <c r="AG878" s="181"/>
      <c r="AH878" s="591" t="s">
        <v>1090</v>
      </c>
      <c r="AI878" s="592" t="s">
        <v>1077</v>
      </c>
      <c r="AJ878" s="591">
        <v>409008</v>
      </c>
      <c r="AK878" s="624"/>
      <c r="AL878" s="764">
        <v>412012</v>
      </c>
      <c r="AM878" s="764" t="s">
        <v>3617</v>
      </c>
      <c r="AN878" s="764">
        <v>1</v>
      </c>
      <c r="AO878" s="624"/>
      <c r="AP878" s="441"/>
      <c r="AQ878" s="9"/>
    </row>
    <row r="879" spans="1:43" ht="15" customHeight="1" x14ac:dyDescent="0.1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406"/>
      <c r="AG879" s="181"/>
      <c r="AH879" s="591" t="s">
        <v>1090</v>
      </c>
      <c r="AI879" s="592" t="s">
        <v>1079</v>
      </c>
      <c r="AJ879" s="591">
        <v>409009</v>
      </c>
      <c r="AK879" s="624"/>
      <c r="AL879" s="764">
        <v>412013</v>
      </c>
      <c r="AM879" s="764" t="s">
        <v>3617</v>
      </c>
      <c r="AN879" s="764">
        <v>1</v>
      </c>
      <c r="AO879" s="624"/>
      <c r="AP879" s="441"/>
      <c r="AQ879" s="9"/>
    </row>
    <row r="880" spans="1:43" ht="15" customHeight="1" x14ac:dyDescent="0.1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406"/>
      <c r="AG880" s="181"/>
      <c r="AH880" s="591" t="s">
        <v>1090</v>
      </c>
      <c r="AI880" s="592" t="s">
        <v>1080</v>
      </c>
      <c r="AJ880" s="591">
        <v>409010</v>
      </c>
      <c r="AK880" s="624"/>
      <c r="AL880" s="764">
        <v>412014</v>
      </c>
      <c r="AM880" s="764">
        <v>1</v>
      </c>
      <c r="AN880" s="764" t="s">
        <v>3617</v>
      </c>
      <c r="AO880" s="624"/>
      <c r="AP880" s="441"/>
      <c r="AQ880" s="9"/>
    </row>
    <row r="881" spans="1:43" ht="15" customHeight="1" x14ac:dyDescent="0.1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406"/>
      <c r="AG881" s="181"/>
      <c r="AH881" s="591" t="s">
        <v>1090</v>
      </c>
      <c r="AI881" s="592" t="s">
        <v>1278</v>
      </c>
      <c r="AJ881" s="591">
        <v>409011</v>
      </c>
      <c r="AK881" s="624"/>
      <c r="AL881" s="764">
        <v>412015</v>
      </c>
      <c r="AM881" s="764">
        <v>1</v>
      </c>
      <c r="AN881" s="764" t="s">
        <v>3617</v>
      </c>
      <c r="AO881" s="624"/>
      <c r="AP881" s="441"/>
      <c r="AQ881" s="9"/>
    </row>
    <row r="882" spans="1:43" ht="15" customHeight="1" x14ac:dyDescent="0.1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406"/>
      <c r="AG882" s="181"/>
      <c r="AH882" s="591" t="s">
        <v>1090</v>
      </c>
      <c r="AI882" s="592" t="s">
        <v>1083</v>
      </c>
      <c r="AJ882" s="591">
        <v>409013</v>
      </c>
      <c r="AK882" s="624"/>
      <c r="AL882" s="764">
        <v>412016</v>
      </c>
      <c r="AM882" s="764">
        <v>1</v>
      </c>
      <c r="AN882" s="764" t="s">
        <v>3617</v>
      </c>
      <c r="AO882" s="624"/>
      <c r="AP882" s="441"/>
      <c r="AQ882" s="9"/>
    </row>
    <row r="883" spans="1:43" ht="15" customHeight="1" x14ac:dyDescent="0.1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406"/>
      <c r="AG883" s="181"/>
      <c r="AH883" s="591" t="s">
        <v>1090</v>
      </c>
      <c r="AI883" s="592" t="s">
        <v>1085</v>
      </c>
      <c r="AJ883" s="591">
        <v>409014</v>
      </c>
      <c r="AK883" s="624"/>
      <c r="AL883" s="764">
        <v>412017</v>
      </c>
      <c r="AM883" s="764" t="s">
        <v>3617</v>
      </c>
      <c r="AN883" s="764">
        <v>1</v>
      </c>
      <c r="AO883" s="624"/>
      <c r="AP883" s="441"/>
      <c r="AQ883" s="9"/>
    </row>
    <row r="884" spans="1:43" ht="15" customHeight="1" x14ac:dyDescent="0.1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406"/>
      <c r="AG884" s="181"/>
      <c r="AH884" s="591" t="s">
        <v>1090</v>
      </c>
      <c r="AI884" s="592" t="s">
        <v>1281</v>
      </c>
      <c r="AJ884" s="591">
        <v>409015</v>
      </c>
      <c r="AK884" s="624"/>
      <c r="AL884" s="764">
        <v>501001</v>
      </c>
      <c r="AM884" s="764" t="s">
        <v>3617</v>
      </c>
      <c r="AN884" s="764">
        <v>1</v>
      </c>
      <c r="AO884" s="624"/>
      <c r="AP884" s="441"/>
      <c r="AQ884" s="9"/>
    </row>
    <row r="885" spans="1:43" ht="15" customHeight="1" x14ac:dyDescent="0.1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406"/>
      <c r="AG885" s="181"/>
      <c r="AH885" s="591" t="s">
        <v>1090</v>
      </c>
      <c r="AI885" s="592" t="s">
        <v>1087</v>
      </c>
      <c r="AJ885" s="591">
        <v>409016</v>
      </c>
      <c r="AK885" s="624"/>
      <c r="AL885" s="764">
        <v>501002</v>
      </c>
      <c r="AM885" s="764" t="s">
        <v>3617</v>
      </c>
      <c r="AN885" s="764">
        <v>1</v>
      </c>
      <c r="AO885" s="624"/>
      <c r="AP885" s="441"/>
      <c r="AQ885" s="9"/>
    </row>
    <row r="886" spans="1:43" ht="15" customHeight="1" x14ac:dyDescent="0.1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406"/>
      <c r="AG886" s="181"/>
      <c r="AH886" s="591" t="s">
        <v>1090</v>
      </c>
      <c r="AI886" s="592" t="s">
        <v>1089</v>
      </c>
      <c r="AJ886" s="591">
        <v>409017</v>
      </c>
      <c r="AK886" s="624"/>
      <c r="AL886" s="764">
        <v>501003</v>
      </c>
      <c r="AM886" s="764" t="s">
        <v>3617</v>
      </c>
      <c r="AN886" s="764">
        <v>1</v>
      </c>
      <c r="AO886" s="624"/>
      <c r="AP886" s="441"/>
      <c r="AQ886" s="9"/>
    </row>
    <row r="887" spans="1:43" ht="15" customHeight="1" x14ac:dyDescent="0.1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406"/>
      <c r="AG887" s="181"/>
      <c r="AH887" s="591" t="s">
        <v>1090</v>
      </c>
      <c r="AI887" s="592" t="s">
        <v>1284</v>
      </c>
      <c r="AJ887" s="591">
        <v>409018</v>
      </c>
      <c r="AK887" s="624"/>
      <c r="AL887" s="764">
        <v>501004</v>
      </c>
      <c r="AM887" s="764" t="s">
        <v>3617</v>
      </c>
      <c r="AN887" s="764">
        <v>1</v>
      </c>
      <c r="AO887" s="624"/>
      <c r="AP887" s="441"/>
      <c r="AQ887" s="9"/>
    </row>
    <row r="888" spans="1:43" ht="15" customHeight="1" x14ac:dyDescent="0.1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406"/>
      <c r="AG888" s="181"/>
      <c r="AH888" s="591" t="s">
        <v>1090</v>
      </c>
      <c r="AI888" s="592" t="s">
        <v>1081</v>
      </c>
      <c r="AJ888" s="591">
        <v>409012</v>
      </c>
      <c r="AK888" s="624"/>
      <c r="AL888" s="764">
        <v>501005</v>
      </c>
      <c r="AM888" s="764">
        <v>1</v>
      </c>
      <c r="AN888" s="764" t="s">
        <v>3617</v>
      </c>
      <c r="AO888" s="624"/>
      <c r="AP888" s="441"/>
      <c r="AQ888" s="9"/>
    </row>
    <row r="889" spans="1:43" ht="15" customHeight="1" x14ac:dyDescent="0.1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406"/>
      <c r="AG889" s="181"/>
      <c r="AH889" s="591" t="s">
        <v>1090</v>
      </c>
      <c r="AI889" s="592" t="s">
        <v>1091</v>
      </c>
      <c r="AJ889" s="591">
        <v>409019</v>
      </c>
      <c r="AK889" s="624"/>
      <c r="AL889" s="764">
        <v>501006</v>
      </c>
      <c r="AM889" s="764" t="s">
        <v>3617</v>
      </c>
      <c r="AN889" s="764">
        <v>1</v>
      </c>
      <c r="AO889" s="624"/>
      <c r="AP889" s="441"/>
      <c r="AQ889" s="9"/>
    </row>
    <row r="890" spans="1:43" ht="15" customHeight="1" x14ac:dyDescent="0.1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406"/>
      <c r="AG890" s="181"/>
      <c r="AH890" s="591" t="s">
        <v>1090</v>
      </c>
      <c r="AI890" s="592" t="s">
        <v>1092</v>
      </c>
      <c r="AJ890" s="591">
        <v>410001</v>
      </c>
      <c r="AK890" s="624"/>
      <c r="AL890" s="764">
        <v>501007</v>
      </c>
      <c r="AM890" s="764" t="s">
        <v>3617</v>
      </c>
      <c r="AN890" s="764">
        <v>1</v>
      </c>
      <c r="AO890" s="624"/>
      <c r="AP890" s="441"/>
      <c r="AQ890" s="9"/>
    </row>
    <row r="891" spans="1:43" ht="15" customHeight="1" x14ac:dyDescent="0.1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406"/>
      <c r="AG891" s="181"/>
      <c r="AH891" s="591" t="s">
        <v>1090</v>
      </c>
      <c r="AI891" s="592" t="s">
        <v>1093</v>
      </c>
      <c r="AJ891" s="591">
        <v>410003</v>
      </c>
      <c r="AK891" s="624"/>
      <c r="AL891" s="764">
        <v>501008</v>
      </c>
      <c r="AM891" s="764">
        <v>1</v>
      </c>
      <c r="AN891" s="764" t="s">
        <v>3617</v>
      </c>
      <c r="AO891" s="624"/>
      <c r="AP891" s="441"/>
      <c r="AQ891" s="9"/>
    </row>
    <row r="892" spans="1:43" ht="15" customHeight="1" x14ac:dyDescent="0.1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406"/>
      <c r="AG892" s="181"/>
      <c r="AH892" s="591" t="s">
        <v>1090</v>
      </c>
      <c r="AI892" s="592" t="s">
        <v>1288</v>
      </c>
      <c r="AJ892" s="591">
        <v>410008</v>
      </c>
      <c r="AK892" s="624"/>
      <c r="AL892" s="764">
        <v>501009</v>
      </c>
      <c r="AM892" s="764" t="s">
        <v>3617</v>
      </c>
      <c r="AN892" s="764">
        <v>1</v>
      </c>
      <c r="AO892" s="624"/>
      <c r="AP892" s="441"/>
      <c r="AQ892" s="9"/>
    </row>
    <row r="893" spans="1:43" ht="15" customHeight="1" x14ac:dyDescent="0.1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406"/>
      <c r="AG893" s="181"/>
      <c r="AH893" s="591" t="s">
        <v>1090</v>
      </c>
      <c r="AI893" s="592" t="s">
        <v>1094</v>
      </c>
      <c r="AJ893" s="591">
        <v>410004</v>
      </c>
      <c r="AK893" s="624"/>
      <c r="AL893" s="764">
        <v>501010</v>
      </c>
      <c r="AM893" s="764" t="s">
        <v>3617</v>
      </c>
      <c r="AN893" s="764">
        <v>1</v>
      </c>
      <c r="AO893" s="624"/>
      <c r="AP893" s="441"/>
      <c r="AQ893" s="9"/>
    </row>
    <row r="894" spans="1:43" ht="15" customHeight="1" x14ac:dyDescent="0.1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406"/>
      <c r="AG894" s="181"/>
      <c r="AH894" s="591" t="s">
        <v>1090</v>
      </c>
      <c r="AI894" s="592" t="s">
        <v>1290</v>
      </c>
      <c r="AJ894" s="591">
        <v>410005</v>
      </c>
      <c r="AK894" s="624"/>
      <c r="AL894" s="764">
        <v>502001</v>
      </c>
      <c r="AM894" s="764" t="s">
        <v>3617</v>
      </c>
      <c r="AN894" s="764">
        <v>1</v>
      </c>
      <c r="AO894" s="624"/>
      <c r="AP894" s="441"/>
      <c r="AQ894" s="9"/>
    </row>
    <row r="895" spans="1:43" ht="15" customHeight="1" x14ac:dyDescent="0.1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406"/>
      <c r="AG895" s="181"/>
      <c r="AH895" s="591" t="s">
        <v>1090</v>
      </c>
      <c r="AI895" s="592" t="s">
        <v>1095</v>
      </c>
      <c r="AJ895" s="591">
        <v>410006</v>
      </c>
      <c r="AK895" s="624"/>
      <c r="AL895" s="764">
        <v>502002</v>
      </c>
      <c r="AM895" s="764">
        <v>1</v>
      </c>
      <c r="AN895" s="764" t="s">
        <v>3617</v>
      </c>
      <c r="AO895" s="624"/>
      <c r="AP895" s="441"/>
      <c r="AQ895" s="9"/>
    </row>
    <row r="896" spans="1:43" ht="15" customHeight="1" x14ac:dyDescent="0.1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406"/>
      <c r="AG896" s="181"/>
      <c r="AH896" s="591" t="s">
        <v>1090</v>
      </c>
      <c r="AI896" s="592" t="s">
        <v>1096</v>
      </c>
      <c r="AJ896" s="591">
        <v>410010</v>
      </c>
      <c r="AK896" s="624"/>
      <c r="AL896" s="764">
        <v>502003</v>
      </c>
      <c r="AM896" s="764">
        <v>1</v>
      </c>
      <c r="AN896" s="764" t="s">
        <v>3617</v>
      </c>
      <c r="AO896" s="624"/>
      <c r="AP896" s="441"/>
      <c r="AQ896" s="9"/>
    </row>
    <row r="897" spans="1:43" ht="15" customHeight="1" x14ac:dyDescent="0.1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406"/>
      <c r="AG897" s="181"/>
      <c r="AH897" s="591" t="s">
        <v>1090</v>
      </c>
      <c r="AI897" s="592" t="s">
        <v>1097</v>
      </c>
      <c r="AJ897" s="591">
        <v>410011</v>
      </c>
      <c r="AK897" s="624"/>
      <c r="AL897" s="764">
        <v>502004</v>
      </c>
      <c r="AM897" s="764" t="s">
        <v>3617</v>
      </c>
      <c r="AN897" s="764">
        <v>1</v>
      </c>
      <c r="AO897" s="624"/>
      <c r="AP897" s="441"/>
      <c r="AQ897" s="9"/>
    </row>
    <row r="898" spans="1:43" ht="15" customHeight="1" x14ac:dyDescent="0.1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406"/>
      <c r="AG898" s="181"/>
      <c r="AH898" s="591" t="s">
        <v>1090</v>
      </c>
      <c r="AI898" s="592" t="s">
        <v>1098</v>
      </c>
      <c r="AJ898" s="591">
        <v>410012</v>
      </c>
      <c r="AK898" s="624"/>
      <c r="AL898" s="764">
        <v>502005</v>
      </c>
      <c r="AM898" s="764">
        <v>1</v>
      </c>
      <c r="AN898" s="764" t="s">
        <v>3617</v>
      </c>
      <c r="AO898" s="624"/>
      <c r="AP898" s="441"/>
      <c r="AQ898" s="9"/>
    </row>
    <row r="899" spans="1:43" ht="15" customHeight="1" x14ac:dyDescent="0.1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406"/>
      <c r="AG899" s="181"/>
      <c r="AH899" s="591" t="s">
        <v>1090</v>
      </c>
      <c r="AI899" s="592" t="s">
        <v>1099</v>
      </c>
      <c r="AJ899" s="591">
        <v>410013</v>
      </c>
      <c r="AK899" s="624"/>
      <c r="AL899" s="764">
        <v>502006</v>
      </c>
      <c r="AM899" s="764">
        <v>1</v>
      </c>
      <c r="AN899" s="764" t="s">
        <v>3617</v>
      </c>
      <c r="AO899" s="624"/>
      <c r="AP899" s="441"/>
      <c r="AQ899" s="9"/>
    </row>
    <row r="900" spans="1:43" ht="15" customHeight="1" x14ac:dyDescent="0.1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406"/>
      <c r="AG900" s="181"/>
      <c r="AH900" s="591" t="s">
        <v>1090</v>
      </c>
      <c r="AI900" s="592" t="s">
        <v>1101</v>
      </c>
      <c r="AJ900" s="591">
        <v>410014</v>
      </c>
      <c r="AK900" s="624"/>
      <c r="AL900" s="764">
        <v>502007</v>
      </c>
      <c r="AM900" s="764" t="s">
        <v>3617</v>
      </c>
      <c r="AN900" s="764">
        <v>1</v>
      </c>
      <c r="AO900" s="624"/>
      <c r="AP900" s="441"/>
      <c r="AQ900" s="9"/>
    </row>
    <row r="901" spans="1:43" ht="15" customHeight="1" x14ac:dyDescent="0.1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406"/>
      <c r="AG901" s="181"/>
      <c r="AH901" s="591" t="s">
        <v>1090</v>
      </c>
      <c r="AI901" s="592" t="s">
        <v>1103</v>
      </c>
      <c r="AJ901" s="591">
        <v>410015</v>
      </c>
      <c r="AK901" s="624"/>
      <c r="AL901" s="764">
        <v>502008</v>
      </c>
      <c r="AM901" s="764" t="s">
        <v>3617</v>
      </c>
      <c r="AN901" s="764">
        <v>1</v>
      </c>
      <c r="AO901" s="624"/>
      <c r="AP901" s="441"/>
      <c r="AQ901" s="9"/>
    </row>
    <row r="902" spans="1:43" ht="15" customHeight="1" x14ac:dyDescent="0.1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406"/>
      <c r="AG902" s="181"/>
      <c r="AH902" s="591" t="s">
        <v>1090</v>
      </c>
      <c r="AI902" s="592" t="s">
        <v>304</v>
      </c>
      <c r="AJ902" s="591">
        <v>410016</v>
      </c>
      <c r="AK902" s="624"/>
      <c r="AL902" s="764">
        <v>502009</v>
      </c>
      <c r="AM902" s="764" t="s">
        <v>3617</v>
      </c>
      <c r="AN902" s="764">
        <v>1</v>
      </c>
      <c r="AO902" s="624"/>
      <c r="AP902" s="441"/>
      <c r="AQ902" s="9"/>
    </row>
    <row r="903" spans="1:43" ht="15" customHeight="1" x14ac:dyDescent="0.1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406"/>
      <c r="AG903" s="181"/>
      <c r="AH903" s="591" t="s">
        <v>1090</v>
      </c>
      <c r="AI903" s="592" t="s">
        <v>1104</v>
      </c>
      <c r="AJ903" s="591">
        <v>410017</v>
      </c>
      <c r="AK903" s="624"/>
      <c r="AL903" s="764">
        <v>502990</v>
      </c>
      <c r="AM903" s="764" t="s">
        <v>3617</v>
      </c>
      <c r="AN903" s="764">
        <v>1</v>
      </c>
      <c r="AO903" s="624"/>
      <c r="AP903" s="441"/>
      <c r="AQ903" s="9"/>
    </row>
    <row r="904" spans="1:43" ht="15" customHeight="1" x14ac:dyDescent="0.1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406"/>
      <c r="AG904" s="181"/>
      <c r="AH904" s="591" t="s">
        <v>1090</v>
      </c>
      <c r="AI904" s="592" t="s">
        <v>1106</v>
      </c>
      <c r="AJ904" s="591">
        <v>410018</v>
      </c>
      <c r="AK904" s="624"/>
      <c r="AL904" s="764">
        <v>503001</v>
      </c>
      <c r="AM904" s="764" t="s">
        <v>3617</v>
      </c>
      <c r="AN904" s="764">
        <v>1</v>
      </c>
      <c r="AO904" s="624"/>
      <c r="AP904" s="441"/>
      <c r="AQ904" s="9"/>
    </row>
    <row r="905" spans="1:43" ht="15" customHeight="1" x14ac:dyDescent="0.1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406"/>
      <c r="AG905" s="181"/>
      <c r="AH905" s="591" t="s">
        <v>1090</v>
      </c>
      <c r="AI905" s="592" t="s">
        <v>1107</v>
      </c>
      <c r="AJ905" s="591">
        <v>410019</v>
      </c>
      <c r="AK905" s="624"/>
      <c r="AL905" s="764">
        <v>503002</v>
      </c>
      <c r="AM905" s="764">
        <v>1</v>
      </c>
      <c r="AN905" s="764" t="s">
        <v>3617</v>
      </c>
      <c r="AO905" s="624"/>
      <c r="AP905" s="441"/>
      <c r="AQ905" s="9"/>
    </row>
    <row r="906" spans="1:43" ht="15" customHeight="1" x14ac:dyDescent="0.1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406"/>
      <c r="AG906" s="181"/>
      <c r="AH906" s="591" t="s">
        <v>1090</v>
      </c>
      <c r="AI906" s="592" t="s">
        <v>1302</v>
      </c>
      <c r="AJ906" s="591">
        <v>410020</v>
      </c>
      <c r="AK906" s="624"/>
      <c r="AL906" s="764">
        <v>503003</v>
      </c>
      <c r="AM906" s="764">
        <v>1</v>
      </c>
      <c r="AN906" s="764" t="s">
        <v>3617</v>
      </c>
      <c r="AO906" s="624"/>
      <c r="AP906" s="441"/>
      <c r="AQ906" s="9"/>
    </row>
    <row r="907" spans="1:43" ht="15" customHeight="1" x14ac:dyDescent="0.1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406"/>
      <c r="AG907" s="181"/>
      <c r="AH907" s="591" t="s">
        <v>1090</v>
      </c>
      <c r="AI907" s="592" t="s">
        <v>1304</v>
      </c>
      <c r="AJ907" s="591">
        <v>410021</v>
      </c>
      <c r="AK907" s="624"/>
      <c r="AL907" s="764">
        <v>503004</v>
      </c>
      <c r="AM907" s="764" t="s">
        <v>3617</v>
      </c>
      <c r="AN907" s="764">
        <v>1</v>
      </c>
      <c r="AO907" s="624"/>
      <c r="AP907" s="441"/>
      <c r="AQ907" s="9"/>
    </row>
    <row r="908" spans="1:43" ht="15" customHeight="1" x14ac:dyDescent="0.1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406"/>
      <c r="AG908" s="181"/>
      <c r="AH908" s="591" t="s">
        <v>1090</v>
      </c>
      <c r="AI908" s="592" t="s">
        <v>1108</v>
      </c>
      <c r="AJ908" s="591">
        <v>410022</v>
      </c>
      <c r="AK908" s="624"/>
      <c r="AL908" s="764">
        <v>503005</v>
      </c>
      <c r="AM908" s="764" t="s">
        <v>3617</v>
      </c>
      <c r="AN908" s="764">
        <v>1</v>
      </c>
      <c r="AO908" s="624"/>
      <c r="AP908" s="441"/>
      <c r="AQ908" s="9"/>
    </row>
    <row r="909" spans="1:43" ht="15" customHeight="1" x14ac:dyDescent="0.1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406"/>
      <c r="AG909" s="181"/>
      <c r="AH909" s="591" t="s">
        <v>1090</v>
      </c>
      <c r="AI909" s="592" t="s">
        <v>1110</v>
      </c>
      <c r="AJ909" s="591">
        <v>410023</v>
      </c>
      <c r="AK909" s="624"/>
      <c r="AL909" s="764">
        <v>503006</v>
      </c>
      <c r="AM909" s="764" t="s">
        <v>3617</v>
      </c>
      <c r="AN909" s="764">
        <v>1</v>
      </c>
      <c r="AO909" s="624"/>
      <c r="AP909" s="441"/>
      <c r="AQ909" s="9"/>
    </row>
    <row r="910" spans="1:43" ht="15" customHeight="1" x14ac:dyDescent="0.1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406"/>
      <c r="AG910" s="181"/>
      <c r="AH910" s="591" t="s">
        <v>1090</v>
      </c>
      <c r="AI910" s="593" t="s">
        <v>1112</v>
      </c>
      <c r="AJ910" s="591">
        <v>410024</v>
      </c>
      <c r="AK910" s="624"/>
      <c r="AL910" s="764">
        <v>503990</v>
      </c>
      <c r="AM910" s="764" t="s">
        <v>3617</v>
      </c>
      <c r="AN910" s="764">
        <v>1</v>
      </c>
      <c r="AO910" s="624"/>
      <c r="AP910" s="441"/>
      <c r="AQ910" s="9"/>
    </row>
    <row r="911" spans="1:43" ht="15" customHeight="1" x14ac:dyDescent="0.1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406"/>
      <c r="AG911" s="181"/>
      <c r="AH911" s="591" t="s">
        <v>1090</v>
      </c>
      <c r="AI911" s="592" t="s">
        <v>1114</v>
      </c>
      <c r="AJ911" s="591">
        <v>410025</v>
      </c>
      <c r="AK911" s="624"/>
      <c r="AL911" s="764">
        <v>503991</v>
      </c>
      <c r="AM911" s="764" t="s">
        <v>3617</v>
      </c>
      <c r="AN911" s="764">
        <v>1</v>
      </c>
      <c r="AO911" s="624"/>
      <c r="AP911" s="441"/>
      <c r="AQ911" s="9"/>
    </row>
    <row r="912" spans="1:43" ht="15" customHeight="1" x14ac:dyDescent="0.1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406"/>
      <c r="AG912" s="181"/>
      <c r="AH912" s="591" t="s">
        <v>1090</v>
      </c>
      <c r="AI912" s="592" t="s">
        <v>1115</v>
      </c>
      <c r="AJ912" s="591">
        <v>410026</v>
      </c>
      <c r="AK912" s="624"/>
      <c r="AL912" s="764">
        <v>503992</v>
      </c>
      <c r="AM912" s="764" t="s">
        <v>3617</v>
      </c>
      <c r="AN912" s="764">
        <v>1</v>
      </c>
      <c r="AO912" s="624"/>
      <c r="AP912" s="441"/>
      <c r="AQ912" s="9"/>
    </row>
    <row r="913" spans="1:43" ht="15" customHeight="1" x14ac:dyDescent="0.1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406"/>
      <c r="AG913" s="181"/>
      <c r="AH913" s="591" t="s">
        <v>1090</v>
      </c>
      <c r="AI913" s="592" t="s">
        <v>1309</v>
      </c>
      <c r="AJ913" s="591">
        <v>410991</v>
      </c>
      <c r="AK913" s="624"/>
      <c r="AL913" s="764">
        <v>504001</v>
      </c>
      <c r="AM913" s="764" t="s">
        <v>3617</v>
      </c>
      <c r="AN913" s="764">
        <v>1</v>
      </c>
      <c r="AO913" s="624"/>
      <c r="AP913" s="441"/>
      <c r="AQ913" s="9"/>
    </row>
    <row r="914" spans="1:43" ht="15" customHeight="1" x14ac:dyDescent="0.1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406"/>
      <c r="AG914" s="181"/>
      <c r="AH914" s="591" t="s">
        <v>1090</v>
      </c>
      <c r="AI914" s="592" t="s">
        <v>1311</v>
      </c>
      <c r="AJ914" s="591">
        <v>410990</v>
      </c>
      <c r="AK914" s="624"/>
      <c r="AL914" s="764">
        <v>504002</v>
      </c>
      <c r="AM914" s="764">
        <v>1</v>
      </c>
      <c r="AN914" s="764" t="s">
        <v>3617</v>
      </c>
      <c r="AO914" s="624"/>
      <c r="AP914" s="441"/>
      <c r="AQ914" s="9"/>
    </row>
    <row r="915" spans="1:43" ht="15" customHeight="1" x14ac:dyDescent="0.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406"/>
      <c r="AG915" s="181"/>
      <c r="AH915" s="591" t="s">
        <v>1090</v>
      </c>
      <c r="AI915" s="592" t="s">
        <v>1313</v>
      </c>
      <c r="AJ915" s="591">
        <v>411001</v>
      </c>
      <c r="AK915" s="624"/>
      <c r="AL915" s="764">
        <v>504003</v>
      </c>
      <c r="AM915" s="764">
        <v>1</v>
      </c>
      <c r="AN915" s="764" t="s">
        <v>3617</v>
      </c>
      <c r="AO915" s="624"/>
      <c r="AP915" s="441"/>
      <c r="AQ915" s="9"/>
    </row>
    <row r="916" spans="1:43" ht="15" customHeight="1" x14ac:dyDescent="0.1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406"/>
      <c r="AG916" s="181"/>
      <c r="AH916" s="591" t="s">
        <v>1090</v>
      </c>
      <c r="AI916" s="592" t="s">
        <v>1116</v>
      </c>
      <c r="AJ916" s="591">
        <v>411002</v>
      </c>
      <c r="AK916" s="624"/>
      <c r="AL916" s="764">
        <v>504004</v>
      </c>
      <c r="AM916" s="764" t="s">
        <v>3617</v>
      </c>
      <c r="AN916" s="764">
        <v>1</v>
      </c>
      <c r="AO916" s="624"/>
      <c r="AP916" s="441"/>
      <c r="AQ916" s="9"/>
    </row>
    <row r="917" spans="1:43" ht="15" customHeight="1" x14ac:dyDescent="0.1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406"/>
      <c r="AG917" s="181"/>
      <c r="AH917" s="591" t="s">
        <v>1090</v>
      </c>
      <c r="AI917" s="592" t="s">
        <v>1118</v>
      </c>
      <c r="AJ917" s="591">
        <v>411003</v>
      </c>
      <c r="AK917" s="624"/>
      <c r="AL917" s="764">
        <v>504005</v>
      </c>
      <c r="AM917" s="764" t="s">
        <v>3617</v>
      </c>
      <c r="AN917" s="764">
        <v>1</v>
      </c>
      <c r="AO917" s="624"/>
      <c r="AP917" s="441"/>
      <c r="AQ917" s="9"/>
    </row>
    <row r="918" spans="1:43" ht="15" customHeight="1" x14ac:dyDescent="0.1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406"/>
      <c r="AG918" s="181"/>
      <c r="AH918" s="591" t="s">
        <v>1090</v>
      </c>
      <c r="AI918" s="592" t="s">
        <v>1119</v>
      </c>
      <c r="AJ918" s="591">
        <v>411004</v>
      </c>
      <c r="AK918" s="624"/>
      <c r="AL918" s="764">
        <v>504006</v>
      </c>
      <c r="AM918" s="764">
        <v>1</v>
      </c>
      <c r="AN918" s="764" t="s">
        <v>3617</v>
      </c>
      <c r="AO918" s="624"/>
      <c r="AP918" s="441"/>
      <c r="AQ918" s="9"/>
    </row>
    <row r="919" spans="1:43" ht="15" customHeight="1" x14ac:dyDescent="0.1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406"/>
      <c r="AG919" s="181"/>
      <c r="AH919" s="591" t="s">
        <v>1090</v>
      </c>
      <c r="AI919" s="592" t="s">
        <v>1120</v>
      </c>
      <c r="AJ919" s="591">
        <v>411005</v>
      </c>
      <c r="AK919" s="624"/>
      <c r="AL919" s="764">
        <v>504007</v>
      </c>
      <c r="AM919" s="764">
        <v>1</v>
      </c>
      <c r="AN919" s="764" t="s">
        <v>3617</v>
      </c>
      <c r="AO919" s="624"/>
      <c r="AP919" s="441"/>
      <c r="AQ919" s="9"/>
    </row>
    <row r="920" spans="1:43" ht="15" customHeight="1" x14ac:dyDescent="0.1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406"/>
      <c r="AG920" s="181"/>
      <c r="AH920" s="591" t="s">
        <v>1090</v>
      </c>
      <c r="AI920" s="592" t="s">
        <v>1318</v>
      </c>
      <c r="AJ920" s="591">
        <v>411006</v>
      </c>
      <c r="AK920" s="624"/>
      <c r="AL920" s="764">
        <v>504008</v>
      </c>
      <c r="AM920" s="764" t="s">
        <v>3617</v>
      </c>
      <c r="AN920" s="764">
        <v>1</v>
      </c>
      <c r="AO920" s="624"/>
      <c r="AP920" s="441"/>
      <c r="AQ920" s="9"/>
    </row>
    <row r="921" spans="1:43" ht="15" customHeight="1" x14ac:dyDescent="0.1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406"/>
      <c r="AG921" s="181"/>
      <c r="AH921" s="591" t="s">
        <v>1090</v>
      </c>
      <c r="AI921" s="596" t="s">
        <v>1121</v>
      </c>
      <c r="AJ921" s="597">
        <v>411007</v>
      </c>
      <c r="AK921" s="624"/>
      <c r="AL921" s="764">
        <v>504009</v>
      </c>
      <c r="AM921" s="764">
        <v>1</v>
      </c>
      <c r="AN921" s="764" t="s">
        <v>3617</v>
      </c>
      <c r="AO921" s="624"/>
      <c r="AP921" s="441"/>
      <c r="AQ921" s="9"/>
    </row>
    <row r="922" spans="1:43" ht="15" customHeight="1" x14ac:dyDescent="0.1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406"/>
      <c r="AG922" s="181"/>
      <c r="AH922" s="591" t="s">
        <v>1090</v>
      </c>
      <c r="AI922" s="592" t="s">
        <v>1122</v>
      </c>
      <c r="AJ922" s="591">
        <v>411008</v>
      </c>
      <c r="AK922" s="624"/>
      <c r="AL922" s="764">
        <v>504010</v>
      </c>
      <c r="AM922" s="764" t="s">
        <v>3617</v>
      </c>
      <c r="AN922" s="764">
        <v>1</v>
      </c>
      <c r="AO922" s="624"/>
      <c r="AP922" s="441"/>
      <c r="AQ922" s="9"/>
    </row>
    <row r="923" spans="1:43" ht="15" customHeight="1" x14ac:dyDescent="0.1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406"/>
      <c r="AG923" s="181"/>
      <c r="AH923" s="591" t="s">
        <v>1090</v>
      </c>
      <c r="AI923" s="592" t="s">
        <v>1123</v>
      </c>
      <c r="AJ923" s="591">
        <v>411009</v>
      </c>
      <c r="AK923" s="624"/>
      <c r="AL923" s="764">
        <v>504011</v>
      </c>
      <c r="AM923" s="764" t="s">
        <v>3617</v>
      </c>
      <c r="AN923" s="764">
        <v>1</v>
      </c>
      <c r="AO923" s="624"/>
      <c r="AP923" s="441"/>
      <c r="AQ923" s="9"/>
    </row>
    <row r="924" spans="1:43" ht="15" customHeight="1" x14ac:dyDescent="0.1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406"/>
      <c r="AG924" s="181"/>
      <c r="AH924" s="591" t="s">
        <v>1090</v>
      </c>
      <c r="AI924" s="592" t="s">
        <v>1124</v>
      </c>
      <c r="AJ924" s="591">
        <v>411010</v>
      </c>
      <c r="AK924" s="624"/>
      <c r="AL924" s="764">
        <v>504991</v>
      </c>
      <c r="AM924" s="764" t="s">
        <v>3617</v>
      </c>
      <c r="AN924" s="764">
        <v>1</v>
      </c>
      <c r="AO924" s="624"/>
      <c r="AP924" s="441"/>
      <c r="AQ924" s="9"/>
    </row>
    <row r="925" spans="1:43" ht="15" customHeight="1" x14ac:dyDescent="0.1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406"/>
      <c r="AG925" s="181"/>
      <c r="AH925" s="591" t="s">
        <v>1090</v>
      </c>
      <c r="AI925" s="592" t="s">
        <v>1126</v>
      </c>
      <c r="AJ925" s="591">
        <v>411011</v>
      </c>
      <c r="AK925" s="624"/>
      <c r="AL925" s="764">
        <v>504990</v>
      </c>
      <c r="AM925" s="764" t="s">
        <v>3617</v>
      </c>
      <c r="AN925" s="764">
        <v>1</v>
      </c>
      <c r="AO925" s="624"/>
      <c r="AP925" s="441"/>
      <c r="AQ925" s="9"/>
    </row>
    <row r="926" spans="1:43" ht="15" customHeight="1" x14ac:dyDescent="0.1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406"/>
      <c r="AG926" s="181"/>
      <c r="AH926" s="591" t="s">
        <v>1090</v>
      </c>
      <c r="AI926" s="592" t="s">
        <v>1127</v>
      </c>
      <c r="AJ926" s="591">
        <v>411012</v>
      </c>
      <c r="AK926" s="624"/>
      <c r="AL926" s="764">
        <v>505001</v>
      </c>
      <c r="AM926" s="764">
        <v>1</v>
      </c>
      <c r="AN926" s="764" t="s">
        <v>3617</v>
      </c>
      <c r="AO926" s="624"/>
      <c r="AP926" s="441"/>
      <c r="AQ926" s="9"/>
    </row>
    <row r="927" spans="1:43" ht="15" customHeight="1" x14ac:dyDescent="0.1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406"/>
      <c r="AG927" s="181"/>
      <c r="AH927" s="591" t="s">
        <v>1090</v>
      </c>
      <c r="AI927" s="592"/>
      <c r="AJ927" s="591">
        <v>411013</v>
      </c>
      <c r="AK927" s="624"/>
      <c r="AL927" s="764">
        <v>505002</v>
      </c>
      <c r="AM927" s="764">
        <v>1</v>
      </c>
      <c r="AN927" s="764" t="s">
        <v>3617</v>
      </c>
      <c r="AO927" s="624"/>
      <c r="AP927" s="441"/>
      <c r="AQ927" s="9"/>
    </row>
    <row r="928" spans="1:43" ht="15" customHeight="1" x14ac:dyDescent="0.1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406"/>
      <c r="AG928" s="181"/>
      <c r="AH928" s="591" t="s">
        <v>1090</v>
      </c>
      <c r="AI928" s="592" t="s">
        <v>1325</v>
      </c>
      <c r="AJ928" s="591">
        <v>411014</v>
      </c>
      <c r="AK928" s="624"/>
      <c r="AL928" s="764">
        <v>505003</v>
      </c>
      <c r="AM928" s="764">
        <v>1</v>
      </c>
      <c r="AN928" s="764" t="s">
        <v>3617</v>
      </c>
      <c r="AO928" s="624"/>
      <c r="AP928" s="441"/>
      <c r="AQ928" s="9"/>
    </row>
    <row r="929" spans="1:43" ht="15" customHeight="1" x14ac:dyDescent="0.1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406"/>
      <c r="AG929" s="181"/>
      <c r="AH929" s="591" t="s">
        <v>1090</v>
      </c>
      <c r="AI929" s="592" t="s">
        <v>1128</v>
      </c>
      <c r="AJ929" s="591">
        <v>411015</v>
      </c>
      <c r="AK929" s="624"/>
      <c r="AL929" s="764">
        <v>505004</v>
      </c>
      <c r="AM929" s="764">
        <v>1</v>
      </c>
      <c r="AN929" s="764" t="s">
        <v>3617</v>
      </c>
      <c r="AO929" s="624"/>
      <c r="AP929" s="441"/>
      <c r="AQ929" s="9"/>
    </row>
    <row r="930" spans="1:43" ht="15" customHeight="1" x14ac:dyDescent="0.1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406"/>
      <c r="AG930" s="181"/>
      <c r="AH930" s="591" t="s">
        <v>1090</v>
      </c>
      <c r="AI930" s="592" t="s">
        <v>1129</v>
      </c>
      <c r="AJ930" s="591">
        <v>411016</v>
      </c>
      <c r="AK930" s="624"/>
      <c r="AL930" s="764">
        <v>505005</v>
      </c>
      <c r="AM930" s="764" t="s">
        <v>3617</v>
      </c>
      <c r="AN930" s="764">
        <v>1</v>
      </c>
      <c r="AO930" s="624"/>
      <c r="AP930" s="441"/>
      <c r="AQ930" s="9"/>
    </row>
    <row r="931" spans="1:43" ht="15" customHeight="1" x14ac:dyDescent="0.1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406"/>
      <c r="AG931" s="181"/>
      <c r="AH931" s="591" t="s">
        <v>1090</v>
      </c>
      <c r="AI931" s="592" t="s">
        <v>1130</v>
      </c>
      <c r="AJ931" s="591">
        <v>411017</v>
      </c>
      <c r="AK931" s="624"/>
      <c r="AL931" s="764">
        <v>505006</v>
      </c>
      <c r="AM931" s="764">
        <v>1</v>
      </c>
      <c r="AN931" s="764" t="s">
        <v>3617</v>
      </c>
      <c r="AO931" s="624"/>
      <c r="AP931" s="441"/>
      <c r="AQ931" s="9"/>
    </row>
    <row r="932" spans="1:43" ht="15" customHeight="1" x14ac:dyDescent="0.1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406"/>
      <c r="AG932" s="181"/>
      <c r="AH932" s="591" t="s">
        <v>1090</v>
      </c>
      <c r="AI932" s="592" t="s">
        <v>1330</v>
      </c>
      <c r="AJ932" s="591">
        <v>411018</v>
      </c>
      <c r="AK932" s="624"/>
      <c r="AL932" s="764">
        <v>505008</v>
      </c>
      <c r="AM932" s="764" t="s">
        <v>3617</v>
      </c>
      <c r="AN932" s="764">
        <v>1</v>
      </c>
      <c r="AO932" s="624"/>
      <c r="AP932" s="441"/>
      <c r="AQ932" s="9"/>
    </row>
    <row r="933" spans="1:43" ht="15" customHeight="1" x14ac:dyDescent="0.1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406"/>
      <c r="AG933" s="181"/>
      <c r="AH933" s="591" t="s">
        <v>1090</v>
      </c>
      <c r="AI933" s="592" t="s">
        <v>1332</v>
      </c>
      <c r="AJ933" s="591">
        <v>411019</v>
      </c>
      <c r="AK933" s="624"/>
      <c r="AL933" s="764">
        <v>505010</v>
      </c>
      <c r="AM933" s="764" t="s">
        <v>3617</v>
      </c>
      <c r="AN933" s="764">
        <v>1</v>
      </c>
      <c r="AO933" s="624"/>
      <c r="AP933" s="441"/>
      <c r="AQ933" s="9"/>
    </row>
    <row r="934" spans="1:43" ht="15" customHeight="1" x14ac:dyDescent="0.1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406"/>
      <c r="AG934" s="181"/>
      <c r="AH934" s="591" t="s">
        <v>1090</v>
      </c>
      <c r="AI934" s="592" t="s">
        <v>1131</v>
      </c>
      <c r="AJ934" s="591">
        <v>411020</v>
      </c>
      <c r="AK934" s="624"/>
      <c r="AL934" s="764">
        <v>505011</v>
      </c>
      <c r="AM934" s="764">
        <v>1</v>
      </c>
      <c r="AN934" s="764" t="s">
        <v>3617</v>
      </c>
      <c r="AO934" s="624"/>
      <c r="AP934" s="441"/>
      <c r="AQ934" s="9"/>
    </row>
    <row r="935" spans="1:43" ht="15" customHeight="1" x14ac:dyDescent="0.1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406"/>
      <c r="AG935" s="181"/>
      <c r="AH935" s="591" t="s">
        <v>1090</v>
      </c>
      <c r="AI935" s="592" t="s">
        <v>1133</v>
      </c>
      <c r="AJ935" s="591">
        <v>411021</v>
      </c>
      <c r="AK935" s="624"/>
      <c r="AL935" s="764">
        <v>505013</v>
      </c>
      <c r="AM935" s="764">
        <v>1</v>
      </c>
      <c r="AN935" s="764" t="s">
        <v>3617</v>
      </c>
      <c r="AO935" s="624"/>
      <c r="AP935" s="441"/>
      <c r="AQ935" s="9"/>
    </row>
    <row r="936" spans="1:43" ht="15" customHeight="1" x14ac:dyDescent="0.1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406"/>
      <c r="AG936" s="181"/>
      <c r="AH936" s="591" t="s">
        <v>1090</v>
      </c>
      <c r="AI936" s="592" t="s">
        <v>1336</v>
      </c>
      <c r="AJ936" s="591">
        <v>411022</v>
      </c>
      <c r="AK936" s="624"/>
      <c r="AL936" s="764">
        <v>505014</v>
      </c>
      <c r="AM936" s="764">
        <v>1</v>
      </c>
      <c r="AN936" s="764" t="s">
        <v>3617</v>
      </c>
      <c r="AO936" s="624"/>
      <c r="AP936" s="441"/>
      <c r="AQ936" s="9"/>
    </row>
    <row r="937" spans="1:43" ht="15" customHeight="1" x14ac:dyDescent="0.1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406"/>
      <c r="AG937" s="181"/>
      <c r="AH937" s="591" t="s">
        <v>1090</v>
      </c>
      <c r="AI937" s="592" t="s">
        <v>1337</v>
      </c>
      <c r="AJ937" s="591">
        <v>411023</v>
      </c>
      <c r="AK937" s="624"/>
      <c r="AL937" s="764">
        <v>505015</v>
      </c>
      <c r="AM937" s="764">
        <v>1</v>
      </c>
      <c r="AN937" s="764" t="s">
        <v>3617</v>
      </c>
      <c r="AO937" s="624"/>
      <c r="AP937" s="441"/>
      <c r="AQ937" s="9"/>
    </row>
    <row r="938" spans="1:43" ht="15" customHeight="1" x14ac:dyDescent="0.1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406"/>
      <c r="AG938" s="181"/>
      <c r="AH938" s="591" t="s">
        <v>1090</v>
      </c>
      <c r="AI938" s="592" t="s">
        <v>1134</v>
      </c>
      <c r="AJ938" s="591">
        <v>411024</v>
      </c>
      <c r="AK938" s="624"/>
      <c r="AL938" s="764">
        <v>505016</v>
      </c>
      <c r="AM938" s="764" t="s">
        <v>3617</v>
      </c>
      <c r="AN938" s="764">
        <v>1</v>
      </c>
      <c r="AO938" s="624"/>
      <c r="AP938" s="441"/>
      <c r="AQ938" s="9"/>
    </row>
    <row r="939" spans="1:43" ht="15" customHeight="1" x14ac:dyDescent="0.1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406"/>
      <c r="AG939" s="181"/>
      <c r="AH939" s="591" t="s">
        <v>1090</v>
      </c>
      <c r="AI939" s="592" t="s">
        <v>1135</v>
      </c>
      <c r="AJ939" s="591">
        <v>411025</v>
      </c>
      <c r="AK939" s="624"/>
      <c r="AL939" s="764">
        <v>505017</v>
      </c>
      <c r="AM939" s="764">
        <v>1</v>
      </c>
      <c r="AN939" s="764" t="s">
        <v>3617</v>
      </c>
      <c r="AO939" s="624"/>
      <c r="AP939" s="441"/>
      <c r="AQ939" s="9"/>
    </row>
    <row r="940" spans="1:43" ht="15" customHeight="1" x14ac:dyDescent="0.1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406"/>
      <c r="AG940" s="181"/>
      <c r="AH940" s="591" t="s">
        <v>1090</v>
      </c>
      <c r="AI940" s="592" t="s">
        <v>1341</v>
      </c>
      <c r="AJ940" s="591">
        <v>411026</v>
      </c>
      <c r="AK940" s="624"/>
      <c r="AL940" s="764">
        <v>505018</v>
      </c>
      <c r="AM940" s="764" t="s">
        <v>3617</v>
      </c>
      <c r="AN940" s="764">
        <v>1</v>
      </c>
      <c r="AO940" s="624"/>
      <c r="AP940" s="441"/>
      <c r="AQ940" s="9"/>
    </row>
    <row r="941" spans="1:43" ht="15" customHeight="1" x14ac:dyDescent="0.1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406"/>
      <c r="AG941" s="181"/>
      <c r="AH941" s="591" t="s">
        <v>1090</v>
      </c>
      <c r="AI941" s="592" t="s">
        <v>1343</v>
      </c>
      <c r="AJ941" s="591">
        <v>411027</v>
      </c>
      <c r="AK941" s="624"/>
      <c r="AL941" s="764">
        <v>505019</v>
      </c>
      <c r="AM941" s="764" t="s">
        <v>3617</v>
      </c>
      <c r="AN941" s="764">
        <v>1</v>
      </c>
      <c r="AO941" s="624"/>
      <c r="AP941" s="441"/>
      <c r="AQ941" s="9"/>
    </row>
    <row r="942" spans="1:43" ht="15" customHeight="1" x14ac:dyDescent="0.1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406"/>
      <c r="AG942" s="181"/>
      <c r="AH942" s="591" t="s">
        <v>1090</v>
      </c>
      <c r="AI942" s="592" t="s">
        <v>1345</v>
      </c>
      <c r="AJ942" s="591">
        <v>411028</v>
      </c>
      <c r="AK942" s="624"/>
      <c r="AL942" s="764">
        <v>505020</v>
      </c>
      <c r="AM942" s="764">
        <v>1</v>
      </c>
      <c r="AN942" s="764" t="s">
        <v>3617</v>
      </c>
      <c r="AO942" s="624"/>
      <c r="AP942" s="441"/>
      <c r="AQ942" s="9"/>
    </row>
    <row r="943" spans="1:43" ht="15" customHeight="1" x14ac:dyDescent="0.1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406"/>
      <c r="AG943" s="181"/>
      <c r="AH943" s="591" t="s">
        <v>1090</v>
      </c>
      <c r="AI943" s="592" t="s">
        <v>1347</v>
      </c>
      <c r="AJ943" s="591">
        <v>411029</v>
      </c>
      <c r="AK943" s="624"/>
      <c r="AL943" s="764">
        <v>505022</v>
      </c>
      <c r="AM943" s="764" t="s">
        <v>3617</v>
      </c>
      <c r="AN943" s="764">
        <v>1</v>
      </c>
      <c r="AO943" s="624"/>
      <c r="AP943" s="441"/>
      <c r="AQ943" s="9"/>
    </row>
    <row r="944" spans="1:43" ht="15" customHeight="1" x14ac:dyDescent="0.1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406"/>
      <c r="AG944" s="181"/>
      <c r="AH944" s="591" t="s">
        <v>1090</v>
      </c>
      <c r="AI944" s="592" t="s">
        <v>1136</v>
      </c>
      <c r="AJ944" s="591">
        <v>411030</v>
      </c>
      <c r="AK944" s="624"/>
      <c r="AL944" s="764">
        <v>505023</v>
      </c>
      <c r="AM944" s="764">
        <v>1</v>
      </c>
      <c r="AN944" s="764" t="s">
        <v>3617</v>
      </c>
      <c r="AO944" s="624"/>
      <c r="AP944" s="441"/>
      <c r="AQ944" s="9"/>
    </row>
    <row r="945" spans="1:43" ht="15" customHeight="1" x14ac:dyDescent="0.1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406"/>
      <c r="AG945" s="181"/>
      <c r="AH945" s="591" t="s">
        <v>1090</v>
      </c>
      <c r="AI945" s="592" t="s">
        <v>1137</v>
      </c>
      <c r="AJ945" s="591">
        <v>412002</v>
      </c>
      <c r="AK945" s="624"/>
      <c r="AL945" s="764">
        <v>505024</v>
      </c>
      <c r="AM945" s="764" t="s">
        <v>3617</v>
      </c>
      <c r="AN945" s="764">
        <v>1</v>
      </c>
      <c r="AO945" s="624"/>
      <c r="AP945" s="441"/>
      <c r="AQ945" s="9"/>
    </row>
    <row r="946" spans="1:43" ht="15" customHeight="1" x14ac:dyDescent="0.1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406"/>
      <c r="AG946" s="181"/>
      <c r="AH946" s="591" t="s">
        <v>1090</v>
      </c>
      <c r="AI946" s="592" t="s">
        <v>1138</v>
      </c>
      <c r="AJ946" s="591">
        <v>412003</v>
      </c>
      <c r="AK946" s="624"/>
      <c r="AL946" s="764">
        <v>505025</v>
      </c>
      <c r="AM946" s="764" t="s">
        <v>3617</v>
      </c>
      <c r="AN946" s="764">
        <v>1</v>
      </c>
      <c r="AO946" s="624"/>
      <c r="AP946" s="441"/>
      <c r="AQ946" s="9"/>
    </row>
    <row r="947" spans="1:43" ht="15" customHeight="1" x14ac:dyDescent="0.1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406"/>
      <c r="AG947" s="181"/>
      <c r="AH947" s="591" t="s">
        <v>1090</v>
      </c>
      <c r="AI947" s="592" t="s">
        <v>1139</v>
      </c>
      <c r="AJ947" s="591">
        <v>412004</v>
      </c>
      <c r="AK947" s="624"/>
      <c r="AL947" s="764">
        <v>505026</v>
      </c>
      <c r="AM947" s="764" t="s">
        <v>3617</v>
      </c>
      <c r="AN947" s="764">
        <v>1</v>
      </c>
      <c r="AO947" s="624"/>
      <c r="AP947" s="441"/>
      <c r="AQ947" s="9"/>
    </row>
    <row r="948" spans="1:43" ht="15" customHeight="1" x14ac:dyDescent="0.1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406"/>
      <c r="AG948" s="181"/>
      <c r="AH948" s="591" t="s">
        <v>1090</v>
      </c>
      <c r="AI948" s="592" t="s">
        <v>1140</v>
      </c>
      <c r="AJ948" s="591">
        <v>412005</v>
      </c>
      <c r="AK948" s="624"/>
      <c r="AL948" s="764">
        <v>505027</v>
      </c>
      <c r="AM948" s="764" t="s">
        <v>3617</v>
      </c>
      <c r="AN948" s="764">
        <v>1</v>
      </c>
      <c r="AO948" s="624"/>
      <c r="AP948" s="441"/>
      <c r="AQ948" s="9"/>
    </row>
    <row r="949" spans="1:43" ht="15" customHeight="1" x14ac:dyDescent="0.1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406"/>
      <c r="AG949" s="181"/>
      <c r="AH949" s="591" t="s">
        <v>1090</v>
      </c>
      <c r="AI949" s="592" t="s">
        <v>1141</v>
      </c>
      <c r="AJ949" s="591">
        <v>412006</v>
      </c>
      <c r="AK949" s="624"/>
      <c r="AL949" s="764">
        <v>505028</v>
      </c>
      <c r="AM949" s="764">
        <v>1</v>
      </c>
      <c r="AN949" s="764" t="s">
        <v>3617</v>
      </c>
      <c r="AO949" s="624"/>
      <c r="AP949" s="441"/>
      <c r="AQ949" s="9"/>
    </row>
    <row r="950" spans="1:43" ht="15" customHeight="1" x14ac:dyDescent="0.1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406"/>
      <c r="AG950" s="181"/>
      <c r="AH950" s="591" t="s">
        <v>1090</v>
      </c>
      <c r="AI950" s="592" t="s">
        <v>1142</v>
      </c>
      <c r="AJ950" s="591">
        <v>412007</v>
      </c>
      <c r="AK950" s="624"/>
      <c r="AL950" s="764">
        <v>505029</v>
      </c>
      <c r="AM950" s="764" t="s">
        <v>3617</v>
      </c>
      <c r="AN950" s="764">
        <v>1</v>
      </c>
      <c r="AO950" s="624"/>
      <c r="AP950" s="441"/>
      <c r="AQ950" s="9"/>
    </row>
    <row r="951" spans="1:43" ht="15" customHeight="1" x14ac:dyDescent="0.1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406"/>
      <c r="AG951" s="181"/>
      <c r="AH951" s="591" t="s">
        <v>1090</v>
      </c>
      <c r="AI951" s="592" t="s">
        <v>1143</v>
      </c>
      <c r="AJ951" s="591">
        <v>412008</v>
      </c>
      <c r="AK951" s="624"/>
      <c r="AL951" s="764">
        <v>505030</v>
      </c>
      <c r="AM951" s="764" t="s">
        <v>3617</v>
      </c>
      <c r="AN951" s="764">
        <v>1</v>
      </c>
      <c r="AO951" s="624"/>
      <c r="AP951" s="441"/>
      <c r="AQ951" s="9"/>
    </row>
    <row r="952" spans="1:43" ht="15" customHeight="1" x14ac:dyDescent="0.1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406"/>
      <c r="AG952" s="181"/>
      <c r="AH952" s="591" t="s">
        <v>1090</v>
      </c>
      <c r="AI952" s="592" t="s">
        <v>1145</v>
      </c>
      <c r="AJ952" s="591">
        <v>412009</v>
      </c>
      <c r="AK952" s="624"/>
      <c r="AL952" s="764">
        <v>505990</v>
      </c>
      <c r="AM952" s="764" t="s">
        <v>3617</v>
      </c>
      <c r="AN952" s="764">
        <v>1</v>
      </c>
      <c r="AO952" s="624"/>
      <c r="AP952" s="441"/>
      <c r="AQ952" s="9"/>
    </row>
    <row r="953" spans="1:43" ht="15" customHeight="1" x14ac:dyDescent="0.1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406"/>
      <c r="AG953" s="181"/>
      <c r="AH953" s="591" t="s">
        <v>1090</v>
      </c>
      <c r="AI953" s="592" t="s">
        <v>1146</v>
      </c>
      <c r="AJ953" s="591">
        <v>412010</v>
      </c>
      <c r="AK953" s="624"/>
      <c r="AL953" s="764">
        <v>505991</v>
      </c>
      <c r="AM953" s="764" t="s">
        <v>3617</v>
      </c>
      <c r="AN953" s="764">
        <v>1</v>
      </c>
      <c r="AO953" s="624"/>
      <c r="AP953" s="441"/>
      <c r="AQ953" s="9"/>
    </row>
    <row r="954" spans="1:43" ht="15" customHeight="1" x14ac:dyDescent="0.1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406"/>
      <c r="AG954" s="181"/>
      <c r="AH954" s="591" t="s">
        <v>1090</v>
      </c>
      <c r="AI954" s="592" t="s">
        <v>1357</v>
      </c>
      <c r="AJ954" s="591">
        <v>412011</v>
      </c>
      <c r="AK954" s="624"/>
      <c r="AL954" s="764">
        <v>505993</v>
      </c>
      <c r="AM954" s="764" t="s">
        <v>3617</v>
      </c>
      <c r="AN954" s="764">
        <v>1</v>
      </c>
      <c r="AO954" s="624"/>
      <c r="AP954" s="441"/>
      <c r="AQ954" s="9"/>
    </row>
    <row r="955" spans="1:43" ht="15" customHeight="1" x14ac:dyDescent="0.1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406"/>
      <c r="AG955" s="181"/>
      <c r="AH955" s="591" t="s">
        <v>1090</v>
      </c>
      <c r="AI955" s="592" t="s">
        <v>1147</v>
      </c>
      <c r="AJ955" s="591">
        <v>412012</v>
      </c>
      <c r="AK955" s="624"/>
      <c r="AL955" s="764">
        <v>505994</v>
      </c>
      <c r="AM955" s="764" t="s">
        <v>3617</v>
      </c>
      <c r="AN955" s="764">
        <v>1</v>
      </c>
      <c r="AO955" s="624"/>
      <c r="AP955" s="441"/>
      <c r="AQ955" s="9"/>
    </row>
    <row r="956" spans="1:43" ht="15" customHeight="1" x14ac:dyDescent="0.1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406"/>
      <c r="AG956" s="181"/>
      <c r="AH956" s="591" t="s">
        <v>1090</v>
      </c>
      <c r="AI956" s="592"/>
      <c r="AJ956" s="591">
        <v>412013</v>
      </c>
      <c r="AK956" s="624"/>
      <c r="AL956" s="764">
        <v>505992</v>
      </c>
      <c r="AM956" s="764" t="s">
        <v>3617</v>
      </c>
      <c r="AN956" s="764">
        <v>1</v>
      </c>
      <c r="AO956" s="624"/>
      <c r="AP956" s="441"/>
      <c r="AQ956" s="9"/>
    </row>
    <row r="957" spans="1:43" ht="15" customHeight="1" x14ac:dyDescent="0.1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406"/>
      <c r="AG957" s="181"/>
      <c r="AH957" s="591" t="s">
        <v>1090</v>
      </c>
      <c r="AI957" s="592" t="s">
        <v>1148</v>
      </c>
      <c r="AJ957" s="591">
        <v>412014</v>
      </c>
      <c r="AK957" s="624"/>
      <c r="AL957" s="764">
        <v>506001</v>
      </c>
      <c r="AM957" s="764" t="s">
        <v>3617</v>
      </c>
      <c r="AN957" s="764">
        <v>1</v>
      </c>
      <c r="AO957" s="624"/>
      <c r="AP957" s="441"/>
      <c r="AQ957" s="9"/>
    </row>
    <row r="958" spans="1:43" ht="15" customHeight="1" x14ac:dyDescent="0.1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406"/>
      <c r="AG958" s="181"/>
      <c r="AH958" s="591" t="s">
        <v>1090</v>
      </c>
      <c r="AI958" s="592" t="s">
        <v>1149</v>
      </c>
      <c r="AJ958" s="591">
        <v>412015</v>
      </c>
      <c r="AK958" s="624"/>
      <c r="AL958" s="764">
        <v>506002</v>
      </c>
      <c r="AM958" s="764" t="s">
        <v>3617</v>
      </c>
      <c r="AN958" s="764">
        <v>1</v>
      </c>
      <c r="AO958" s="624"/>
      <c r="AP958" s="441"/>
      <c r="AQ958" s="9"/>
    </row>
    <row r="959" spans="1:43" ht="15" customHeight="1" x14ac:dyDescent="0.1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406"/>
      <c r="AG959" s="181"/>
      <c r="AH959" s="591" t="s">
        <v>1090</v>
      </c>
      <c r="AI959" s="592" t="s">
        <v>1150</v>
      </c>
      <c r="AJ959" s="591">
        <v>412016</v>
      </c>
      <c r="AK959" s="624"/>
      <c r="AL959" s="764">
        <v>506003</v>
      </c>
      <c r="AM959" s="764">
        <v>1</v>
      </c>
      <c r="AN959" s="764" t="s">
        <v>3617</v>
      </c>
      <c r="AO959" s="624"/>
      <c r="AP959" s="441"/>
      <c r="AQ959" s="9"/>
    </row>
    <row r="960" spans="1:43" ht="15" customHeight="1" x14ac:dyDescent="0.1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406"/>
      <c r="AG960" s="181"/>
      <c r="AH960" s="591" t="s">
        <v>1090</v>
      </c>
      <c r="AI960" s="592" t="s">
        <v>1364</v>
      </c>
      <c r="AJ960" s="591">
        <v>412017</v>
      </c>
      <c r="AK960" s="624"/>
      <c r="AL960" s="764">
        <v>506004</v>
      </c>
      <c r="AM960" s="764" t="s">
        <v>3617</v>
      </c>
      <c r="AN960" s="764">
        <v>1</v>
      </c>
      <c r="AO960" s="624"/>
      <c r="AP960" s="441"/>
      <c r="AQ960" s="9"/>
    </row>
    <row r="961" spans="1:43" ht="15" customHeight="1" x14ac:dyDescent="0.1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406"/>
      <c r="AG961" s="181"/>
      <c r="AH961" s="591" t="s">
        <v>1366</v>
      </c>
      <c r="AI961" s="592" t="s">
        <v>1151</v>
      </c>
      <c r="AJ961" s="591">
        <v>501001</v>
      </c>
      <c r="AK961" s="624"/>
      <c r="AL961" s="764">
        <v>506005</v>
      </c>
      <c r="AM961" s="764" t="s">
        <v>3617</v>
      </c>
      <c r="AN961" s="764">
        <v>1</v>
      </c>
      <c r="AO961" s="624"/>
      <c r="AP961" s="441"/>
      <c r="AQ961" s="9"/>
    </row>
    <row r="962" spans="1:43" ht="15" customHeight="1" x14ac:dyDescent="0.1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406"/>
      <c r="AG962" s="181"/>
      <c r="AH962" s="591" t="s">
        <v>1366</v>
      </c>
      <c r="AI962" s="592" t="s">
        <v>1153</v>
      </c>
      <c r="AJ962" s="591">
        <v>501002</v>
      </c>
      <c r="AK962" s="624"/>
      <c r="AL962" s="764">
        <v>506006</v>
      </c>
      <c r="AM962" s="764">
        <v>1</v>
      </c>
      <c r="AN962" s="764" t="s">
        <v>3617</v>
      </c>
      <c r="AO962" s="624"/>
      <c r="AP962" s="441"/>
      <c r="AQ962" s="9"/>
    </row>
    <row r="963" spans="1:43" ht="15" customHeight="1" x14ac:dyDescent="0.1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406"/>
      <c r="AG963" s="181"/>
      <c r="AH963" s="591" t="s">
        <v>1366</v>
      </c>
      <c r="AI963" s="592" t="s">
        <v>1154</v>
      </c>
      <c r="AJ963" s="591">
        <v>501003</v>
      </c>
      <c r="AK963" s="624"/>
      <c r="AL963" s="764">
        <v>506007</v>
      </c>
      <c r="AM963" s="764">
        <v>1</v>
      </c>
      <c r="AN963" s="764" t="s">
        <v>3617</v>
      </c>
      <c r="AO963" s="624"/>
      <c r="AP963" s="441"/>
      <c r="AQ963" s="9"/>
    </row>
    <row r="964" spans="1:43" ht="15" customHeight="1" x14ac:dyDescent="0.1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406"/>
      <c r="AG964" s="181"/>
      <c r="AH964" s="591" t="s">
        <v>1366</v>
      </c>
      <c r="AI964" s="592" t="s">
        <v>1155</v>
      </c>
      <c r="AJ964" s="591">
        <v>501004</v>
      </c>
      <c r="AK964" s="624"/>
      <c r="AL964" s="764">
        <v>506008</v>
      </c>
      <c r="AM964" s="764">
        <v>1</v>
      </c>
      <c r="AN964" s="764" t="s">
        <v>3617</v>
      </c>
      <c r="AO964" s="624"/>
      <c r="AP964" s="441"/>
      <c r="AQ964" s="9"/>
    </row>
    <row r="965" spans="1:43" ht="15" customHeight="1" x14ac:dyDescent="0.1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406"/>
      <c r="AG965" s="181"/>
      <c r="AH965" s="591" t="s">
        <v>1366</v>
      </c>
      <c r="AI965" s="592" t="s">
        <v>1157</v>
      </c>
      <c r="AJ965" s="591">
        <v>501005</v>
      </c>
      <c r="AK965" s="624"/>
      <c r="AL965" s="764">
        <v>506009</v>
      </c>
      <c r="AM965" s="764" t="s">
        <v>3617</v>
      </c>
      <c r="AN965" s="764">
        <v>1</v>
      </c>
      <c r="AO965" s="624"/>
      <c r="AP965" s="441"/>
      <c r="AQ965" s="9"/>
    </row>
    <row r="966" spans="1:43" ht="15" customHeight="1" x14ac:dyDescent="0.1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406"/>
      <c r="AG966" s="181"/>
      <c r="AH966" s="591" t="s">
        <v>1366</v>
      </c>
      <c r="AI966" s="592" t="s">
        <v>1159</v>
      </c>
      <c r="AJ966" s="591">
        <v>501006</v>
      </c>
      <c r="AK966" s="624"/>
      <c r="AL966" s="764">
        <v>506010</v>
      </c>
      <c r="AM966" s="764" t="s">
        <v>3617</v>
      </c>
      <c r="AN966" s="764">
        <v>1</v>
      </c>
      <c r="AO966" s="624"/>
      <c r="AP966" s="441"/>
      <c r="AQ966" s="9"/>
    </row>
    <row r="967" spans="1:43" ht="15" customHeight="1" x14ac:dyDescent="0.1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406"/>
      <c r="AG967" s="181"/>
      <c r="AH967" s="591" t="s">
        <v>1366</v>
      </c>
      <c r="AI967" s="592" t="s">
        <v>1161</v>
      </c>
      <c r="AJ967" s="591">
        <v>501007</v>
      </c>
      <c r="AK967" s="624"/>
      <c r="AL967" s="764">
        <v>506011</v>
      </c>
      <c r="AM967" s="764">
        <v>1</v>
      </c>
      <c r="AN967" s="764" t="s">
        <v>3617</v>
      </c>
      <c r="AO967" s="624"/>
      <c r="AP967" s="441"/>
      <c r="AQ967" s="9"/>
    </row>
    <row r="968" spans="1:43" ht="15" customHeight="1" x14ac:dyDescent="0.1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406"/>
      <c r="AG968" s="181"/>
      <c r="AH968" s="591" t="s">
        <v>1366</v>
      </c>
      <c r="AI968" s="592" t="s">
        <v>1162</v>
      </c>
      <c r="AJ968" s="591">
        <v>501008</v>
      </c>
      <c r="AK968" s="624"/>
      <c r="AL968" s="764">
        <v>506012</v>
      </c>
      <c r="AM968" s="764" t="s">
        <v>3617</v>
      </c>
      <c r="AN968" s="764">
        <v>1</v>
      </c>
      <c r="AO968" s="624"/>
      <c r="AP968" s="441"/>
      <c r="AQ968" s="9"/>
    </row>
    <row r="969" spans="1:43" ht="15" customHeight="1" x14ac:dyDescent="0.1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406"/>
      <c r="AG969" s="181"/>
      <c r="AH969" s="591" t="s">
        <v>1366</v>
      </c>
      <c r="AI969" s="592" t="s">
        <v>1374</v>
      </c>
      <c r="AJ969" s="591">
        <v>501009</v>
      </c>
      <c r="AK969" s="624"/>
      <c r="AL969" s="764">
        <v>506013</v>
      </c>
      <c r="AM969" s="764" t="s">
        <v>3617</v>
      </c>
      <c r="AN969" s="764">
        <v>1</v>
      </c>
      <c r="AO969" s="624"/>
      <c r="AP969" s="441"/>
      <c r="AQ969" s="9"/>
    </row>
    <row r="970" spans="1:43" ht="15" customHeight="1" x14ac:dyDescent="0.1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406"/>
      <c r="AG970" s="181"/>
      <c r="AH970" s="591" t="s">
        <v>1366</v>
      </c>
      <c r="AI970" s="592" t="s">
        <v>1163</v>
      </c>
      <c r="AJ970" s="591">
        <v>501010</v>
      </c>
      <c r="AK970" s="624"/>
      <c r="AL970" s="764">
        <v>506014</v>
      </c>
      <c r="AM970" s="764" t="s">
        <v>3617</v>
      </c>
      <c r="AN970" s="764">
        <v>1</v>
      </c>
      <c r="AO970" s="624"/>
      <c r="AP970" s="441"/>
      <c r="AQ970" s="9"/>
    </row>
    <row r="971" spans="1:43" ht="15" customHeight="1" x14ac:dyDescent="0.1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406"/>
      <c r="AG971" s="181"/>
      <c r="AH971" s="591" t="s">
        <v>1377</v>
      </c>
      <c r="AI971" s="592" t="s">
        <v>1164</v>
      </c>
      <c r="AJ971" s="591">
        <v>502001</v>
      </c>
      <c r="AK971" s="624"/>
      <c r="AL971" s="764">
        <v>506016</v>
      </c>
      <c r="AM971" s="764">
        <v>1</v>
      </c>
      <c r="AN971" s="764" t="s">
        <v>3617</v>
      </c>
      <c r="AO971" s="624"/>
      <c r="AP971" s="441"/>
      <c r="AQ971" s="9"/>
    </row>
    <row r="972" spans="1:43" ht="15" customHeight="1" x14ac:dyDescent="0.1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406"/>
      <c r="AG972" s="181"/>
      <c r="AH972" s="591" t="s">
        <v>1377</v>
      </c>
      <c r="AI972" s="592" t="s">
        <v>1379</v>
      </c>
      <c r="AJ972" s="591">
        <v>502002</v>
      </c>
      <c r="AK972" s="624"/>
      <c r="AL972" s="764">
        <v>506017</v>
      </c>
      <c r="AM972" s="764" t="s">
        <v>3617</v>
      </c>
      <c r="AN972" s="764">
        <v>1</v>
      </c>
      <c r="AO972" s="624"/>
      <c r="AP972" s="441"/>
      <c r="AQ972" s="9"/>
    </row>
    <row r="973" spans="1:43" ht="15" customHeight="1" x14ac:dyDescent="0.1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406"/>
      <c r="AG973" s="181"/>
      <c r="AH973" s="591" t="s">
        <v>1377</v>
      </c>
      <c r="AI973" s="592" t="s">
        <v>1165</v>
      </c>
      <c r="AJ973" s="591">
        <v>502003</v>
      </c>
      <c r="AK973" s="624"/>
      <c r="AL973" s="764">
        <v>506018</v>
      </c>
      <c r="AM973" s="764">
        <v>1</v>
      </c>
      <c r="AN973" s="764" t="s">
        <v>3617</v>
      </c>
      <c r="AO973" s="624"/>
      <c r="AP973" s="441"/>
      <c r="AQ973" s="9"/>
    </row>
    <row r="974" spans="1:43" ht="15" customHeight="1" x14ac:dyDescent="0.1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406"/>
      <c r="AG974" s="181"/>
      <c r="AH974" s="591" t="s">
        <v>1377</v>
      </c>
      <c r="AI974" s="592" t="s">
        <v>1382</v>
      </c>
      <c r="AJ974" s="591">
        <v>502004</v>
      </c>
      <c r="AK974" s="624"/>
      <c r="AL974" s="764">
        <v>506019</v>
      </c>
      <c r="AM974" s="764" t="s">
        <v>3617</v>
      </c>
      <c r="AN974" s="764">
        <v>1</v>
      </c>
      <c r="AO974" s="624"/>
      <c r="AP974" s="441"/>
      <c r="AQ974" s="9"/>
    </row>
    <row r="975" spans="1:43" ht="15" customHeight="1" x14ac:dyDescent="0.1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406"/>
      <c r="AG975" s="181"/>
      <c r="AH975" s="591" t="s">
        <v>1377</v>
      </c>
      <c r="AI975" s="592" t="s">
        <v>1166</v>
      </c>
      <c r="AJ975" s="591">
        <v>502005</v>
      </c>
      <c r="AK975" s="624"/>
      <c r="AL975" s="764">
        <v>506020</v>
      </c>
      <c r="AM975" s="764" t="s">
        <v>3617</v>
      </c>
      <c r="AN975" s="764">
        <v>1</v>
      </c>
      <c r="AO975" s="624"/>
      <c r="AP975" s="441"/>
      <c r="AQ975" s="9"/>
    </row>
    <row r="976" spans="1:43" ht="15" customHeight="1" x14ac:dyDescent="0.1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406"/>
      <c r="AG976" s="181"/>
      <c r="AH976" s="591" t="s">
        <v>1377</v>
      </c>
      <c r="AI976" s="592" t="s">
        <v>1167</v>
      </c>
      <c r="AJ976" s="591">
        <v>502006</v>
      </c>
      <c r="AK976" s="624"/>
      <c r="AL976" s="764">
        <v>506021</v>
      </c>
      <c r="AM976" s="764" t="s">
        <v>3617</v>
      </c>
      <c r="AN976" s="764">
        <v>1</v>
      </c>
      <c r="AO976" s="624"/>
      <c r="AP976" s="441"/>
      <c r="AQ976" s="9"/>
    </row>
    <row r="977" spans="1:43" ht="15" customHeight="1" x14ac:dyDescent="0.1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406"/>
      <c r="AG977" s="181"/>
      <c r="AH977" s="591" t="s">
        <v>1377</v>
      </c>
      <c r="AI977" s="592" t="s">
        <v>1169</v>
      </c>
      <c r="AJ977" s="591">
        <v>502007</v>
      </c>
      <c r="AK977" s="624"/>
      <c r="AL977" s="764">
        <v>506022</v>
      </c>
      <c r="AM977" s="764" t="s">
        <v>3617</v>
      </c>
      <c r="AN977" s="764">
        <v>1</v>
      </c>
      <c r="AO977" s="624"/>
      <c r="AP977" s="441"/>
      <c r="AQ977" s="9"/>
    </row>
    <row r="978" spans="1:43" ht="15" customHeight="1" x14ac:dyDescent="0.1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406"/>
      <c r="AG978" s="181"/>
      <c r="AH978" s="591" t="s">
        <v>1377</v>
      </c>
      <c r="AI978" s="592" t="s">
        <v>1170</v>
      </c>
      <c r="AJ978" s="591">
        <v>502008</v>
      </c>
      <c r="AK978" s="624"/>
      <c r="AL978" s="764">
        <v>507001</v>
      </c>
      <c r="AM978" s="764" t="s">
        <v>3617</v>
      </c>
      <c r="AN978" s="764">
        <v>1</v>
      </c>
      <c r="AO978" s="624"/>
      <c r="AP978" s="441"/>
      <c r="AQ978" s="9"/>
    </row>
    <row r="979" spans="1:43" ht="15" customHeight="1" x14ac:dyDescent="0.1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406"/>
      <c r="AG979" s="181"/>
      <c r="AH979" s="591" t="s">
        <v>1377</v>
      </c>
      <c r="AI979" s="592" t="s">
        <v>1385</v>
      </c>
      <c r="AJ979" s="591">
        <v>502009</v>
      </c>
      <c r="AK979" s="624"/>
      <c r="AL979" s="764">
        <v>507002</v>
      </c>
      <c r="AM979" s="764">
        <v>1</v>
      </c>
      <c r="AN979" s="764" t="s">
        <v>3617</v>
      </c>
      <c r="AO979" s="624"/>
      <c r="AP979" s="441"/>
      <c r="AQ979" s="9"/>
    </row>
    <row r="980" spans="1:43" ht="15" customHeight="1" x14ac:dyDescent="0.1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406"/>
      <c r="AG980" s="181"/>
      <c r="AH980" s="591" t="s">
        <v>1377</v>
      </c>
      <c r="AI980" s="592" t="s">
        <v>1387</v>
      </c>
      <c r="AJ980" s="591">
        <v>502990</v>
      </c>
      <c r="AK980" s="624"/>
      <c r="AL980" s="764">
        <v>507003</v>
      </c>
      <c r="AM980" s="764" t="s">
        <v>3617</v>
      </c>
      <c r="AN980" s="764">
        <v>1</v>
      </c>
      <c r="AO980" s="624"/>
      <c r="AP980" s="441"/>
      <c r="AQ980" s="9"/>
    </row>
    <row r="981" spans="1:43" ht="15" customHeight="1" x14ac:dyDescent="0.1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406"/>
      <c r="AG981" s="181"/>
      <c r="AH981" s="591" t="s">
        <v>1389</v>
      </c>
      <c r="AI981" s="592" t="s">
        <v>1172</v>
      </c>
      <c r="AJ981" s="591">
        <v>503001</v>
      </c>
      <c r="AK981" s="624"/>
      <c r="AL981" s="764">
        <v>507004</v>
      </c>
      <c r="AM981" s="764">
        <v>1</v>
      </c>
      <c r="AN981" s="764" t="s">
        <v>3617</v>
      </c>
      <c r="AO981" s="624"/>
      <c r="AP981" s="441"/>
      <c r="AQ981" s="9"/>
    </row>
    <row r="982" spans="1:43" ht="15" customHeight="1" x14ac:dyDescent="0.1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406"/>
      <c r="AG982" s="181"/>
      <c r="AH982" s="591" t="s">
        <v>1389</v>
      </c>
      <c r="AI982" s="592" t="s">
        <v>1174</v>
      </c>
      <c r="AJ982" s="591">
        <v>503002</v>
      </c>
      <c r="AK982" s="624"/>
      <c r="AL982" s="764">
        <v>507005</v>
      </c>
      <c r="AM982" s="764" t="s">
        <v>3617</v>
      </c>
      <c r="AN982" s="764">
        <v>1</v>
      </c>
      <c r="AO982" s="624"/>
      <c r="AP982" s="441"/>
      <c r="AQ982" s="9"/>
    </row>
    <row r="983" spans="1:43" ht="15" customHeight="1" x14ac:dyDescent="0.1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406"/>
      <c r="AG983" s="181"/>
      <c r="AH983" s="591" t="s">
        <v>1389</v>
      </c>
      <c r="AI983" s="592" t="s">
        <v>377</v>
      </c>
      <c r="AJ983" s="591">
        <v>503003</v>
      </c>
      <c r="AK983" s="624"/>
      <c r="AL983" s="764">
        <v>507006</v>
      </c>
      <c r="AM983" s="764" t="s">
        <v>3617</v>
      </c>
      <c r="AN983" s="764">
        <v>1</v>
      </c>
      <c r="AO983" s="624"/>
      <c r="AP983" s="441"/>
      <c r="AQ983" s="9"/>
    </row>
    <row r="984" spans="1:43" ht="15" customHeight="1" x14ac:dyDescent="0.1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406"/>
      <c r="AG984" s="181"/>
      <c r="AH984" s="591" t="s">
        <v>1389</v>
      </c>
      <c r="AI984" s="592" t="s">
        <v>1175</v>
      </c>
      <c r="AJ984" s="591">
        <v>503004</v>
      </c>
      <c r="AK984" s="624"/>
      <c r="AL984" s="764">
        <v>507007</v>
      </c>
      <c r="AM984" s="764" t="s">
        <v>3617</v>
      </c>
      <c r="AN984" s="764">
        <v>1</v>
      </c>
      <c r="AO984" s="624"/>
      <c r="AP984" s="441"/>
      <c r="AQ984" s="9"/>
    </row>
    <row r="985" spans="1:43" ht="15" customHeight="1" x14ac:dyDescent="0.1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406"/>
      <c r="AG985" s="181"/>
      <c r="AH985" s="591" t="s">
        <v>1389</v>
      </c>
      <c r="AI985" s="592" t="s">
        <v>1176</v>
      </c>
      <c r="AJ985" s="591">
        <v>503005</v>
      </c>
      <c r="AK985" s="624"/>
      <c r="AL985" s="764">
        <v>507008</v>
      </c>
      <c r="AM985" s="764">
        <v>1</v>
      </c>
      <c r="AN985" s="764" t="s">
        <v>3617</v>
      </c>
      <c r="AO985" s="624"/>
      <c r="AP985" s="441"/>
      <c r="AQ985" s="9"/>
    </row>
    <row r="986" spans="1:43" ht="15" customHeight="1" x14ac:dyDescent="0.1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406"/>
      <c r="AG986" s="181"/>
      <c r="AH986" s="591" t="s">
        <v>1389</v>
      </c>
      <c r="AI986" s="592" t="s">
        <v>1177</v>
      </c>
      <c r="AJ986" s="591">
        <v>503006</v>
      </c>
      <c r="AK986" s="624"/>
      <c r="AL986" s="764">
        <v>507009</v>
      </c>
      <c r="AM986" s="764" t="s">
        <v>3617</v>
      </c>
      <c r="AN986" s="764">
        <v>1</v>
      </c>
      <c r="AO986" s="624"/>
      <c r="AP986" s="441"/>
      <c r="AQ986" s="9"/>
    </row>
    <row r="987" spans="1:43" ht="15" customHeight="1" x14ac:dyDescent="0.1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406"/>
      <c r="AG987" s="181"/>
      <c r="AH987" s="591" t="s">
        <v>1389</v>
      </c>
      <c r="AI987" s="592" t="s">
        <v>1396</v>
      </c>
      <c r="AJ987" s="591">
        <v>503990</v>
      </c>
      <c r="AK987" s="624"/>
      <c r="AL987" s="764">
        <v>507010</v>
      </c>
      <c r="AM987" s="764" t="s">
        <v>3617</v>
      </c>
      <c r="AN987" s="764">
        <v>1</v>
      </c>
      <c r="AO987" s="624"/>
      <c r="AP987" s="441"/>
      <c r="AQ987" s="9"/>
    </row>
    <row r="988" spans="1:43" ht="15" customHeight="1" x14ac:dyDescent="0.1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406"/>
      <c r="AG988" s="181"/>
      <c r="AH988" s="591" t="s">
        <v>1389</v>
      </c>
      <c r="AI988" s="592"/>
      <c r="AJ988" s="591">
        <v>503991</v>
      </c>
      <c r="AK988" s="624"/>
      <c r="AL988" s="764">
        <v>507011</v>
      </c>
      <c r="AM988" s="764" t="s">
        <v>3617</v>
      </c>
      <c r="AN988" s="764">
        <v>1</v>
      </c>
      <c r="AO988" s="624"/>
      <c r="AP988" s="441"/>
      <c r="AQ988" s="9"/>
    </row>
    <row r="989" spans="1:43" ht="15" customHeight="1" x14ac:dyDescent="0.1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406"/>
      <c r="AG989" s="181"/>
      <c r="AH989" s="591" t="s">
        <v>1389</v>
      </c>
      <c r="AI989" s="592" t="s">
        <v>1399</v>
      </c>
      <c r="AJ989" s="591">
        <v>503992</v>
      </c>
      <c r="AK989" s="624"/>
      <c r="AL989" s="764">
        <v>507013</v>
      </c>
      <c r="AM989" s="764">
        <v>1</v>
      </c>
      <c r="AN989" s="764" t="s">
        <v>3617</v>
      </c>
      <c r="AO989" s="624"/>
      <c r="AP989" s="441"/>
      <c r="AQ989" s="9"/>
    </row>
    <row r="990" spans="1:43" ht="15" customHeight="1" x14ac:dyDescent="0.1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406"/>
      <c r="AG990" s="181"/>
      <c r="AH990" s="591" t="s">
        <v>1401</v>
      </c>
      <c r="AI990" s="592" t="s">
        <v>1402</v>
      </c>
      <c r="AJ990" s="591">
        <v>504001</v>
      </c>
      <c r="AK990" s="624"/>
      <c r="AL990" s="764">
        <v>507016</v>
      </c>
      <c r="AM990" s="764">
        <v>1</v>
      </c>
      <c r="AN990" s="764" t="s">
        <v>3617</v>
      </c>
      <c r="AO990" s="624"/>
      <c r="AP990" s="441"/>
      <c r="AQ990" s="9"/>
    </row>
    <row r="991" spans="1:43" ht="15" customHeight="1" x14ac:dyDescent="0.1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406"/>
      <c r="AG991" s="181"/>
      <c r="AH991" s="591" t="s">
        <v>1401</v>
      </c>
      <c r="AI991" s="592" t="s">
        <v>1178</v>
      </c>
      <c r="AJ991" s="591">
        <v>504002</v>
      </c>
      <c r="AK991" s="624"/>
      <c r="AL991" s="764">
        <v>507017</v>
      </c>
      <c r="AM991" s="764">
        <v>1</v>
      </c>
      <c r="AN991" s="764" t="s">
        <v>3617</v>
      </c>
      <c r="AO991" s="624"/>
      <c r="AP991" s="441"/>
      <c r="AQ991" s="9"/>
    </row>
    <row r="992" spans="1:43" ht="15" customHeight="1" x14ac:dyDescent="0.1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406"/>
      <c r="AG992" s="181"/>
      <c r="AH992" s="591" t="s">
        <v>1401</v>
      </c>
      <c r="AI992" s="592" t="s">
        <v>1180</v>
      </c>
      <c r="AJ992" s="591">
        <v>504003</v>
      </c>
      <c r="AK992" s="624"/>
      <c r="AL992" s="764">
        <v>507018</v>
      </c>
      <c r="AM992" s="764" t="s">
        <v>3617</v>
      </c>
      <c r="AN992" s="764">
        <v>1</v>
      </c>
      <c r="AO992" s="624"/>
      <c r="AP992" s="441"/>
      <c r="AQ992" s="9"/>
    </row>
    <row r="993" spans="1:43" ht="15" customHeight="1" x14ac:dyDescent="0.1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406"/>
      <c r="AG993" s="181"/>
      <c r="AH993" s="591" t="s">
        <v>1401</v>
      </c>
      <c r="AI993" s="592" t="s">
        <v>1182</v>
      </c>
      <c r="AJ993" s="591">
        <v>504004</v>
      </c>
      <c r="AK993" s="624"/>
      <c r="AL993" s="764">
        <v>507019</v>
      </c>
      <c r="AM993" s="764" t="s">
        <v>3617</v>
      </c>
      <c r="AN993" s="764">
        <v>1</v>
      </c>
      <c r="AO993" s="624"/>
      <c r="AP993" s="441"/>
      <c r="AQ993" s="9"/>
    </row>
    <row r="994" spans="1:43" ht="15" customHeight="1" x14ac:dyDescent="0.1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406"/>
      <c r="AG994" s="181"/>
      <c r="AH994" s="591" t="s">
        <v>1401</v>
      </c>
      <c r="AI994" s="592" t="s">
        <v>1406</v>
      </c>
      <c r="AJ994" s="591">
        <v>504005</v>
      </c>
      <c r="AK994" s="624"/>
      <c r="AL994" s="764">
        <v>507020</v>
      </c>
      <c r="AM994" s="764" t="s">
        <v>3617</v>
      </c>
      <c r="AN994" s="764">
        <v>1</v>
      </c>
      <c r="AO994" s="624"/>
      <c r="AP994" s="441"/>
      <c r="AQ994" s="9"/>
    </row>
    <row r="995" spans="1:43" ht="15" customHeight="1" x14ac:dyDescent="0.1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406"/>
      <c r="AG995" s="181"/>
      <c r="AH995" s="591" t="s">
        <v>1401</v>
      </c>
      <c r="AI995" s="592" t="s">
        <v>1183</v>
      </c>
      <c r="AJ995" s="591">
        <v>504006</v>
      </c>
      <c r="AK995" s="624"/>
      <c r="AL995" s="764">
        <v>507021</v>
      </c>
      <c r="AM995" s="764">
        <v>1</v>
      </c>
      <c r="AN995" s="764" t="s">
        <v>3617</v>
      </c>
      <c r="AO995" s="624"/>
      <c r="AP995" s="441"/>
      <c r="AQ995" s="9"/>
    </row>
    <row r="996" spans="1:43" ht="15" customHeight="1" x14ac:dyDescent="0.1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406"/>
      <c r="AG996" s="181"/>
      <c r="AH996" s="591" t="s">
        <v>1401</v>
      </c>
      <c r="AI996" s="592" t="s">
        <v>1409</v>
      </c>
      <c r="AJ996" s="591">
        <v>504007</v>
      </c>
      <c r="AK996" s="624"/>
      <c r="AL996" s="764">
        <v>507022</v>
      </c>
      <c r="AM996" s="764">
        <v>1</v>
      </c>
      <c r="AN996" s="764" t="s">
        <v>3617</v>
      </c>
      <c r="AO996" s="624"/>
      <c r="AP996" s="441"/>
      <c r="AQ996" s="9"/>
    </row>
    <row r="997" spans="1:43" ht="15" customHeight="1" x14ac:dyDescent="0.1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406"/>
      <c r="AG997" s="181"/>
      <c r="AH997" s="591" t="s">
        <v>1401</v>
      </c>
      <c r="AI997" s="592" t="s">
        <v>1184</v>
      </c>
      <c r="AJ997" s="591">
        <v>504008</v>
      </c>
      <c r="AK997" s="624"/>
      <c r="AL997" s="764">
        <v>507023</v>
      </c>
      <c r="AM997" s="764">
        <v>1</v>
      </c>
      <c r="AN997" s="764" t="s">
        <v>3617</v>
      </c>
      <c r="AO997" s="624"/>
      <c r="AP997" s="441"/>
      <c r="AQ997" s="9"/>
    </row>
    <row r="998" spans="1:43" ht="15" customHeight="1" x14ac:dyDescent="0.1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406"/>
      <c r="AG998" s="181"/>
      <c r="AH998" s="591" t="s">
        <v>1401</v>
      </c>
      <c r="AI998" s="592" t="s">
        <v>1411</v>
      </c>
      <c r="AJ998" s="591">
        <v>504009</v>
      </c>
      <c r="AK998" s="624"/>
      <c r="AL998" s="764">
        <v>507024</v>
      </c>
      <c r="AM998" s="764">
        <v>1</v>
      </c>
      <c r="AN998" s="764" t="s">
        <v>3617</v>
      </c>
      <c r="AO998" s="624"/>
      <c r="AP998" s="441"/>
      <c r="AQ998" s="9"/>
    </row>
    <row r="999" spans="1:43" ht="15" customHeight="1" x14ac:dyDescent="0.1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406"/>
      <c r="AG999" s="181"/>
      <c r="AH999" s="591" t="s">
        <v>1401</v>
      </c>
      <c r="AI999" s="592" t="s">
        <v>1185</v>
      </c>
      <c r="AJ999" s="591">
        <v>504010</v>
      </c>
      <c r="AK999" s="624"/>
      <c r="AL999" s="764">
        <v>507025</v>
      </c>
      <c r="AM999" s="764" t="s">
        <v>3617</v>
      </c>
      <c r="AN999" s="764">
        <v>1</v>
      </c>
      <c r="AO999" s="624"/>
      <c r="AP999" s="441"/>
      <c r="AQ999" s="9"/>
    </row>
    <row r="1000" spans="1:43" ht="15" customHeight="1" x14ac:dyDescent="0.1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406"/>
      <c r="AG1000" s="181"/>
      <c r="AH1000" s="591" t="s">
        <v>1401</v>
      </c>
      <c r="AI1000" s="592" t="s">
        <v>1186</v>
      </c>
      <c r="AJ1000" s="591">
        <v>504011</v>
      </c>
      <c r="AK1000" s="624"/>
      <c r="AL1000" s="764">
        <v>507026</v>
      </c>
      <c r="AM1000" s="764" t="s">
        <v>3617</v>
      </c>
      <c r="AN1000" s="764">
        <v>1</v>
      </c>
      <c r="AO1000" s="624"/>
      <c r="AP1000" s="441"/>
      <c r="AQ1000" s="9"/>
    </row>
    <row r="1001" spans="1:43" ht="15" customHeight="1" x14ac:dyDescent="0.15">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406"/>
      <c r="AG1001" s="181"/>
      <c r="AH1001" s="591" t="s">
        <v>1415</v>
      </c>
      <c r="AI1001" s="592"/>
      <c r="AJ1001" s="591">
        <v>504991</v>
      </c>
      <c r="AK1001" s="624"/>
      <c r="AL1001" s="764">
        <v>507027</v>
      </c>
      <c r="AM1001" s="764" t="s">
        <v>3617</v>
      </c>
      <c r="AN1001" s="764">
        <v>1</v>
      </c>
      <c r="AO1001" s="624"/>
      <c r="AP1001" s="441"/>
      <c r="AQ1001" s="9"/>
    </row>
    <row r="1002" spans="1:43" ht="15" customHeight="1" x14ac:dyDescent="0.15">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406"/>
      <c r="AG1002" s="181"/>
      <c r="AH1002" s="591" t="s">
        <v>1401</v>
      </c>
      <c r="AI1002" s="592"/>
      <c r="AJ1002" s="591">
        <v>504990</v>
      </c>
      <c r="AK1002" s="624"/>
      <c r="AL1002" s="764">
        <v>507028</v>
      </c>
      <c r="AM1002" s="764" t="s">
        <v>3617</v>
      </c>
      <c r="AN1002" s="764">
        <v>1</v>
      </c>
      <c r="AO1002" s="624"/>
      <c r="AP1002" s="441"/>
      <c r="AQ1002" s="9"/>
    </row>
    <row r="1003" spans="1:43" ht="15" customHeight="1" x14ac:dyDescent="0.15">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406"/>
      <c r="AG1003" s="181"/>
      <c r="AH1003" s="591" t="s">
        <v>1418</v>
      </c>
      <c r="AI1003" s="592" t="s">
        <v>1419</v>
      </c>
      <c r="AJ1003" s="591">
        <v>505001</v>
      </c>
      <c r="AK1003" s="624"/>
      <c r="AL1003" s="764">
        <v>507029</v>
      </c>
      <c r="AM1003" s="764" t="s">
        <v>3617</v>
      </c>
      <c r="AN1003" s="764">
        <v>1</v>
      </c>
      <c r="AO1003" s="624"/>
      <c r="AP1003" s="441"/>
      <c r="AQ1003" s="9"/>
    </row>
    <row r="1004" spans="1:43" ht="15" customHeight="1" x14ac:dyDescent="0.15">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406"/>
      <c r="AG1004" s="181"/>
      <c r="AH1004" s="591" t="s">
        <v>1418</v>
      </c>
      <c r="AI1004" s="592" t="s">
        <v>1187</v>
      </c>
      <c r="AJ1004" s="591">
        <v>505002</v>
      </c>
      <c r="AK1004" s="624"/>
      <c r="AL1004" s="764">
        <v>507030</v>
      </c>
      <c r="AM1004" s="764">
        <v>1</v>
      </c>
      <c r="AN1004" s="764" t="s">
        <v>3617</v>
      </c>
      <c r="AO1004" s="624"/>
      <c r="AP1004" s="441"/>
      <c r="AQ1004" s="9"/>
    </row>
    <row r="1005" spans="1:43" ht="15" customHeight="1" x14ac:dyDescent="0.1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406"/>
      <c r="AG1005" s="181"/>
      <c r="AH1005" s="591" t="s">
        <v>1418</v>
      </c>
      <c r="AI1005" s="592" t="s">
        <v>1188</v>
      </c>
      <c r="AJ1005" s="591">
        <v>505003</v>
      </c>
      <c r="AK1005" s="624"/>
      <c r="AL1005" s="764">
        <v>507031</v>
      </c>
      <c r="AM1005" s="764" t="s">
        <v>3617</v>
      </c>
      <c r="AN1005" s="764">
        <v>1</v>
      </c>
      <c r="AO1005" s="624"/>
      <c r="AP1005" s="441"/>
      <c r="AQ1005" s="9"/>
    </row>
    <row r="1006" spans="1:43" ht="15" customHeight="1" x14ac:dyDescent="0.15">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406"/>
      <c r="AG1006" s="181"/>
      <c r="AH1006" s="591" t="s">
        <v>1418</v>
      </c>
      <c r="AI1006" s="592" t="s">
        <v>1189</v>
      </c>
      <c r="AJ1006" s="591">
        <v>505004</v>
      </c>
      <c r="AK1006" s="624"/>
      <c r="AL1006" s="764">
        <v>507032</v>
      </c>
      <c r="AM1006" s="764">
        <v>1</v>
      </c>
      <c r="AN1006" s="764" t="s">
        <v>3617</v>
      </c>
      <c r="AO1006" s="624"/>
      <c r="AP1006" s="441"/>
      <c r="AQ1006" s="9"/>
    </row>
    <row r="1007" spans="1:43" ht="15" customHeight="1" x14ac:dyDescent="0.15">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406"/>
      <c r="AG1007" s="181"/>
      <c r="AH1007" s="591" t="s">
        <v>1418</v>
      </c>
      <c r="AI1007" s="592" t="s">
        <v>1424</v>
      </c>
      <c r="AJ1007" s="591">
        <v>505005</v>
      </c>
      <c r="AK1007" s="624"/>
      <c r="AL1007" s="764">
        <v>507033</v>
      </c>
      <c r="AM1007" s="764" t="s">
        <v>3617</v>
      </c>
      <c r="AN1007" s="764">
        <v>1</v>
      </c>
      <c r="AO1007" s="624"/>
      <c r="AP1007" s="441"/>
      <c r="AQ1007" s="9"/>
    </row>
    <row r="1008" spans="1:43" ht="15" customHeight="1" x14ac:dyDescent="0.15">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406"/>
      <c r="AG1008" s="181"/>
      <c r="AH1008" s="591" t="s">
        <v>1418</v>
      </c>
      <c r="AI1008" s="592" t="s">
        <v>1190</v>
      </c>
      <c r="AJ1008" s="591">
        <v>505006</v>
      </c>
      <c r="AK1008" s="624"/>
      <c r="AL1008" s="764">
        <v>507034</v>
      </c>
      <c r="AM1008" s="764" t="s">
        <v>3617</v>
      </c>
      <c r="AN1008" s="764">
        <v>1</v>
      </c>
      <c r="AO1008" s="624"/>
      <c r="AP1008" s="441"/>
      <c r="AQ1008" s="9"/>
    </row>
    <row r="1009" spans="1:43" ht="15" customHeight="1" x14ac:dyDescent="0.15">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406"/>
      <c r="AG1009" s="181"/>
      <c r="AH1009" s="591" t="s">
        <v>1418</v>
      </c>
      <c r="AI1009" s="592" t="s">
        <v>1191</v>
      </c>
      <c r="AJ1009" s="591">
        <v>505008</v>
      </c>
      <c r="AK1009" s="624"/>
      <c r="AL1009" s="764">
        <v>507035</v>
      </c>
      <c r="AM1009" s="764" t="s">
        <v>3617</v>
      </c>
      <c r="AN1009" s="764">
        <v>1</v>
      </c>
      <c r="AO1009" s="624"/>
      <c r="AP1009" s="441"/>
      <c r="AQ1009" s="9"/>
    </row>
    <row r="1010" spans="1:43" ht="15" customHeight="1" x14ac:dyDescent="0.15">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406"/>
      <c r="AG1010" s="181"/>
      <c r="AH1010" s="591" t="s">
        <v>1418</v>
      </c>
      <c r="AI1010" s="592" t="s">
        <v>1192</v>
      </c>
      <c r="AJ1010" s="591">
        <v>505010</v>
      </c>
      <c r="AK1010" s="624"/>
      <c r="AL1010" s="764">
        <v>507036</v>
      </c>
      <c r="AM1010" s="764" t="s">
        <v>3617</v>
      </c>
      <c r="AN1010" s="764">
        <v>1</v>
      </c>
      <c r="AO1010" s="624"/>
      <c r="AP1010" s="441"/>
      <c r="AQ1010" s="9"/>
    </row>
    <row r="1011" spans="1:43" ht="15" customHeight="1" x14ac:dyDescent="0.15">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406"/>
      <c r="AG1011" s="181"/>
      <c r="AH1011" s="591" t="s">
        <v>1418</v>
      </c>
      <c r="AI1011" s="592" t="s">
        <v>1193</v>
      </c>
      <c r="AJ1011" s="591">
        <v>505011</v>
      </c>
      <c r="AK1011" s="624"/>
      <c r="AL1011" s="764">
        <v>507037</v>
      </c>
      <c r="AM1011" s="764" t="s">
        <v>3617</v>
      </c>
      <c r="AN1011" s="764">
        <v>1</v>
      </c>
      <c r="AO1011" s="624"/>
      <c r="AP1011" s="441"/>
      <c r="AQ1011" s="9"/>
    </row>
    <row r="1012" spans="1:43" ht="15" customHeight="1" x14ac:dyDescent="0.15">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406"/>
      <c r="AG1012" s="181"/>
      <c r="AH1012" s="591" t="s">
        <v>1418</v>
      </c>
      <c r="AI1012" s="592" t="s">
        <v>1194</v>
      </c>
      <c r="AJ1012" s="591">
        <v>505013</v>
      </c>
      <c r="AK1012" s="624"/>
      <c r="AL1012" s="764">
        <v>507038</v>
      </c>
      <c r="AM1012" s="764">
        <v>1</v>
      </c>
      <c r="AN1012" s="764" t="s">
        <v>3617</v>
      </c>
      <c r="AO1012" s="624"/>
      <c r="AP1012" s="441"/>
      <c r="AQ1012" s="9"/>
    </row>
    <row r="1013" spans="1:43" ht="15" customHeight="1" x14ac:dyDescent="0.15">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406"/>
      <c r="AG1013" s="181"/>
      <c r="AH1013" s="591" t="s">
        <v>1418</v>
      </c>
      <c r="AI1013" s="592" t="s">
        <v>1429</v>
      </c>
      <c r="AJ1013" s="591">
        <v>505014</v>
      </c>
      <c r="AK1013" s="624"/>
      <c r="AL1013" s="764">
        <v>507039</v>
      </c>
      <c r="AM1013" s="764">
        <v>1</v>
      </c>
      <c r="AN1013" s="764" t="s">
        <v>3617</v>
      </c>
      <c r="AO1013" s="624"/>
      <c r="AP1013" s="441"/>
      <c r="AQ1013" s="9"/>
    </row>
    <row r="1014" spans="1:43" ht="15" customHeight="1" x14ac:dyDescent="0.15">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406"/>
      <c r="AG1014" s="181"/>
      <c r="AH1014" s="591" t="s">
        <v>1418</v>
      </c>
      <c r="AI1014" s="592" t="s">
        <v>1431</v>
      </c>
      <c r="AJ1014" s="591">
        <v>505015</v>
      </c>
      <c r="AK1014" s="624"/>
      <c r="AL1014" s="764">
        <v>507040</v>
      </c>
      <c r="AM1014" s="764" t="s">
        <v>3617</v>
      </c>
      <c r="AN1014" s="764">
        <v>1</v>
      </c>
      <c r="AO1014" s="624"/>
      <c r="AP1014" s="441"/>
      <c r="AQ1014" s="9"/>
    </row>
    <row r="1015" spans="1:43" ht="15" customHeight="1" x14ac:dyDescent="0.15">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406"/>
      <c r="AG1015" s="181"/>
      <c r="AH1015" s="591" t="s">
        <v>1418</v>
      </c>
      <c r="AI1015" s="592" t="s">
        <v>1195</v>
      </c>
      <c r="AJ1015" s="591">
        <v>505016</v>
      </c>
      <c r="AK1015" s="624"/>
      <c r="AL1015" s="764">
        <v>507041</v>
      </c>
      <c r="AM1015" s="764" t="s">
        <v>3617</v>
      </c>
      <c r="AN1015" s="764">
        <v>1</v>
      </c>
      <c r="AO1015" s="624"/>
      <c r="AP1015" s="441"/>
      <c r="AQ1015" s="9"/>
    </row>
    <row r="1016" spans="1:43" ht="15" customHeight="1" x14ac:dyDescent="0.15">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406"/>
      <c r="AG1016" s="181"/>
      <c r="AH1016" s="591" t="s">
        <v>1418</v>
      </c>
      <c r="AI1016" s="592" t="s">
        <v>1434</v>
      </c>
      <c r="AJ1016" s="591">
        <v>505017</v>
      </c>
      <c r="AK1016" s="624"/>
      <c r="AL1016" s="764">
        <v>507042</v>
      </c>
      <c r="AM1016" s="764" t="s">
        <v>3617</v>
      </c>
      <c r="AN1016" s="764">
        <v>1</v>
      </c>
      <c r="AO1016" s="624"/>
      <c r="AP1016" s="441"/>
      <c r="AQ1016" s="9"/>
    </row>
    <row r="1017" spans="1:43" ht="15" customHeight="1" x14ac:dyDescent="0.15">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406"/>
      <c r="AG1017" s="181"/>
      <c r="AH1017" s="591" t="s">
        <v>1418</v>
      </c>
      <c r="AI1017" s="592" t="s">
        <v>1196</v>
      </c>
      <c r="AJ1017" s="591">
        <v>505018</v>
      </c>
      <c r="AK1017" s="624"/>
      <c r="AL1017" s="764">
        <v>507043</v>
      </c>
      <c r="AM1017" s="764" t="s">
        <v>3617</v>
      </c>
      <c r="AN1017" s="764">
        <v>1</v>
      </c>
      <c r="AO1017" s="624"/>
      <c r="AP1017" s="441"/>
      <c r="AQ1017" s="9"/>
    </row>
    <row r="1018" spans="1:43" ht="15" customHeight="1" x14ac:dyDescent="0.15">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406"/>
      <c r="AG1018" s="181"/>
      <c r="AH1018" s="591" t="s">
        <v>1418</v>
      </c>
      <c r="AI1018" s="592" t="s">
        <v>1437</v>
      </c>
      <c r="AJ1018" s="591">
        <v>505019</v>
      </c>
      <c r="AK1018" s="624"/>
      <c r="AL1018" s="764">
        <v>507044</v>
      </c>
      <c r="AM1018" s="764" t="s">
        <v>3617</v>
      </c>
      <c r="AN1018" s="764">
        <v>1</v>
      </c>
      <c r="AO1018" s="624"/>
      <c r="AP1018" s="441"/>
      <c r="AQ1018" s="9"/>
    </row>
    <row r="1019" spans="1:43" ht="15" customHeight="1" x14ac:dyDescent="0.15">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406"/>
      <c r="AG1019" s="181"/>
      <c r="AH1019" s="591" t="s">
        <v>1418</v>
      </c>
      <c r="AI1019" s="592" t="s">
        <v>1438</v>
      </c>
      <c r="AJ1019" s="591">
        <v>505020</v>
      </c>
      <c r="AK1019" s="624"/>
      <c r="AL1019" s="764">
        <v>507991</v>
      </c>
      <c r="AM1019" s="764" t="s">
        <v>3617</v>
      </c>
      <c r="AN1019" s="764">
        <v>1</v>
      </c>
      <c r="AO1019" s="624"/>
      <c r="AP1019" s="441"/>
      <c r="AQ1019" s="9"/>
    </row>
    <row r="1020" spans="1:43" ht="15" customHeight="1" x14ac:dyDescent="0.15">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406"/>
      <c r="AG1020" s="181"/>
      <c r="AH1020" s="591" t="s">
        <v>1418</v>
      </c>
      <c r="AI1020" s="592"/>
      <c r="AJ1020" s="591">
        <v>505022</v>
      </c>
      <c r="AK1020" s="624"/>
      <c r="AL1020" s="764">
        <v>507046</v>
      </c>
      <c r="AM1020" s="764" t="s">
        <v>3617</v>
      </c>
      <c r="AN1020" s="764">
        <v>1</v>
      </c>
      <c r="AO1020" s="624"/>
      <c r="AP1020" s="441"/>
      <c r="AQ1020" s="9"/>
    </row>
    <row r="1021" spans="1:43" ht="15" customHeight="1" x14ac:dyDescent="0.15">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406"/>
      <c r="AG1021" s="181"/>
      <c r="AH1021" s="591" t="s">
        <v>1418</v>
      </c>
      <c r="AI1021" s="592" t="s">
        <v>1441</v>
      </c>
      <c r="AJ1021" s="591">
        <v>505023</v>
      </c>
      <c r="AK1021" s="624"/>
      <c r="AL1021" s="764">
        <v>507047</v>
      </c>
      <c r="AM1021" s="764" t="s">
        <v>3617</v>
      </c>
      <c r="AN1021" s="764">
        <v>1</v>
      </c>
      <c r="AO1021" s="624"/>
      <c r="AP1021" s="441"/>
      <c r="AQ1021" s="9"/>
    </row>
    <row r="1022" spans="1:43" ht="15" customHeight="1" x14ac:dyDescent="0.15">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406"/>
      <c r="AG1022" s="181"/>
      <c r="AH1022" s="591" t="s">
        <v>1418</v>
      </c>
      <c r="AI1022" s="592" t="s">
        <v>1442</v>
      </c>
      <c r="AJ1022" s="591">
        <v>505024</v>
      </c>
      <c r="AK1022" s="624"/>
      <c r="AL1022" s="764">
        <v>507990</v>
      </c>
      <c r="AM1022" s="764" t="s">
        <v>3617</v>
      </c>
      <c r="AN1022" s="764">
        <v>1</v>
      </c>
      <c r="AO1022" s="624"/>
      <c r="AP1022" s="441"/>
      <c r="AQ1022" s="9"/>
    </row>
    <row r="1023" spans="1:43" ht="15" customHeight="1" x14ac:dyDescent="0.15">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406"/>
      <c r="AG1023" s="181"/>
      <c r="AH1023" s="591" t="s">
        <v>1418</v>
      </c>
      <c r="AI1023" s="592" t="s">
        <v>1198</v>
      </c>
      <c r="AJ1023" s="591">
        <v>505025</v>
      </c>
      <c r="AK1023" s="624"/>
      <c r="AL1023" s="764">
        <v>508001</v>
      </c>
      <c r="AM1023" s="764">
        <v>1</v>
      </c>
      <c r="AN1023" s="764" t="s">
        <v>3617</v>
      </c>
      <c r="AO1023" s="624"/>
      <c r="AP1023" s="441"/>
      <c r="AQ1023" s="9"/>
    </row>
    <row r="1024" spans="1:43" ht="15" customHeight="1" x14ac:dyDescent="0.15">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406"/>
      <c r="AG1024" s="181"/>
      <c r="AH1024" s="591" t="s">
        <v>1445</v>
      </c>
      <c r="AI1024" s="592" t="s">
        <v>1446</v>
      </c>
      <c r="AJ1024" s="591">
        <v>505026</v>
      </c>
      <c r="AK1024" s="624"/>
      <c r="AL1024" s="764">
        <v>508002</v>
      </c>
      <c r="AM1024" s="764">
        <v>1</v>
      </c>
      <c r="AN1024" s="764" t="s">
        <v>3617</v>
      </c>
      <c r="AO1024" s="624"/>
      <c r="AP1024" s="441"/>
      <c r="AQ1024" s="9"/>
    </row>
    <row r="1025" spans="1:43" ht="15" customHeight="1" x14ac:dyDescent="0.15">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406"/>
      <c r="AG1025" s="181"/>
      <c r="AH1025" s="591" t="s">
        <v>1445</v>
      </c>
      <c r="AI1025" s="592" t="s">
        <v>1448</v>
      </c>
      <c r="AJ1025" s="591">
        <v>505027</v>
      </c>
      <c r="AK1025" s="624"/>
      <c r="AL1025" s="764">
        <v>508003</v>
      </c>
      <c r="AM1025" s="764" t="s">
        <v>3617</v>
      </c>
      <c r="AN1025" s="764">
        <v>1</v>
      </c>
      <c r="AO1025" s="624"/>
      <c r="AP1025" s="441"/>
      <c r="AQ1025" s="9"/>
    </row>
    <row r="1026" spans="1:43" ht="15" customHeight="1" x14ac:dyDescent="0.15">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406"/>
      <c r="AG1026" s="181"/>
      <c r="AH1026" s="591" t="s">
        <v>1445</v>
      </c>
      <c r="AI1026" s="592" t="s">
        <v>1450</v>
      </c>
      <c r="AJ1026" s="591">
        <v>505028</v>
      </c>
      <c r="AK1026" s="624"/>
      <c r="AL1026" s="764">
        <v>508004</v>
      </c>
      <c r="AM1026" s="764">
        <v>1</v>
      </c>
      <c r="AN1026" s="764" t="s">
        <v>3617</v>
      </c>
      <c r="AO1026" s="624"/>
      <c r="AP1026" s="441"/>
      <c r="AQ1026" s="9"/>
    </row>
    <row r="1027" spans="1:43" ht="15" customHeight="1" x14ac:dyDescent="0.15">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406"/>
      <c r="AG1027" s="181"/>
      <c r="AH1027" s="591" t="s">
        <v>1445</v>
      </c>
      <c r="AI1027" s="592" t="s">
        <v>1452</v>
      </c>
      <c r="AJ1027" s="591">
        <v>505029</v>
      </c>
      <c r="AK1027" s="624"/>
      <c r="AL1027" s="764">
        <v>508005</v>
      </c>
      <c r="AM1027" s="764">
        <v>1</v>
      </c>
      <c r="AN1027" s="764" t="s">
        <v>3617</v>
      </c>
      <c r="AO1027" s="624"/>
      <c r="AP1027" s="441"/>
      <c r="AQ1027" s="9"/>
    </row>
    <row r="1028" spans="1:43" ht="15" customHeight="1" x14ac:dyDescent="0.15">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406"/>
      <c r="AG1028" s="181"/>
      <c r="AH1028" s="591" t="s">
        <v>1445</v>
      </c>
      <c r="AI1028" s="592" t="s">
        <v>1454</v>
      </c>
      <c r="AJ1028" s="591">
        <v>505030</v>
      </c>
      <c r="AK1028" s="624"/>
      <c r="AL1028" s="764">
        <v>508006</v>
      </c>
      <c r="AM1028" s="764" t="s">
        <v>3617</v>
      </c>
      <c r="AN1028" s="764">
        <v>1</v>
      </c>
      <c r="AO1028" s="624"/>
      <c r="AP1028" s="441"/>
      <c r="AQ1028" s="9"/>
    </row>
    <row r="1029" spans="1:43" ht="15" customHeight="1" x14ac:dyDescent="0.15">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406"/>
      <c r="AG1029" s="181"/>
      <c r="AH1029" s="591" t="s">
        <v>1418</v>
      </c>
      <c r="AI1029" s="592"/>
      <c r="AJ1029" s="591">
        <v>505990</v>
      </c>
      <c r="AK1029" s="624"/>
      <c r="AL1029" s="764">
        <v>508007</v>
      </c>
      <c r="AM1029" s="764" t="s">
        <v>3617</v>
      </c>
      <c r="AN1029" s="764">
        <v>1</v>
      </c>
      <c r="AO1029" s="624"/>
      <c r="AP1029" s="441"/>
      <c r="AQ1029" s="9"/>
    </row>
    <row r="1030" spans="1:43" ht="15" customHeight="1" x14ac:dyDescent="0.15">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406"/>
      <c r="AG1030" s="181"/>
      <c r="AH1030" s="591" t="s">
        <v>1418</v>
      </c>
      <c r="AI1030" s="592" t="s">
        <v>1457</v>
      </c>
      <c r="AJ1030" s="591">
        <v>505991</v>
      </c>
      <c r="AK1030" s="624"/>
      <c r="AL1030" s="764">
        <v>508008</v>
      </c>
      <c r="AM1030" s="764">
        <v>1</v>
      </c>
      <c r="AN1030" s="764" t="s">
        <v>3617</v>
      </c>
      <c r="AO1030" s="624"/>
      <c r="AP1030" s="441"/>
      <c r="AQ1030" s="9"/>
    </row>
    <row r="1031" spans="1:43" ht="15" customHeight="1" x14ac:dyDescent="0.15">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406"/>
      <c r="AG1031" s="181"/>
      <c r="AH1031" s="591" t="s">
        <v>1418</v>
      </c>
      <c r="AI1031" s="592"/>
      <c r="AJ1031" s="591">
        <v>505993</v>
      </c>
      <c r="AK1031" s="624"/>
      <c r="AL1031" s="764">
        <v>508009</v>
      </c>
      <c r="AM1031" s="764">
        <v>1</v>
      </c>
      <c r="AN1031" s="764" t="s">
        <v>3617</v>
      </c>
      <c r="AO1031" s="624"/>
      <c r="AP1031" s="441"/>
      <c r="AQ1031" s="9"/>
    </row>
    <row r="1032" spans="1:43" ht="15" customHeight="1" x14ac:dyDescent="0.15">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406"/>
      <c r="AG1032" s="181"/>
      <c r="AH1032" s="591" t="s">
        <v>1418</v>
      </c>
      <c r="AI1032" s="592" t="s">
        <v>1460</v>
      </c>
      <c r="AJ1032" s="591">
        <v>505994</v>
      </c>
      <c r="AK1032" s="624"/>
      <c r="AL1032" s="764">
        <v>508010</v>
      </c>
      <c r="AM1032" s="764">
        <v>1</v>
      </c>
      <c r="AN1032" s="764" t="s">
        <v>3617</v>
      </c>
      <c r="AO1032" s="624"/>
      <c r="AP1032" s="441"/>
      <c r="AQ1032" s="9"/>
    </row>
    <row r="1033" spans="1:43" ht="15" customHeight="1" x14ac:dyDescent="0.15">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406"/>
      <c r="AG1033" s="181"/>
      <c r="AH1033" s="591" t="s">
        <v>1418</v>
      </c>
      <c r="AI1033" s="592"/>
      <c r="AJ1033" s="591">
        <v>505992</v>
      </c>
      <c r="AK1033" s="624"/>
      <c r="AL1033" s="764">
        <v>508011</v>
      </c>
      <c r="AM1033" s="764">
        <v>1</v>
      </c>
      <c r="AN1033" s="764" t="s">
        <v>3617</v>
      </c>
      <c r="AO1033" s="624"/>
      <c r="AP1033" s="441"/>
      <c r="AQ1033" s="9"/>
    </row>
    <row r="1034" spans="1:43" ht="15" customHeight="1" x14ac:dyDescent="0.15">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406"/>
      <c r="AG1034" s="181"/>
      <c r="AH1034" s="591" t="s">
        <v>1463</v>
      </c>
      <c r="AI1034" s="592" t="s">
        <v>1199</v>
      </c>
      <c r="AJ1034" s="591">
        <v>506001</v>
      </c>
      <c r="AK1034" s="624"/>
      <c r="AL1034" s="764">
        <v>508012</v>
      </c>
      <c r="AM1034" s="764">
        <v>1</v>
      </c>
      <c r="AN1034" s="764" t="s">
        <v>3617</v>
      </c>
      <c r="AO1034" s="624"/>
      <c r="AP1034" s="441"/>
      <c r="AQ1034" s="9"/>
    </row>
    <row r="1035" spans="1:43" ht="15" customHeight="1" x14ac:dyDescent="0.15">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406"/>
      <c r="AG1035" s="181"/>
      <c r="AH1035" s="591" t="s">
        <v>1463</v>
      </c>
      <c r="AI1035" s="592" t="s">
        <v>1200</v>
      </c>
      <c r="AJ1035" s="591">
        <v>506002</v>
      </c>
      <c r="AK1035" s="624"/>
      <c r="AL1035" s="764">
        <v>508013</v>
      </c>
      <c r="AM1035" s="764">
        <v>1</v>
      </c>
      <c r="AN1035" s="764" t="s">
        <v>3617</v>
      </c>
      <c r="AO1035" s="624"/>
      <c r="AP1035" s="441"/>
      <c r="AQ1035" s="9"/>
    </row>
    <row r="1036" spans="1:43" ht="15" customHeight="1" x14ac:dyDescent="0.15">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406"/>
      <c r="AG1036" s="181"/>
      <c r="AH1036" s="591" t="s">
        <v>1463</v>
      </c>
      <c r="AI1036" s="592" t="s">
        <v>1202</v>
      </c>
      <c r="AJ1036" s="591">
        <v>506003</v>
      </c>
      <c r="AK1036" s="624"/>
      <c r="AL1036" s="764">
        <v>508014</v>
      </c>
      <c r="AM1036" s="764">
        <v>1</v>
      </c>
      <c r="AN1036" s="764" t="s">
        <v>3617</v>
      </c>
      <c r="AO1036" s="624"/>
      <c r="AP1036" s="441"/>
      <c r="AQ1036" s="9"/>
    </row>
    <row r="1037" spans="1:43" ht="15" customHeight="1" x14ac:dyDescent="0.15">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406"/>
      <c r="AG1037" s="181"/>
      <c r="AH1037" s="591" t="s">
        <v>1463</v>
      </c>
      <c r="AI1037" s="592" t="s">
        <v>1467</v>
      </c>
      <c r="AJ1037" s="591">
        <v>506004</v>
      </c>
      <c r="AK1037" s="624"/>
      <c r="AL1037" s="764">
        <v>508015</v>
      </c>
      <c r="AM1037" s="764">
        <v>1</v>
      </c>
      <c r="AN1037" s="764" t="s">
        <v>3617</v>
      </c>
      <c r="AO1037" s="624"/>
      <c r="AP1037" s="441"/>
      <c r="AQ1037" s="9"/>
    </row>
    <row r="1038" spans="1:43" ht="15" customHeight="1" x14ac:dyDescent="0.15">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406"/>
      <c r="AG1038" s="181"/>
      <c r="AH1038" s="591" t="s">
        <v>1463</v>
      </c>
      <c r="AI1038" s="592" t="s">
        <v>1204</v>
      </c>
      <c r="AJ1038" s="591">
        <v>506005</v>
      </c>
      <c r="AK1038" s="624"/>
      <c r="AL1038" s="764">
        <v>508016</v>
      </c>
      <c r="AM1038" s="764">
        <v>1</v>
      </c>
      <c r="AN1038" s="764" t="s">
        <v>3617</v>
      </c>
      <c r="AO1038" s="624"/>
      <c r="AP1038" s="441"/>
      <c r="AQ1038" s="9"/>
    </row>
    <row r="1039" spans="1:43" ht="15" customHeight="1" x14ac:dyDescent="0.15">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406"/>
      <c r="AG1039" s="181"/>
      <c r="AH1039" s="591" t="s">
        <v>1463</v>
      </c>
      <c r="AI1039" s="592" t="s">
        <v>1206</v>
      </c>
      <c r="AJ1039" s="591">
        <v>506006</v>
      </c>
      <c r="AK1039" s="624"/>
      <c r="AL1039" s="764">
        <v>508017</v>
      </c>
      <c r="AM1039" s="764">
        <v>1</v>
      </c>
      <c r="AN1039" s="764" t="s">
        <v>3617</v>
      </c>
      <c r="AO1039" s="624"/>
      <c r="AP1039" s="441"/>
      <c r="AQ1039" s="9"/>
    </row>
    <row r="1040" spans="1:43" ht="15" customHeight="1" x14ac:dyDescent="0.15">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406"/>
      <c r="AG1040" s="181"/>
      <c r="AH1040" s="591" t="s">
        <v>1463</v>
      </c>
      <c r="AI1040" s="592" t="s">
        <v>1207</v>
      </c>
      <c r="AJ1040" s="591">
        <v>506007</v>
      </c>
      <c r="AK1040" s="624"/>
      <c r="AL1040" s="764">
        <v>508018</v>
      </c>
      <c r="AM1040" s="764">
        <v>1</v>
      </c>
      <c r="AN1040" s="764" t="s">
        <v>3617</v>
      </c>
      <c r="AO1040" s="624"/>
      <c r="AP1040" s="441"/>
      <c r="AQ1040" s="9"/>
    </row>
    <row r="1041" spans="1:43" ht="15" customHeight="1" x14ac:dyDescent="0.15">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406"/>
      <c r="AG1041" s="181"/>
      <c r="AH1041" s="591" t="s">
        <v>1463</v>
      </c>
      <c r="AI1041" s="592" t="s">
        <v>1472</v>
      </c>
      <c r="AJ1041" s="591">
        <v>506008</v>
      </c>
      <c r="AK1041" s="624"/>
      <c r="AL1041" s="764">
        <v>508019</v>
      </c>
      <c r="AM1041" s="764" t="s">
        <v>3617</v>
      </c>
      <c r="AN1041" s="764">
        <v>1</v>
      </c>
      <c r="AO1041" s="624"/>
      <c r="AP1041" s="441"/>
      <c r="AQ1041" s="9"/>
    </row>
    <row r="1042" spans="1:43" ht="15" customHeight="1" x14ac:dyDescent="0.15">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406"/>
      <c r="AG1042" s="181"/>
      <c r="AH1042" s="591" t="s">
        <v>1463</v>
      </c>
      <c r="AI1042" s="592" t="s">
        <v>1208</v>
      </c>
      <c r="AJ1042" s="591">
        <v>506009</v>
      </c>
      <c r="AK1042" s="624"/>
      <c r="AL1042" s="764">
        <v>508020</v>
      </c>
      <c r="AM1042" s="764" t="s">
        <v>3617</v>
      </c>
      <c r="AN1042" s="764">
        <v>1</v>
      </c>
      <c r="AO1042" s="624"/>
      <c r="AP1042" s="441"/>
      <c r="AQ1042" s="9"/>
    </row>
    <row r="1043" spans="1:43" ht="15" customHeight="1" x14ac:dyDescent="0.15">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406"/>
      <c r="AG1043" s="181"/>
      <c r="AH1043" s="591" t="s">
        <v>1463</v>
      </c>
      <c r="AI1043" s="592" t="s">
        <v>1209</v>
      </c>
      <c r="AJ1043" s="591">
        <v>506010</v>
      </c>
      <c r="AK1043" s="624"/>
      <c r="AL1043" s="764">
        <v>508021</v>
      </c>
      <c r="AM1043" s="764">
        <v>1</v>
      </c>
      <c r="AN1043" s="764" t="s">
        <v>3617</v>
      </c>
      <c r="AO1043" s="624"/>
      <c r="AP1043" s="441"/>
      <c r="AQ1043" s="9"/>
    </row>
    <row r="1044" spans="1:43" ht="15" customHeight="1" x14ac:dyDescent="0.15">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406"/>
      <c r="AG1044" s="181"/>
      <c r="AH1044" s="591" t="s">
        <v>1463</v>
      </c>
      <c r="AI1044" s="592" t="s">
        <v>1476</v>
      </c>
      <c r="AJ1044" s="591">
        <v>506011</v>
      </c>
      <c r="AK1044" s="624"/>
      <c r="AL1044" s="764">
        <v>508022</v>
      </c>
      <c r="AM1044" s="764">
        <v>1</v>
      </c>
      <c r="AN1044" s="764" t="s">
        <v>3617</v>
      </c>
      <c r="AO1044" s="624"/>
      <c r="AP1044" s="441"/>
      <c r="AQ1044" s="9"/>
    </row>
    <row r="1045" spans="1:43" ht="15" customHeight="1" x14ac:dyDescent="0.15">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406"/>
      <c r="AG1045" s="181"/>
      <c r="AH1045" s="591" t="s">
        <v>1463</v>
      </c>
      <c r="AI1045" s="592" t="s">
        <v>1477</v>
      </c>
      <c r="AJ1045" s="591">
        <v>506012</v>
      </c>
      <c r="AK1045" s="624"/>
      <c r="AL1045" s="764">
        <v>508023</v>
      </c>
      <c r="AM1045" s="764">
        <v>1</v>
      </c>
      <c r="AN1045" s="764" t="s">
        <v>3617</v>
      </c>
      <c r="AO1045" s="624"/>
      <c r="AP1045" s="441"/>
      <c r="AQ1045" s="9"/>
    </row>
    <row r="1046" spans="1:43" ht="15" customHeight="1" x14ac:dyDescent="0.15">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406"/>
      <c r="AG1046" s="181"/>
      <c r="AH1046" s="591" t="s">
        <v>1463</v>
      </c>
      <c r="AI1046" s="592" t="s">
        <v>1210</v>
      </c>
      <c r="AJ1046" s="591">
        <v>506013</v>
      </c>
      <c r="AK1046" s="624"/>
      <c r="AL1046" s="764">
        <v>508024</v>
      </c>
      <c r="AM1046" s="764">
        <v>1</v>
      </c>
      <c r="AN1046" s="764" t="s">
        <v>3617</v>
      </c>
      <c r="AO1046" s="624"/>
      <c r="AP1046" s="441"/>
      <c r="AQ1046" s="9"/>
    </row>
    <row r="1047" spans="1:43" ht="15" customHeight="1" x14ac:dyDescent="0.15">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406"/>
      <c r="AG1047" s="181"/>
      <c r="AH1047" s="591" t="s">
        <v>1463</v>
      </c>
      <c r="AI1047" s="592" t="s">
        <v>1212</v>
      </c>
      <c r="AJ1047" s="591">
        <v>506014</v>
      </c>
      <c r="AK1047" s="624"/>
      <c r="AL1047" s="764">
        <v>508025</v>
      </c>
      <c r="AM1047" s="764">
        <v>1</v>
      </c>
      <c r="AN1047" s="764" t="s">
        <v>3617</v>
      </c>
      <c r="AO1047" s="624"/>
      <c r="AP1047" s="441"/>
      <c r="AQ1047" s="9"/>
    </row>
    <row r="1048" spans="1:43" ht="15" customHeight="1" x14ac:dyDescent="0.15">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406"/>
      <c r="AG1048" s="181"/>
      <c r="AH1048" s="591" t="s">
        <v>1463</v>
      </c>
      <c r="AI1048" s="592" t="s">
        <v>1481</v>
      </c>
      <c r="AJ1048" s="591">
        <v>506016</v>
      </c>
      <c r="AK1048" s="624"/>
      <c r="AL1048" s="764">
        <v>508026</v>
      </c>
      <c r="AM1048" s="764">
        <v>1</v>
      </c>
      <c r="AN1048" s="764" t="s">
        <v>3617</v>
      </c>
      <c r="AO1048" s="624"/>
      <c r="AP1048" s="441"/>
      <c r="AQ1048" s="9"/>
    </row>
    <row r="1049" spans="1:43" ht="15" customHeight="1" x14ac:dyDescent="0.15">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406"/>
      <c r="AG1049" s="181"/>
      <c r="AH1049" s="591" t="s">
        <v>1463</v>
      </c>
      <c r="AI1049" s="592" t="s">
        <v>1482</v>
      </c>
      <c r="AJ1049" s="591">
        <v>506017</v>
      </c>
      <c r="AK1049" s="624"/>
      <c r="AL1049" s="764">
        <v>508027</v>
      </c>
      <c r="AM1049" s="764">
        <v>1</v>
      </c>
      <c r="AN1049" s="764" t="s">
        <v>3617</v>
      </c>
      <c r="AO1049" s="624"/>
      <c r="AP1049" s="441"/>
      <c r="AQ1049" s="9"/>
    </row>
    <row r="1050" spans="1:43" ht="15" customHeight="1" x14ac:dyDescent="0.15">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406"/>
      <c r="AG1050" s="181"/>
      <c r="AH1050" s="591" t="s">
        <v>1463</v>
      </c>
      <c r="AI1050" s="592" t="s">
        <v>1484</v>
      </c>
      <c r="AJ1050" s="591">
        <v>506018</v>
      </c>
      <c r="AK1050" s="624"/>
      <c r="AL1050" s="764">
        <v>508028</v>
      </c>
      <c r="AM1050" s="764">
        <v>1</v>
      </c>
      <c r="AN1050" s="764" t="s">
        <v>3617</v>
      </c>
      <c r="AO1050" s="624"/>
      <c r="AP1050" s="441"/>
      <c r="AQ1050" s="9"/>
    </row>
    <row r="1051" spans="1:43" ht="15" customHeight="1" x14ac:dyDescent="0.15">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406"/>
      <c r="AG1051" s="181"/>
      <c r="AH1051" s="591" t="s">
        <v>1463</v>
      </c>
      <c r="AI1051" s="592" t="s">
        <v>1486</v>
      </c>
      <c r="AJ1051" s="591">
        <v>506019</v>
      </c>
      <c r="AK1051" s="624"/>
      <c r="AL1051" s="764">
        <v>508029</v>
      </c>
      <c r="AM1051" s="764">
        <v>1</v>
      </c>
      <c r="AN1051" s="764" t="s">
        <v>3617</v>
      </c>
      <c r="AO1051" s="624"/>
      <c r="AP1051" s="441"/>
      <c r="AQ1051" s="9"/>
    </row>
    <row r="1052" spans="1:43" ht="15" customHeight="1" x14ac:dyDescent="0.15">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406"/>
      <c r="AG1052" s="181"/>
      <c r="AH1052" s="591" t="s">
        <v>1488</v>
      </c>
      <c r="AI1052" s="592" t="s">
        <v>1489</v>
      </c>
      <c r="AJ1052" s="591">
        <v>506020</v>
      </c>
      <c r="AK1052" s="624"/>
      <c r="AL1052" s="764">
        <v>508030</v>
      </c>
      <c r="AM1052" s="764">
        <v>1</v>
      </c>
      <c r="AN1052" s="764" t="s">
        <v>3617</v>
      </c>
      <c r="AO1052" s="624"/>
      <c r="AP1052" s="441"/>
      <c r="AQ1052" s="9"/>
    </row>
    <row r="1053" spans="1:43" ht="15" customHeight="1" x14ac:dyDescent="0.15">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406"/>
      <c r="AG1053" s="181"/>
      <c r="AH1053" s="591" t="s">
        <v>1488</v>
      </c>
      <c r="AI1053" s="592" t="s">
        <v>1491</v>
      </c>
      <c r="AJ1053" s="591">
        <v>506021</v>
      </c>
      <c r="AK1053" s="624"/>
      <c r="AL1053" s="764">
        <v>508031</v>
      </c>
      <c r="AM1053" s="764" t="s">
        <v>3617</v>
      </c>
      <c r="AN1053" s="764">
        <v>1</v>
      </c>
      <c r="AO1053" s="624"/>
      <c r="AP1053" s="441"/>
      <c r="AQ1053" s="9"/>
    </row>
    <row r="1054" spans="1:43" ht="15" customHeight="1" x14ac:dyDescent="0.15">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406"/>
      <c r="AG1054" s="181"/>
      <c r="AH1054" s="591" t="s">
        <v>1488</v>
      </c>
      <c r="AI1054" s="592" t="s">
        <v>1493</v>
      </c>
      <c r="AJ1054" s="591">
        <v>506022</v>
      </c>
      <c r="AK1054" s="624"/>
      <c r="AL1054" s="764">
        <v>508032</v>
      </c>
      <c r="AM1054" s="764" t="s">
        <v>3617</v>
      </c>
      <c r="AN1054" s="764">
        <v>1</v>
      </c>
      <c r="AO1054" s="624"/>
      <c r="AP1054" s="441"/>
      <c r="AQ1054" s="9"/>
    </row>
    <row r="1055" spans="1:43" ht="15" customHeight="1" x14ac:dyDescent="0.15">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406"/>
      <c r="AG1055" s="181"/>
      <c r="AH1055" s="591" t="s">
        <v>1495</v>
      </c>
      <c r="AI1055" s="592" t="s">
        <v>1214</v>
      </c>
      <c r="AJ1055" s="591">
        <v>507001</v>
      </c>
      <c r="AK1055" s="624"/>
      <c r="AL1055" s="764">
        <v>508033</v>
      </c>
      <c r="AM1055" s="764">
        <v>1</v>
      </c>
      <c r="AN1055" s="764" t="s">
        <v>3617</v>
      </c>
      <c r="AO1055" s="624"/>
      <c r="AP1055" s="441"/>
      <c r="AQ1055" s="9"/>
    </row>
    <row r="1056" spans="1:43" ht="15" customHeight="1" x14ac:dyDescent="0.15">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406"/>
      <c r="AG1056" s="181"/>
      <c r="AH1056" s="591" t="s">
        <v>1495</v>
      </c>
      <c r="AI1056" s="592" t="s">
        <v>1496</v>
      </c>
      <c r="AJ1056" s="591">
        <v>507002</v>
      </c>
      <c r="AK1056" s="624"/>
      <c r="AL1056" s="764">
        <v>508034</v>
      </c>
      <c r="AM1056" s="764">
        <v>1</v>
      </c>
      <c r="AN1056" s="764" t="s">
        <v>3617</v>
      </c>
      <c r="AO1056" s="624"/>
      <c r="AP1056" s="441"/>
      <c r="AQ1056" s="9"/>
    </row>
    <row r="1057" spans="1:43" ht="15" customHeight="1" x14ac:dyDescent="0.15">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406"/>
      <c r="AG1057" s="181"/>
      <c r="AH1057" s="591" t="s">
        <v>1495</v>
      </c>
      <c r="AI1057" s="592" t="s">
        <v>1498</v>
      </c>
      <c r="AJ1057" s="591">
        <v>507003</v>
      </c>
      <c r="AK1057" s="624"/>
      <c r="AL1057" s="764">
        <v>508035</v>
      </c>
      <c r="AM1057" s="764" t="s">
        <v>3617</v>
      </c>
      <c r="AN1057" s="764">
        <v>1</v>
      </c>
      <c r="AO1057" s="624"/>
      <c r="AP1057" s="441"/>
      <c r="AQ1057" s="9"/>
    </row>
    <row r="1058" spans="1:43" ht="15" customHeight="1" x14ac:dyDescent="0.15">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406"/>
      <c r="AG1058" s="181"/>
      <c r="AH1058" s="591" t="s">
        <v>1495</v>
      </c>
      <c r="AI1058" s="592" t="s">
        <v>1500</v>
      </c>
      <c r="AJ1058" s="591">
        <v>507004</v>
      </c>
      <c r="AK1058" s="624"/>
      <c r="AL1058" s="764">
        <v>508036</v>
      </c>
      <c r="AM1058" s="764">
        <v>1</v>
      </c>
      <c r="AN1058" s="764" t="s">
        <v>3617</v>
      </c>
      <c r="AO1058" s="624"/>
      <c r="AP1058" s="441"/>
      <c r="AQ1058" s="9"/>
    </row>
    <row r="1059" spans="1:43" ht="15" customHeight="1" x14ac:dyDescent="0.15">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406"/>
      <c r="AG1059" s="181"/>
      <c r="AH1059" s="591" t="s">
        <v>1495</v>
      </c>
      <c r="AI1059" s="592" t="s">
        <v>1215</v>
      </c>
      <c r="AJ1059" s="591">
        <v>507005</v>
      </c>
      <c r="AK1059" s="624"/>
      <c r="AL1059" s="764">
        <v>508037</v>
      </c>
      <c r="AM1059" s="764" t="s">
        <v>3617</v>
      </c>
      <c r="AN1059" s="764">
        <v>1</v>
      </c>
      <c r="AO1059" s="624"/>
      <c r="AP1059" s="441"/>
      <c r="AQ1059" s="9"/>
    </row>
    <row r="1060" spans="1:43" ht="15" customHeight="1" x14ac:dyDescent="0.15">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406"/>
      <c r="AG1060" s="181"/>
      <c r="AH1060" s="591" t="s">
        <v>1495</v>
      </c>
      <c r="AI1060" s="592" t="s">
        <v>1216</v>
      </c>
      <c r="AJ1060" s="591">
        <v>507006</v>
      </c>
      <c r="AK1060" s="624"/>
      <c r="AL1060" s="764">
        <v>508038</v>
      </c>
      <c r="AM1060" s="764" t="s">
        <v>3617</v>
      </c>
      <c r="AN1060" s="764">
        <v>1</v>
      </c>
      <c r="AO1060" s="624"/>
      <c r="AP1060" s="441"/>
      <c r="AQ1060" s="9"/>
    </row>
    <row r="1061" spans="1:43" ht="15" customHeight="1" x14ac:dyDescent="0.15">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406"/>
      <c r="AG1061" s="181"/>
      <c r="AH1061" s="591" t="s">
        <v>1495</v>
      </c>
      <c r="AI1061" s="592" t="s">
        <v>1218</v>
      </c>
      <c r="AJ1061" s="591">
        <v>507007</v>
      </c>
      <c r="AK1061" s="624"/>
      <c r="AL1061" s="764">
        <v>508040</v>
      </c>
      <c r="AM1061" s="764">
        <v>1</v>
      </c>
      <c r="AN1061" s="764" t="s">
        <v>3617</v>
      </c>
      <c r="AO1061" s="624"/>
      <c r="AP1061" s="441"/>
      <c r="AQ1061" s="9"/>
    </row>
    <row r="1062" spans="1:43" ht="15" customHeight="1" x14ac:dyDescent="0.15">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406"/>
      <c r="AG1062" s="181"/>
      <c r="AH1062" s="591" t="s">
        <v>1495</v>
      </c>
      <c r="AI1062" s="592" t="s">
        <v>1504</v>
      </c>
      <c r="AJ1062" s="591">
        <v>507008</v>
      </c>
      <c r="AK1062" s="624"/>
      <c r="AL1062" s="764">
        <v>508041</v>
      </c>
      <c r="AM1062" s="764">
        <v>1</v>
      </c>
      <c r="AN1062" s="764" t="s">
        <v>3617</v>
      </c>
      <c r="AO1062" s="624"/>
      <c r="AP1062" s="441"/>
      <c r="AQ1062" s="9"/>
    </row>
    <row r="1063" spans="1:43" ht="15" customHeight="1" x14ac:dyDescent="0.15">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406"/>
      <c r="AG1063" s="181"/>
      <c r="AH1063" s="591" t="s">
        <v>1495</v>
      </c>
      <c r="AI1063" s="592" t="s">
        <v>1219</v>
      </c>
      <c r="AJ1063" s="591">
        <v>507009</v>
      </c>
      <c r="AK1063" s="624"/>
      <c r="AL1063" s="764">
        <v>508042</v>
      </c>
      <c r="AM1063" s="764">
        <v>1</v>
      </c>
      <c r="AN1063" s="764" t="s">
        <v>3617</v>
      </c>
      <c r="AO1063" s="624"/>
      <c r="AP1063" s="441"/>
      <c r="AQ1063" s="9"/>
    </row>
    <row r="1064" spans="1:43" ht="15" customHeight="1" x14ac:dyDescent="0.15">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406"/>
      <c r="AG1064" s="181"/>
      <c r="AH1064" s="591" t="s">
        <v>1495</v>
      </c>
      <c r="AI1064" s="592" t="s">
        <v>1220</v>
      </c>
      <c r="AJ1064" s="591">
        <v>507010</v>
      </c>
      <c r="AK1064" s="624"/>
      <c r="AL1064" s="764">
        <v>508043</v>
      </c>
      <c r="AM1064" s="764">
        <v>1</v>
      </c>
      <c r="AN1064" s="764" t="s">
        <v>3617</v>
      </c>
      <c r="AO1064" s="624"/>
      <c r="AP1064" s="441"/>
      <c r="AQ1064" s="9"/>
    </row>
    <row r="1065" spans="1:43" ht="15" customHeight="1" x14ac:dyDescent="0.15">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406"/>
      <c r="AG1065" s="181"/>
      <c r="AH1065" s="591" t="s">
        <v>1495</v>
      </c>
      <c r="AI1065" s="592" t="s">
        <v>1221</v>
      </c>
      <c r="AJ1065" s="591">
        <v>507011</v>
      </c>
      <c r="AK1065" s="624"/>
      <c r="AL1065" s="764">
        <v>508044</v>
      </c>
      <c r="AM1065" s="764" t="s">
        <v>3617</v>
      </c>
      <c r="AN1065" s="764">
        <v>1</v>
      </c>
      <c r="AO1065" s="624"/>
      <c r="AP1065" s="441"/>
      <c r="AQ1065" s="9"/>
    </row>
    <row r="1066" spans="1:43" ht="15" customHeight="1" x14ac:dyDescent="0.15">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406"/>
      <c r="AG1066" s="181"/>
      <c r="AH1066" s="591" t="s">
        <v>1495</v>
      </c>
      <c r="AI1066" s="592" t="s">
        <v>1508</v>
      </c>
      <c r="AJ1066" s="591">
        <v>507013</v>
      </c>
      <c r="AK1066" s="624"/>
      <c r="AL1066" s="764">
        <v>508045</v>
      </c>
      <c r="AM1066" s="764" t="s">
        <v>3617</v>
      </c>
      <c r="AN1066" s="764">
        <v>1</v>
      </c>
      <c r="AO1066" s="624"/>
      <c r="AP1066" s="441"/>
      <c r="AQ1066" s="9"/>
    </row>
    <row r="1067" spans="1:43" ht="15" customHeight="1" x14ac:dyDescent="0.15">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406"/>
      <c r="AG1067" s="181"/>
      <c r="AH1067" s="591" t="s">
        <v>1495</v>
      </c>
      <c r="AI1067" s="592" t="s">
        <v>1222</v>
      </c>
      <c r="AJ1067" s="591">
        <v>507016</v>
      </c>
      <c r="AK1067" s="624"/>
      <c r="AL1067" s="764">
        <v>508046</v>
      </c>
      <c r="AM1067" s="764" t="s">
        <v>3617</v>
      </c>
      <c r="AN1067" s="764">
        <v>1</v>
      </c>
      <c r="AO1067" s="624"/>
      <c r="AP1067" s="441"/>
      <c r="AQ1067" s="9"/>
    </row>
    <row r="1068" spans="1:43" ht="15" customHeight="1" x14ac:dyDescent="0.15">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406"/>
      <c r="AG1068" s="181"/>
      <c r="AH1068" s="591" t="s">
        <v>1495</v>
      </c>
      <c r="AI1068" s="592" t="s">
        <v>1223</v>
      </c>
      <c r="AJ1068" s="591">
        <v>507017</v>
      </c>
      <c r="AK1068" s="624"/>
      <c r="AL1068" s="764">
        <v>508047</v>
      </c>
      <c r="AM1068" s="764" t="s">
        <v>3617</v>
      </c>
      <c r="AN1068" s="764">
        <v>1</v>
      </c>
      <c r="AO1068" s="624"/>
      <c r="AP1068" s="441"/>
      <c r="AQ1068" s="9"/>
    </row>
    <row r="1069" spans="1:43" ht="15" customHeight="1" x14ac:dyDescent="0.15">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406"/>
      <c r="AG1069" s="181"/>
      <c r="AH1069" s="591" t="s">
        <v>1495</v>
      </c>
      <c r="AI1069" s="592" t="s">
        <v>1224</v>
      </c>
      <c r="AJ1069" s="591">
        <v>507018</v>
      </c>
      <c r="AK1069" s="624"/>
      <c r="AL1069" s="764">
        <v>508048</v>
      </c>
      <c r="AM1069" s="764">
        <v>1</v>
      </c>
      <c r="AN1069" s="764" t="s">
        <v>3617</v>
      </c>
      <c r="AO1069" s="624"/>
      <c r="AP1069" s="441"/>
      <c r="AQ1069" s="9"/>
    </row>
    <row r="1070" spans="1:43" ht="15" customHeight="1" x14ac:dyDescent="0.15">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406"/>
      <c r="AG1070" s="181"/>
      <c r="AH1070" s="591" t="s">
        <v>1495</v>
      </c>
      <c r="AI1070" s="592" t="s">
        <v>1226</v>
      </c>
      <c r="AJ1070" s="591">
        <v>507019</v>
      </c>
      <c r="AK1070" s="624"/>
      <c r="AL1070" s="764">
        <v>508049</v>
      </c>
      <c r="AM1070" s="764">
        <v>1</v>
      </c>
      <c r="AN1070" s="764" t="s">
        <v>3617</v>
      </c>
      <c r="AO1070" s="624"/>
      <c r="AP1070" s="441"/>
      <c r="AQ1070" s="9"/>
    </row>
    <row r="1071" spans="1:43" ht="15" customHeight="1" x14ac:dyDescent="0.15">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406"/>
      <c r="AG1071" s="181"/>
      <c r="AH1071" s="591" t="s">
        <v>1495</v>
      </c>
      <c r="AI1071" s="592" t="s">
        <v>1227</v>
      </c>
      <c r="AJ1071" s="591">
        <v>507020</v>
      </c>
      <c r="AK1071" s="624"/>
      <c r="AL1071" s="764">
        <v>508050</v>
      </c>
      <c r="AM1071" s="764">
        <v>1</v>
      </c>
      <c r="AN1071" s="764" t="s">
        <v>3617</v>
      </c>
      <c r="AO1071" s="624"/>
      <c r="AP1071" s="441"/>
      <c r="AQ1071" s="9"/>
    </row>
    <row r="1072" spans="1:43" ht="15" customHeight="1" x14ac:dyDescent="0.15">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406"/>
      <c r="AG1072" s="181"/>
      <c r="AH1072" s="591" t="s">
        <v>1495</v>
      </c>
      <c r="AI1072" s="592" t="s">
        <v>1514</v>
      </c>
      <c r="AJ1072" s="591">
        <v>507021</v>
      </c>
      <c r="AK1072" s="624"/>
      <c r="AL1072" s="764">
        <v>508051</v>
      </c>
      <c r="AM1072" s="764" t="s">
        <v>3617</v>
      </c>
      <c r="AN1072" s="764">
        <v>1</v>
      </c>
      <c r="AO1072" s="624"/>
      <c r="AP1072" s="441"/>
      <c r="AQ1072" s="9"/>
    </row>
    <row r="1073" spans="1:43" ht="15" customHeight="1" x14ac:dyDescent="0.15">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406"/>
      <c r="AG1073" s="181"/>
      <c r="AH1073" s="591" t="s">
        <v>1495</v>
      </c>
      <c r="AI1073" s="592" t="s">
        <v>1516</v>
      </c>
      <c r="AJ1073" s="591">
        <v>507022</v>
      </c>
      <c r="AK1073" s="624"/>
      <c r="AL1073" s="764">
        <v>508052</v>
      </c>
      <c r="AM1073" s="764" t="s">
        <v>3617</v>
      </c>
      <c r="AN1073" s="764">
        <v>1</v>
      </c>
      <c r="AO1073" s="624"/>
      <c r="AP1073" s="441"/>
      <c r="AQ1073" s="9"/>
    </row>
    <row r="1074" spans="1:43" ht="15" customHeight="1" x14ac:dyDescent="0.15">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406"/>
      <c r="AG1074" s="181"/>
      <c r="AH1074" s="591" t="s">
        <v>1495</v>
      </c>
      <c r="AI1074" s="592" t="s">
        <v>1229</v>
      </c>
      <c r="AJ1074" s="591">
        <v>507023</v>
      </c>
      <c r="AK1074" s="624"/>
      <c r="AL1074" s="764">
        <v>508053</v>
      </c>
      <c r="AM1074" s="764" t="s">
        <v>3617</v>
      </c>
      <c r="AN1074" s="764">
        <v>1</v>
      </c>
      <c r="AO1074" s="624"/>
      <c r="AP1074" s="441"/>
      <c r="AQ1074" s="9"/>
    </row>
    <row r="1075" spans="1:43" ht="15" customHeight="1" x14ac:dyDescent="0.15">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406"/>
      <c r="AG1075" s="181"/>
      <c r="AH1075" s="591" t="s">
        <v>1495</v>
      </c>
      <c r="AI1075" s="592" t="s">
        <v>1230</v>
      </c>
      <c r="AJ1075" s="591">
        <v>507024</v>
      </c>
      <c r="AK1075" s="624"/>
      <c r="AL1075" s="764">
        <v>508054</v>
      </c>
      <c r="AM1075" s="764" t="s">
        <v>3617</v>
      </c>
      <c r="AN1075" s="764">
        <v>1</v>
      </c>
      <c r="AO1075" s="624"/>
      <c r="AP1075" s="441"/>
      <c r="AQ1075" s="9"/>
    </row>
    <row r="1076" spans="1:43" ht="15" customHeight="1" x14ac:dyDescent="0.15">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406"/>
      <c r="AG1076" s="181"/>
      <c r="AH1076" s="591" t="s">
        <v>1495</v>
      </c>
      <c r="AI1076" s="592" t="s">
        <v>1231</v>
      </c>
      <c r="AJ1076" s="591">
        <v>507025</v>
      </c>
      <c r="AK1076" s="624"/>
      <c r="AL1076" s="764">
        <v>508057</v>
      </c>
      <c r="AM1076" s="764" t="s">
        <v>3617</v>
      </c>
      <c r="AN1076" s="764">
        <v>1</v>
      </c>
      <c r="AO1076" s="624"/>
      <c r="AP1076" s="441"/>
      <c r="AQ1076" s="9"/>
    </row>
    <row r="1077" spans="1:43" ht="15" customHeight="1" x14ac:dyDescent="0.15">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406"/>
      <c r="AG1077" s="181"/>
      <c r="AH1077" s="591" t="s">
        <v>1495</v>
      </c>
      <c r="AI1077" s="592" t="s">
        <v>1232</v>
      </c>
      <c r="AJ1077" s="591">
        <v>507026</v>
      </c>
      <c r="AK1077" s="624"/>
      <c r="AL1077" s="764">
        <v>508058</v>
      </c>
      <c r="AM1077" s="764">
        <v>1</v>
      </c>
      <c r="AN1077" s="764" t="s">
        <v>3617</v>
      </c>
      <c r="AO1077" s="624"/>
      <c r="AP1077" s="441"/>
      <c r="AQ1077" s="9"/>
    </row>
    <row r="1078" spans="1:43" ht="15" customHeight="1" x14ac:dyDescent="0.15">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406"/>
      <c r="AG1078" s="181"/>
      <c r="AH1078" s="591" t="s">
        <v>1495</v>
      </c>
      <c r="AI1078" s="592" t="s">
        <v>1233</v>
      </c>
      <c r="AJ1078" s="591">
        <v>507027</v>
      </c>
      <c r="AK1078" s="624"/>
      <c r="AL1078" s="764">
        <v>508991</v>
      </c>
      <c r="AM1078" s="764" t="s">
        <v>3617</v>
      </c>
      <c r="AN1078" s="764">
        <v>1</v>
      </c>
      <c r="AO1078" s="624"/>
      <c r="AP1078" s="441"/>
      <c r="AQ1078" s="9"/>
    </row>
    <row r="1079" spans="1:43" ht="15" customHeight="1" x14ac:dyDescent="0.15">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406"/>
      <c r="AG1079" s="181"/>
      <c r="AH1079" s="591" t="s">
        <v>1495</v>
      </c>
      <c r="AI1079" s="592" t="s">
        <v>1234</v>
      </c>
      <c r="AJ1079" s="591">
        <v>507028</v>
      </c>
      <c r="AK1079" s="624"/>
      <c r="AL1079" s="764"/>
      <c r="AM1079" s="764"/>
      <c r="AN1079" s="764" t="s">
        <v>3617</v>
      </c>
      <c r="AO1079" s="624"/>
      <c r="AP1079" s="441"/>
      <c r="AQ1079" s="9"/>
    </row>
    <row r="1080" spans="1:43" ht="15" customHeight="1" x14ac:dyDescent="0.15">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406"/>
      <c r="AG1080" s="181"/>
      <c r="AH1080" s="591" t="s">
        <v>1495</v>
      </c>
      <c r="AI1080" s="592" t="s">
        <v>1236</v>
      </c>
      <c r="AJ1080" s="591">
        <v>507029</v>
      </c>
      <c r="AK1080" s="624"/>
      <c r="AL1080" s="764">
        <v>509001</v>
      </c>
      <c r="AM1080" s="764">
        <v>1</v>
      </c>
      <c r="AN1080" s="764" t="s">
        <v>3617</v>
      </c>
      <c r="AO1080" s="624"/>
      <c r="AP1080" s="441"/>
      <c r="AQ1080" s="9"/>
    </row>
    <row r="1081" spans="1:43" ht="15" customHeight="1" x14ac:dyDescent="0.15">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406"/>
      <c r="AG1081" s="181"/>
      <c r="AH1081" s="591" t="s">
        <v>1495</v>
      </c>
      <c r="AI1081" s="592" t="s">
        <v>1522</v>
      </c>
      <c r="AJ1081" s="591">
        <v>507030</v>
      </c>
      <c r="AK1081" s="624"/>
      <c r="AL1081" s="764">
        <v>509002</v>
      </c>
      <c r="AM1081" s="764" t="s">
        <v>3617</v>
      </c>
      <c r="AN1081" s="764">
        <v>1</v>
      </c>
      <c r="AO1081" s="624"/>
      <c r="AP1081" s="441"/>
      <c r="AQ1081" s="9"/>
    </row>
    <row r="1082" spans="1:43" ht="15" customHeight="1" x14ac:dyDescent="0.15">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406"/>
      <c r="AG1082" s="181"/>
      <c r="AH1082" s="591" t="s">
        <v>1495</v>
      </c>
      <c r="AI1082" s="592" t="s">
        <v>1237</v>
      </c>
      <c r="AJ1082" s="591">
        <v>507031</v>
      </c>
      <c r="AK1082" s="624"/>
      <c r="AL1082" s="764">
        <v>509003</v>
      </c>
      <c r="AM1082" s="764" t="s">
        <v>3617</v>
      </c>
      <c r="AN1082" s="764">
        <v>1</v>
      </c>
      <c r="AO1082" s="624"/>
      <c r="AP1082" s="441"/>
      <c r="AQ1082" s="9"/>
    </row>
    <row r="1083" spans="1:43" ht="15" customHeight="1" x14ac:dyDescent="0.15">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406"/>
      <c r="AG1083" s="181"/>
      <c r="AH1083" s="591" t="s">
        <v>1495</v>
      </c>
      <c r="AI1083" s="592" t="s">
        <v>1238</v>
      </c>
      <c r="AJ1083" s="591">
        <v>507032</v>
      </c>
      <c r="AK1083" s="624"/>
      <c r="AL1083" s="764">
        <v>509004</v>
      </c>
      <c r="AM1083" s="764" t="s">
        <v>3617</v>
      </c>
      <c r="AN1083" s="764">
        <v>1</v>
      </c>
      <c r="AO1083" s="624"/>
      <c r="AP1083" s="441"/>
      <c r="AQ1083" s="9"/>
    </row>
    <row r="1084" spans="1:43" ht="15" customHeight="1" x14ac:dyDescent="0.15">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406"/>
      <c r="AG1084" s="181"/>
      <c r="AH1084" s="591" t="s">
        <v>1495</v>
      </c>
      <c r="AI1084" s="592" t="s">
        <v>1525</v>
      </c>
      <c r="AJ1084" s="591">
        <v>507033</v>
      </c>
      <c r="AK1084" s="624"/>
      <c r="AL1084" s="764">
        <v>509004</v>
      </c>
      <c r="AM1084" s="764" t="s">
        <v>3617</v>
      </c>
      <c r="AN1084" s="764">
        <v>1</v>
      </c>
      <c r="AO1084" s="624"/>
      <c r="AP1084" s="441"/>
      <c r="AQ1084" s="9"/>
    </row>
    <row r="1085" spans="1:43" ht="15" customHeight="1" x14ac:dyDescent="0.15">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406"/>
      <c r="AG1085" s="181"/>
      <c r="AH1085" s="591" t="s">
        <v>1495</v>
      </c>
      <c r="AI1085" s="592" t="s">
        <v>1240</v>
      </c>
      <c r="AJ1085" s="591">
        <v>507034</v>
      </c>
      <c r="AK1085" s="624"/>
      <c r="AL1085" s="764">
        <v>509005</v>
      </c>
      <c r="AM1085" s="764">
        <v>1</v>
      </c>
      <c r="AN1085" s="764" t="s">
        <v>3617</v>
      </c>
      <c r="AO1085" s="624"/>
      <c r="AP1085" s="441"/>
      <c r="AQ1085" s="9"/>
    </row>
    <row r="1086" spans="1:43" ht="15" customHeight="1" x14ac:dyDescent="0.15">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406"/>
      <c r="AG1086" s="181"/>
      <c r="AH1086" s="591" t="s">
        <v>1495</v>
      </c>
      <c r="AI1086" s="592" t="s">
        <v>1242</v>
      </c>
      <c r="AJ1086" s="591">
        <v>507035</v>
      </c>
      <c r="AK1086" s="624"/>
      <c r="AL1086" s="764">
        <v>509006</v>
      </c>
      <c r="AM1086" s="764" t="s">
        <v>3617</v>
      </c>
      <c r="AN1086" s="764">
        <v>1</v>
      </c>
      <c r="AO1086" s="624"/>
      <c r="AP1086" s="441"/>
      <c r="AQ1086" s="9"/>
    </row>
    <row r="1087" spans="1:43" ht="15" customHeight="1" x14ac:dyDescent="0.15">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406"/>
      <c r="AG1087" s="181"/>
      <c r="AH1087" s="591" t="s">
        <v>1495</v>
      </c>
      <c r="AI1087" s="592" t="s">
        <v>1243</v>
      </c>
      <c r="AJ1087" s="591">
        <v>507036</v>
      </c>
      <c r="AK1087" s="624"/>
      <c r="AL1087" s="764">
        <v>509007</v>
      </c>
      <c r="AM1087" s="764" t="s">
        <v>3617</v>
      </c>
      <c r="AN1087" s="764">
        <v>1</v>
      </c>
      <c r="AO1087" s="624"/>
      <c r="AP1087" s="441"/>
      <c r="AQ1087" s="9"/>
    </row>
    <row r="1088" spans="1:43" ht="15" customHeight="1" x14ac:dyDescent="0.15">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406"/>
      <c r="AG1088" s="181"/>
      <c r="AH1088" s="591" t="s">
        <v>1495</v>
      </c>
      <c r="AI1088" s="592" t="s">
        <v>1528</v>
      </c>
      <c r="AJ1088" s="591">
        <v>507037</v>
      </c>
      <c r="AK1088" s="624"/>
      <c r="AL1088" s="764">
        <v>509009</v>
      </c>
      <c r="AM1088" s="764">
        <v>1</v>
      </c>
      <c r="AN1088" s="764" t="s">
        <v>3617</v>
      </c>
      <c r="AO1088" s="624"/>
      <c r="AP1088" s="441"/>
      <c r="AQ1088" s="9"/>
    </row>
    <row r="1089" spans="1:43" ht="15" customHeight="1" x14ac:dyDescent="0.15">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406"/>
      <c r="AG1089" s="181"/>
      <c r="AH1089" s="591" t="s">
        <v>1495</v>
      </c>
      <c r="AI1089" s="592" t="s">
        <v>1530</v>
      </c>
      <c r="AJ1089" s="591">
        <v>507038</v>
      </c>
      <c r="AK1089" s="624"/>
      <c r="AL1089" s="764">
        <v>509010</v>
      </c>
      <c r="AM1089" s="764" t="s">
        <v>3617</v>
      </c>
      <c r="AN1089" s="764">
        <v>1</v>
      </c>
      <c r="AO1089" s="624"/>
      <c r="AP1089" s="441"/>
      <c r="AQ1089" s="9"/>
    </row>
    <row r="1090" spans="1:43" ht="15" customHeight="1" x14ac:dyDescent="0.15">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406"/>
      <c r="AG1090" s="181"/>
      <c r="AH1090" s="591" t="s">
        <v>1495</v>
      </c>
      <c r="AI1090" s="592" t="s">
        <v>1244</v>
      </c>
      <c r="AJ1090" s="591">
        <v>507039</v>
      </c>
      <c r="AK1090" s="624"/>
      <c r="AL1090" s="764">
        <v>509011</v>
      </c>
      <c r="AM1090" s="764" t="s">
        <v>3617</v>
      </c>
      <c r="AN1090" s="764">
        <v>1</v>
      </c>
      <c r="AO1090" s="624"/>
      <c r="AP1090" s="441"/>
      <c r="AQ1090" s="9"/>
    </row>
    <row r="1091" spans="1:43" ht="15" customHeight="1" x14ac:dyDescent="0.15">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406"/>
      <c r="AG1091" s="181"/>
      <c r="AH1091" s="591" t="s">
        <v>1495</v>
      </c>
      <c r="AI1091" s="592" t="s">
        <v>1245</v>
      </c>
      <c r="AJ1091" s="591">
        <v>507040</v>
      </c>
      <c r="AK1091" s="624"/>
      <c r="AL1091" s="764">
        <v>509012</v>
      </c>
      <c r="AM1091" s="764" t="s">
        <v>3617</v>
      </c>
      <c r="AN1091" s="764">
        <v>1</v>
      </c>
      <c r="AO1091" s="624"/>
      <c r="AP1091" s="441"/>
      <c r="AQ1091" s="9"/>
    </row>
    <row r="1092" spans="1:43" ht="15" customHeight="1" x14ac:dyDescent="0.15">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406"/>
      <c r="AG1092" s="181"/>
      <c r="AH1092" s="591" t="s">
        <v>1495</v>
      </c>
      <c r="AI1092" s="592" t="s">
        <v>1532</v>
      </c>
      <c r="AJ1092" s="591">
        <v>507041</v>
      </c>
      <c r="AK1092" s="624"/>
      <c r="AL1092" s="764">
        <v>509014</v>
      </c>
      <c r="AM1092" s="764" t="s">
        <v>3617</v>
      </c>
      <c r="AN1092" s="764">
        <v>1</v>
      </c>
      <c r="AO1092" s="624"/>
      <c r="AP1092" s="441"/>
      <c r="AQ1092" s="9"/>
    </row>
    <row r="1093" spans="1:43" ht="15" customHeight="1" x14ac:dyDescent="0.15">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406"/>
      <c r="AG1093" s="181"/>
      <c r="AH1093" s="591" t="s">
        <v>1495</v>
      </c>
      <c r="AI1093" s="592" t="s">
        <v>1534</v>
      </c>
      <c r="AJ1093" s="591">
        <v>507042</v>
      </c>
      <c r="AK1093" s="624"/>
      <c r="AL1093" s="764">
        <v>509015</v>
      </c>
      <c r="AM1093" s="764" t="s">
        <v>3617</v>
      </c>
      <c r="AN1093" s="764">
        <v>1</v>
      </c>
      <c r="AO1093" s="624"/>
      <c r="AP1093" s="441"/>
      <c r="AQ1093" s="9"/>
    </row>
    <row r="1094" spans="1:43" ht="15" customHeight="1" x14ac:dyDescent="0.15">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406"/>
      <c r="AG1094" s="181"/>
      <c r="AH1094" s="591" t="s">
        <v>1495</v>
      </c>
      <c r="AI1094" s="592" t="s">
        <v>1536</v>
      </c>
      <c r="AJ1094" s="591">
        <v>507043</v>
      </c>
      <c r="AK1094" s="624"/>
      <c r="AL1094" s="764">
        <v>509016</v>
      </c>
      <c r="AM1094" s="764" t="s">
        <v>3617</v>
      </c>
      <c r="AN1094" s="764">
        <v>1</v>
      </c>
      <c r="AO1094" s="624"/>
      <c r="AP1094" s="441"/>
      <c r="AQ1094" s="9"/>
    </row>
    <row r="1095" spans="1:43" ht="15" customHeight="1" x14ac:dyDescent="0.15">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406"/>
      <c r="AG1095" s="181"/>
      <c r="AH1095" s="591" t="s">
        <v>1495</v>
      </c>
      <c r="AI1095" s="592" t="s">
        <v>1538</v>
      </c>
      <c r="AJ1095" s="591">
        <v>507044</v>
      </c>
      <c r="AK1095" s="624"/>
      <c r="AL1095" s="764">
        <v>509017</v>
      </c>
      <c r="AM1095" s="764" t="s">
        <v>3617</v>
      </c>
      <c r="AN1095" s="764">
        <v>1</v>
      </c>
      <c r="AO1095" s="624"/>
      <c r="AP1095" s="441"/>
      <c r="AQ1095" s="9"/>
    </row>
    <row r="1096" spans="1:43" ht="15" customHeight="1" x14ac:dyDescent="0.15">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406"/>
      <c r="AG1096" s="181"/>
      <c r="AH1096" s="591" t="s">
        <v>1495</v>
      </c>
      <c r="AI1096" s="592" t="s">
        <v>1540</v>
      </c>
      <c r="AJ1096" s="591">
        <v>507991</v>
      </c>
      <c r="AK1096" s="624"/>
      <c r="AL1096" s="764">
        <v>509018</v>
      </c>
      <c r="AM1096" s="764" t="s">
        <v>3617</v>
      </c>
      <c r="AN1096" s="764">
        <v>1</v>
      </c>
      <c r="AO1096" s="624"/>
      <c r="AP1096" s="441"/>
      <c r="AQ1096" s="9"/>
    </row>
    <row r="1097" spans="1:43" ht="15" customHeight="1" x14ac:dyDescent="0.15">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406"/>
      <c r="AG1097" s="181"/>
      <c r="AH1097" s="591" t="s">
        <v>1495</v>
      </c>
      <c r="AI1097" s="592" t="s">
        <v>1246</v>
      </c>
      <c r="AJ1097" s="591">
        <v>507046</v>
      </c>
      <c r="AK1097" s="624"/>
      <c r="AL1097" s="764">
        <v>509018</v>
      </c>
      <c r="AM1097" s="764" t="s">
        <v>3617</v>
      </c>
      <c r="AN1097" s="764">
        <v>1</v>
      </c>
      <c r="AO1097" s="624"/>
      <c r="AP1097" s="441"/>
      <c r="AQ1097" s="9"/>
    </row>
    <row r="1098" spans="1:43" ht="15" customHeight="1" x14ac:dyDescent="0.15">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406"/>
      <c r="AG1098" s="181"/>
      <c r="AH1098" s="591" t="s">
        <v>1495</v>
      </c>
      <c r="AI1098" s="592" t="s">
        <v>1543</v>
      </c>
      <c r="AJ1098" s="591">
        <v>507047</v>
      </c>
      <c r="AK1098" s="624"/>
      <c r="AL1098" s="764">
        <v>509019</v>
      </c>
      <c r="AM1098" s="764" t="s">
        <v>3617</v>
      </c>
      <c r="AN1098" s="764">
        <v>1</v>
      </c>
      <c r="AO1098" s="624"/>
      <c r="AP1098" s="441"/>
      <c r="AQ1098" s="9"/>
    </row>
    <row r="1099" spans="1:43" ht="15" customHeight="1" x14ac:dyDescent="0.15">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406"/>
      <c r="AG1099" s="181"/>
      <c r="AH1099" s="591" t="s">
        <v>1495</v>
      </c>
      <c r="AI1099" s="592" t="s">
        <v>1545</v>
      </c>
      <c r="AJ1099" s="591">
        <v>507990</v>
      </c>
      <c r="AK1099" s="624"/>
      <c r="AL1099" s="764">
        <v>509990</v>
      </c>
      <c r="AM1099" s="764" t="s">
        <v>3617</v>
      </c>
      <c r="AN1099" s="764">
        <v>1</v>
      </c>
      <c r="AO1099" s="624"/>
      <c r="AP1099" s="441"/>
      <c r="AQ1099" s="9"/>
    </row>
    <row r="1100" spans="1:43" ht="15" customHeight="1" x14ac:dyDescent="0.15">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406"/>
      <c r="AG1100" s="181"/>
      <c r="AH1100" s="591" t="s">
        <v>1547</v>
      </c>
      <c r="AI1100" s="592" t="s">
        <v>1247</v>
      </c>
      <c r="AJ1100" s="591">
        <v>508001</v>
      </c>
      <c r="AK1100" s="624"/>
      <c r="AL1100" s="764">
        <v>509991</v>
      </c>
      <c r="AM1100" s="764" t="s">
        <v>3617</v>
      </c>
      <c r="AN1100" s="764">
        <v>1</v>
      </c>
      <c r="AO1100" s="624"/>
      <c r="AP1100" s="441"/>
      <c r="AQ1100" s="9"/>
    </row>
    <row r="1101" spans="1:43" ht="15" customHeight="1" x14ac:dyDescent="0.15">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406"/>
      <c r="AG1101" s="181"/>
      <c r="AH1101" s="591" t="s">
        <v>1547</v>
      </c>
      <c r="AI1101" s="592" t="s">
        <v>1248</v>
      </c>
      <c r="AJ1101" s="591">
        <v>508002</v>
      </c>
      <c r="AK1101" s="624"/>
      <c r="AL1101" s="764">
        <v>601001</v>
      </c>
      <c r="AM1101" s="764" t="s">
        <v>3617</v>
      </c>
      <c r="AN1101" s="764">
        <v>1</v>
      </c>
      <c r="AO1101" s="624"/>
      <c r="AP1101" s="441"/>
      <c r="AQ1101" s="9"/>
    </row>
    <row r="1102" spans="1:43" ht="15" customHeight="1" x14ac:dyDescent="0.15">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406"/>
      <c r="AG1102" s="181"/>
      <c r="AH1102" s="591" t="s">
        <v>1547</v>
      </c>
      <c r="AI1102" s="592" t="s">
        <v>1249</v>
      </c>
      <c r="AJ1102" s="591">
        <v>508003</v>
      </c>
      <c r="AK1102" s="624"/>
      <c r="AL1102" s="764">
        <v>601002</v>
      </c>
      <c r="AM1102" s="764" t="s">
        <v>3617</v>
      </c>
      <c r="AN1102" s="764">
        <v>1</v>
      </c>
      <c r="AO1102" s="624"/>
      <c r="AP1102" s="441"/>
      <c r="AQ1102" s="9"/>
    </row>
    <row r="1103" spans="1:43" ht="15" customHeight="1" x14ac:dyDescent="0.15">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406"/>
      <c r="AG1103" s="181"/>
      <c r="AH1103" s="591" t="s">
        <v>1547</v>
      </c>
      <c r="AI1103" s="592" t="s">
        <v>1551</v>
      </c>
      <c r="AJ1103" s="591">
        <v>508004</v>
      </c>
      <c r="AK1103" s="624"/>
      <c r="AL1103" s="764">
        <v>601003</v>
      </c>
      <c r="AM1103" s="764">
        <v>1</v>
      </c>
      <c r="AN1103" s="764" t="s">
        <v>3617</v>
      </c>
      <c r="AO1103" s="624"/>
      <c r="AP1103" s="441"/>
      <c r="AQ1103" s="9"/>
    </row>
    <row r="1104" spans="1:43" ht="15" customHeight="1" x14ac:dyDescent="0.15">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406"/>
      <c r="AG1104" s="181"/>
      <c r="AH1104" s="591" t="s">
        <v>1547</v>
      </c>
      <c r="AI1104" s="592" t="s">
        <v>1251</v>
      </c>
      <c r="AJ1104" s="591">
        <v>508005</v>
      </c>
      <c r="AK1104" s="624"/>
      <c r="AL1104" s="764">
        <v>601004</v>
      </c>
      <c r="AM1104" s="764" t="s">
        <v>3617</v>
      </c>
      <c r="AN1104" s="764">
        <v>1</v>
      </c>
      <c r="AO1104" s="624"/>
      <c r="AP1104" s="441"/>
      <c r="AQ1104" s="9"/>
    </row>
    <row r="1105" spans="1:43" ht="15" customHeight="1" x14ac:dyDescent="0.15">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406"/>
      <c r="AG1105" s="181"/>
      <c r="AH1105" s="591" t="s">
        <v>1547</v>
      </c>
      <c r="AI1105" s="592" t="s">
        <v>1252</v>
      </c>
      <c r="AJ1105" s="591">
        <v>508006</v>
      </c>
      <c r="AK1105" s="624"/>
      <c r="AL1105" s="764">
        <v>601006</v>
      </c>
      <c r="AM1105" s="764" t="s">
        <v>3617</v>
      </c>
      <c r="AN1105" s="764">
        <v>1</v>
      </c>
      <c r="AO1105" s="624"/>
      <c r="AP1105" s="441"/>
      <c r="AQ1105" s="9"/>
    </row>
    <row r="1106" spans="1:43" ht="15" customHeight="1" x14ac:dyDescent="0.15">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406"/>
      <c r="AG1106" s="181"/>
      <c r="AH1106" s="591" t="s">
        <v>1547</v>
      </c>
      <c r="AI1106" s="592" t="s">
        <v>1253</v>
      </c>
      <c r="AJ1106" s="591">
        <v>508007</v>
      </c>
      <c r="AK1106" s="624"/>
      <c r="AL1106" s="764">
        <v>601007</v>
      </c>
      <c r="AM1106" s="764">
        <v>1</v>
      </c>
      <c r="AN1106" s="764" t="s">
        <v>3617</v>
      </c>
      <c r="AO1106" s="624"/>
      <c r="AP1106" s="441"/>
      <c r="AQ1106" s="9"/>
    </row>
    <row r="1107" spans="1:43" ht="15" customHeight="1" x14ac:dyDescent="0.15">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406"/>
      <c r="AG1107" s="181"/>
      <c r="AH1107" s="591" t="s">
        <v>1547</v>
      </c>
      <c r="AI1107" s="592" t="s">
        <v>1255</v>
      </c>
      <c r="AJ1107" s="591">
        <v>508008</v>
      </c>
      <c r="AK1107" s="624"/>
      <c r="AL1107" s="764">
        <v>601008</v>
      </c>
      <c r="AM1107" s="764" t="s">
        <v>3617</v>
      </c>
      <c r="AN1107" s="764">
        <v>1</v>
      </c>
      <c r="AO1107" s="624"/>
      <c r="AP1107" s="441"/>
      <c r="AQ1107" s="9"/>
    </row>
    <row r="1108" spans="1:43" ht="15" customHeight="1" x14ac:dyDescent="0.15">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406"/>
      <c r="AG1108" s="181"/>
      <c r="AH1108" s="591" t="s">
        <v>1547</v>
      </c>
      <c r="AI1108" s="592" t="s">
        <v>1256</v>
      </c>
      <c r="AJ1108" s="591">
        <v>508009</v>
      </c>
      <c r="AK1108" s="624"/>
      <c r="AL1108" s="764">
        <v>601009</v>
      </c>
      <c r="AM1108" s="764" t="s">
        <v>3617</v>
      </c>
      <c r="AN1108" s="764">
        <v>1</v>
      </c>
      <c r="AO1108" s="624"/>
      <c r="AP1108" s="441"/>
      <c r="AQ1108" s="9"/>
    </row>
    <row r="1109" spans="1:43" ht="15" customHeight="1" x14ac:dyDescent="0.15">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406"/>
      <c r="AG1109" s="181"/>
      <c r="AH1109" s="591" t="s">
        <v>1547</v>
      </c>
      <c r="AI1109" s="592" t="s">
        <v>1258</v>
      </c>
      <c r="AJ1109" s="591">
        <v>508010</v>
      </c>
      <c r="AK1109" s="624"/>
      <c r="AL1109" s="764">
        <v>601010</v>
      </c>
      <c r="AM1109" s="764">
        <v>1</v>
      </c>
      <c r="AN1109" s="764" t="s">
        <v>3617</v>
      </c>
      <c r="AO1109" s="624"/>
      <c r="AP1109" s="441"/>
      <c r="AQ1109" s="9"/>
    </row>
    <row r="1110" spans="1:43" ht="15" customHeight="1" x14ac:dyDescent="0.15">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406"/>
      <c r="AG1110" s="181"/>
      <c r="AH1110" s="591" t="s">
        <v>1547</v>
      </c>
      <c r="AI1110" s="592" t="s">
        <v>1260</v>
      </c>
      <c r="AJ1110" s="591">
        <v>508011</v>
      </c>
      <c r="AK1110" s="624"/>
      <c r="AL1110" s="764">
        <v>601011</v>
      </c>
      <c r="AM1110" s="764" t="s">
        <v>3617</v>
      </c>
      <c r="AN1110" s="764">
        <v>1</v>
      </c>
      <c r="AO1110" s="624"/>
      <c r="AP1110" s="441"/>
      <c r="AQ1110" s="9"/>
    </row>
    <row r="1111" spans="1:43" ht="15" customHeight="1" x14ac:dyDescent="0.15">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406"/>
      <c r="AG1111" s="181"/>
      <c r="AH1111" s="591" t="s">
        <v>1547</v>
      </c>
      <c r="AI1111" s="592" t="s">
        <v>1261</v>
      </c>
      <c r="AJ1111" s="591">
        <v>508012</v>
      </c>
      <c r="AK1111" s="624"/>
      <c r="AL1111" s="764">
        <v>601012</v>
      </c>
      <c r="AM1111" s="764" t="s">
        <v>3617</v>
      </c>
      <c r="AN1111" s="764">
        <v>1</v>
      </c>
      <c r="AO1111" s="624"/>
      <c r="AP1111" s="441"/>
      <c r="AQ1111" s="9"/>
    </row>
    <row r="1112" spans="1:43" ht="15" customHeight="1" x14ac:dyDescent="0.15">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406"/>
      <c r="AG1112" s="181"/>
      <c r="AH1112" s="591" t="s">
        <v>1547</v>
      </c>
      <c r="AI1112" s="592" t="s">
        <v>1262</v>
      </c>
      <c r="AJ1112" s="591">
        <v>508013</v>
      </c>
      <c r="AK1112" s="624"/>
      <c r="AL1112" s="764">
        <v>601991</v>
      </c>
      <c r="AM1112" s="764" t="s">
        <v>3617</v>
      </c>
      <c r="AN1112" s="764">
        <v>1</v>
      </c>
      <c r="AO1112" s="624"/>
      <c r="AP1112" s="441"/>
      <c r="AQ1112" s="9"/>
    </row>
    <row r="1113" spans="1:43" ht="15" customHeight="1" x14ac:dyDescent="0.15">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406"/>
      <c r="AG1113" s="181"/>
      <c r="AH1113" s="591" t="s">
        <v>1547</v>
      </c>
      <c r="AI1113" s="592" t="s">
        <v>1263</v>
      </c>
      <c r="AJ1113" s="591">
        <v>508014</v>
      </c>
      <c r="AK1113" s="624"/>
      <c r="AL1113" s="764">
        <v>602001</v>
      </c>
      <c r="AM1113" s="764">
        <v>1</v>
      </c>
      <c r="AN1113" s="764" t="s">
        <v>3617</v>
      </c>
      <c r="AO1113" s="624"/>
      <c r="AP1113" s="441"/>
      <c r="AQ1113" s="9"/>
    </row>
    <row r="1114" spans="1:43" ht="15" customHeight="1" x14ac:dyDescent="0.15">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406"/>
      <c r="AG1114" s="181"/>
      <c r="AH1114" s="591" t="s">
        <v>1547</v>
      </c>
      <c r="AI1114" s="592" t="s">
        <v>1560</v>
      </c>
      <c r="AJ1114" s="591">
        <v>508015</v>
      </c>
      <c r="AK1114" s="624"/>
      <c r="AL1114" s="764">
        <v>602002</v>
      </c>
      <c r="AM1114" s="764" t="s">
        <v>3617</v>
      </c>
      <c r="AN1114" s="764">
        <v>1</v>
      </c>
      <c r="AO1114" s="624"/>
      <c r="AP1114" s="441"/>
      <c r="AQ1114" s="9"/>
    </row>
    <row r="1115" spans="1:43" ht="15" customHeight="1" x14ac:dyDescent="0.15">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406"/>
      <c r="AG1115" s="181"/>
      <c r="AH1115" s="591" t="s">
        <v>1547</v>
      </c>
      <c r="AI1115" s="592" t="s">
        <v>1264</v>
      </c>
      <c r="AJ1115" s="591">
        <v>508016</v>
      </c>
      <c r="AK1115" s="624"/>
      <c r="AL1115" s="764">
        <v>602003</v>
      </c>
      <c r="AM1115" s="764">
        <v>1</v>
      </c>
      <c r="AN1115" s="764" t="s">
        <v>3617</v>
      </c>
      <c r="AO1115" s="624"/>
      <c r="AP1115" s="441"/>
      <c r="AQ1115" s="9"/>
    </row>
    <row r="1116" spans="1:43" ht="15" customHeight="1" x14ac:dyDescent="0.15">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406"/>
      <c r="AG1116" s="181"/>
      <c r="AH1116" s="591" t="s">
        <v>1547</v>
      </c>
      <c r="AI1116" s="592" t="s">
        <v>1265</v>
      </c>
      <c r="AJ1116" s="591">
        <v>508017</v>
      </c>
      <c r="AK1116" s="624"/>
      <c r="AL1116" s="764">
        <v>602004</v>
      </c>
      <c r="AM1116" s="764">
        <v>1</v>
      </c>
      <c r="AN1116" s="764" t="s">
        <v>3617</v>
      </c>
      <c r="AO1116" s="624"/>
      <c r="AP1116" s="441"/>
      <c r="AQ1116" s="9"/>
    </row>
    <row r="1117" spans="1:43" ht="15" customHeight="1" x14ac:dyDescent="0.15">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406"/>
      <c r="AG1117" s="181"/>
      <c r="AH1117" s="591" t="s">
        <v>1547</v>
      </c>
      <c r="AI1117" s="592" t="s">
        <v>1266</v>
      </c>
      <c r="AJ1117" s="591">
        <v>508018</v>
      </c>
      <c r="AK1117" s="624"/>
      <c r="AL1117" s="764">
        <v>602006</v>
      </c>
      <c r="AM1117" s="764">
        <v>1</v>
      </c>
      <c r="AN1117" s="764" t="s">
        <v>3617</v>
      </c>
      <c r="AO1117" s="624"/>
      <c r="AP1117" s="441"/>
      <c r="AQ1117" s="9"/>
    </row>
    <row r="1118" spans="1:43" ht="15" customHeight="1" x14ac:dyDescent="0.15">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406"/>
      <c r="AG1118" s="181"/>
      <c r="AH1118" s="591" t="s">
        <v>1547</v>
      </c>
      <c r="AI1118" s="592" t="s">
        <v>1268</v>
      </c>
      <c r="AJ1118" s="591">
        <v>508019</v>
      </c>
      <c r="AK1118" s="624"/>
      <c r="AL1118" s="764">
        <v>602007</v>
      </c>
      <c r="AM1118" s="764">
        <v>1</v>
      </c>
      <c r="AN1118" s="764" t="s">
        <v>3617</v>
      </c>
      <c r="AO1118" s="624"/>
      <c r="AP1118" s="441"/>
      <c r="AQ1118" s="9"/>
    </row>
    <row r="1119" spans="1:43" ht="15" customHeight="1" x14ac:dyDescent="0.15">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406"/>
      <c r="AG1119" s="181"/>
      <c r="AH1119" s="591" t="s">
        <v>1547</v>
      </c>
      <c r="AI1119" s="592" t="s">
        <v>1269</v>
      </c>
      <c r="AJ1119" s="591">
        <v>508020</v>
      </c>
      <c r="AK1119" s="624"/>
      <c r="AL1119" s="764">
        <v>602008</v>
      </c>
      <c r="AM1119" s="764">
        <v>1</v>
      </c>
      <c r="AN1119" s="764" t="s">
        <v>3617</v>
      </c>
      <c r="AO1119" s="624"/>
      <c r="AP1119" s="441"/>
      <c r="AQ1119" s="9"/>
    </row>
    <row r="1120" spans="1:43" ht="15" customHeight="1" x14ac:dyDescent="0.15">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406"/>
      <c r="AG1120" s="181"/>
      <c r="AH1120" s="591" t="s">
        <v>1547</v>
      </c>
      <c r="AI1120" s="592" t="s">
        <v>1270</v>
      </c>
      <c r="AJ1120" s="591">
        <v>508021</v>
      </c>
      <c r="AK1120" s="624"/>
      <c r="AL1120" s="764">
        <v>602009</v>
      </c>
      <c r="AM1120" s="764" t="s">
        <v>3617</v>
      </c>
      <c r="AN1120" s="764">
        <v>1</v>
      </c>
      <c r="AO1120" s="624"/>
      <c r="AP1120" s="441"/>
      <c r="AQ1120" s="9"/>
    </row>
    <row r="1121" spans="1:43" ht="15" customHeight="1" x14ac:dyDescent="0.15">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406"/>
      <c r="AG1121" s="181"/>
      <c r="AH1121" s="591" t="s">
        <v>1547</v>
      </c>
      <c r="AI1121" s="592" t="s">
        <v>1271</v>
      </c>
      <c r="AJ1121" s="591">
        <v>508022</v>
      </c>
      <c r="AK1121" s="624"/>
      <c r="AL1121" s="764">
        <v>602010</v>
      </c>
      <c r="AM1121" s="764" t="s">
        <v>3617</v>
      </c>
      <c r="AN1121" s="764">
        <v>1</v>
      </c>
      <c r="AO1121" s="624"/>
      <c r="AP1121" s="441"/>
      <c r="AQ1121" s="9"/>
    </row>
    <row r="1122" spans="1:43" ht="15" customHeight="1" x14ac:dyDescent="0.15">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406"/>
      <c r="AG1122" s="181"/>
      <c r="AH1122" s="591" t="s">
        <v>1547</v>
      </c>
      <c r="AI1122" s="592" t="s">
        <v>1568</v>
      </c>
      <c r="AJ1122" s="591">
        <v>508023</v>
      </c>
      <c r="AK1122" s="624"/>
      <c r="AL1122" s="764">
        <v>602011</v>
      </c>
      <c r="AM1122" s="764">
        <v>1</v>
      </c>
      <c r="AN1122" s="764" t="s">
        <v>3617</v>
      </c>
      <c r="AO1122" s="624"/>
      <c r="AP1122" s="441"/>
      <c r="AQ1122" s="9"/>
    </row>
    <row r="1123" spans="1:43" ht="15" customHeight="1" x14ac:dyDescent="0.15">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406"/>
      <c r="AG1123" s="181"/>
      <c r="AH1123" s="591" t="s">
        <v>1547</v>
      </c>
      <c r="AI1123" s="592" t="s">
        <v>1272</v>
      </c>
      <c r="AJ1123" s="592">
        <v>508024</v>
      </c>
      <c r="AK1123" s="624"/>
      <c r="AL1123" s="764">
        <v>602012</v>
      </c>
      <c r="AM1123" s="764">
        <v>1</v>
      </c>
      <c r="AN1123" s="764" t="s">
        <v>3617</v>
      </c>
      <c r="AO1123" s="624"/>
      <c r="AP1123" s="441"/>
      <c r="AQ1123" s="9"/>
    </row>
    <row r="1124" spans="1:43" ht="15" customHeight="1" x14ac:dyDescent="0.15">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406"/>
      <c r="AG1124" s="181"/>
      <c r="AH1124" s="591" t="s">
        <v>1547</v>
      </c>
      <c r="AI1124" s="592" t="s">
        <v>1273</v>
      </c>
      <c r="AJ1124" s="591">
        <v>508025</v>
      </c>
      <c r="AK1124" s="624"/>
      <c r="AL1124" s="764">
        <v>602013</v>
      </c>
      <c r="AM1124" s="764">
        <v>1</v>
      </c>
      <c r="AN1124" s="764" t="s">
        <v>3617</v>
      </c>
      <c r="AO1124" s="624"/>
      <c r="AP1124" s="441"/>
      <c r="AQ1124" s="9"/>
    </row>
    <row r="1125" spans="1:43" ht="15" customHeight="1" x14ac:dyDescent="0.15">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406"/>
      <c r="AG1125" s="181"/>
      <c r="AH1125" s="591" t="s">
        <v>1547</v>
      </c>
      <c r="AI1125" s="592" t="s">
        <v>1274</v>
      </c>
      <c r="AJ1125" s="591">
        <v>508026</v>
      </c>
      <c r="AK1125" s="624"/>
      <c r="AL1125" s="764">
        <v>602014</v>
      </c>
      <c r="AM1125" s="764">
        <v>1</v>
      </c>
      <c r="AN1125" s="764" t="s">
        <v>3617</v>
      </c>
      <c r="AO1125" s="624"/>
      <c r="AP1125" s="441"/>
      <c r="AQ1125" s="9"/>
    </row>
    <row r="1126" spans="1:43" ht="15" customHeight="1" x14ac:dyDescent="0.15">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406"/>
      <c r="AG1126" s="181"/>
      <c r="AH1126" s="591" t="s">
        <v>1547</v>
      </c>
      <c r="AI1126" s="592" t="s">
        <v>1275</v>
      </c>
      <c r="AJ1126" s="591">
        <v>508027</v>
      </c>
      <c r="AK1126" s="624"/>
      <c r="AL1126" s="764">
        <v>602015</v>
      </c>
      <c r="AM1126" s="764">
        <v>1</v>
      </c>
      <c r="AN1126" s="764" t="s">
        <v>3617</v>
      </c>
      <c r="AO1126" s="624"/>
      <c r="AP1126" s="441"/>
      <c r="AQ1126" s="9"/>
    </row>
    <row r="1127" spans="1:43" ht="15" customHeight="1" x14ac:dyDescent="0.15">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406"/>
      <c r="AG1127" s="181"/>
      <c r="AH1127" s="591" t="s">
        <v>1547</v>
      </c>
      <c r="AI1127" s="592" t="s">
        <v>1276</v>
      </c>
      <c r="AJ1127" s="591">
        <v>508028</v>
      </c>
      <c r="AK1127" s="624"/>
      <c r="AL1127" s="764">
        <v>602016</v>
      </c>
      <c r="AM1127" s="764">
        <v>1</v>
      </c>
      <c r="AN1127" s="764" t="s">
        <v>3617</v>
      </c>
      <c r="AO1127" s="624"/>
      <c r="AP1127" s="441"/>
      <c r="AQ1127" s="9"/>
    </row>
    <row r="1128" spans="1:43" ht="15" customHeight="1" x14ac:dyDescent="0.15">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406"/>
      <c r="AG1128" s="181"/>
      <c r="AH1128" s="591" t="s">
        <v>1547</v>
      </c>
      <c r="AI1128" s="592" t="s">
        <v>1277</v>
      </c>
      <c r="AJ1128" s="591">
        <v>508029</v>
      </c>
      <c r="AK1128" s="624"/>
      <c r="AL1128" s="764">
        <v>602017</v>
      </c>
      <c r="AM1128" s="764">
        <v>1</v>
      </c>
      <c r="AN1128" s="764" t="s">
        <v>3617</v>
      </c>
      <c r="AO1128" s="624"/>
      <c r="AP1128" s="441"/>
      <c r="AQ1128" s="9"/>
    </row>
    <row r="1129" spans="1:43" ht="15" customHeight="1" x14ac:dyDescent="0.15">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406"/>
      <c r="AG1129" s="181"/>
      <c r="AH1129" s="591" t="s">
        <v>1547</v>
      </c>
      <c r="AI1129" s="592" t="s">
        <v>1576</v>
      </c>
      <c r="AJ1129" s="591">
        <v>508030</v>
      </c>
      <c r="AK1129" s="624"/>
      <c r="AL1129" s="764">
        <v>602018</v>
      </c>
      <c r="AM1129" s="764" t="s">
        <v>3617</v>
      </c>
      <c r="AN1129" s="764">
        <v>1</v>
      </c>
      <c r="AO1129" s="624"/>
      <c r="AP1129" s="441"/>
      <c r="AQ1129" s="9"/>
    </row>
    <row r="1130" spans="1:43" ht="15" customHeight="1" x14ac:dyDescent="0.15">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406"/>
      <c r="AG1130" s="181"/>
      <c r="AH1130" s="591" t="s">
        <v>1547</v>
      </c>
      <c r="AI1130" s="592" t="s">
        <v>1279</v>
      </c>
      <c r="AJ1130" s="591">
        <v>508031</v>
      </c>
      <c r="AK1130" s="624"/>
      <c r="AL1130" s="764">
        <v>602019</v>
      </c>
      <c r="AM1130" s="764" t="s">
        <v>3617</v>
      </c>
      <c r="AN1130" s="764">
        <v>1</v>
      </c>
      <c r="AO1130" s="624"/>
      <c r="AP1130" s="441"/>
      <c r="AQ1130" s="9"/>
    </row>
    <row r="1131" spans="1:43" ht="15" customHeight="1" x14ac:dyDescent="0.15">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406"/>
      <c r="AG1131" s="181"/>
      <c r="AH1131" s="591" t="s">
        <v>1547</v>
      </c>
      <c r="AI1131" s="592" t="s">
        <v>1280</v>
      </c>
      <c r="AJ1131" s="591">
        <v>508032</v>
      </c>
      <c r="AK1131" s="624"/>
      <c r="AL1131" s="764">
        <v>602020</v>
      </c>
      <c r="AM1131" s="764">
        <v>1</v>
      </c>
      <c r="AN1131" s="764" t="s">
        <v>3617</v>
      </c>
      <c r="AO1131" s="624"/>
      <c r="AP1131" s="441"/>
      <c r="AQ1131" s="9"/>
    </row>
    <row r="1132" spans="1:43" ht="15" customHeight="1" x14ac:dyDescent="0.15">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406"/>
      <c r="AG1132" s="181"/>
      <c r="AH1132" s="591" t="s">
        <v>1547</v>
      </c>
      <c r="AI1132" s="592" t="s">
        <v>1282</v>
      </c>
      <c r="AJ1132" s="591">
        <v>508033</v>
      </c>
      <c r="AK1132" s="624"/>
      <c r="AL1132" s="764">
        <v>602021</v>
      </c>
      <c r="AM1132" s="764">
        <v>1</v>
      </c>
      <c r="AN1132" s="764" t="s">
        <v>3617</v>
      </c>
      <c r="AO1132" s="624"/>
      <c r="AP1132" s="441"/>
      <c r="AQ1132" s="9"/>
    </row>
    <row r="1133" spans="1:43" ht="15" customHeight="1" x14ac:dyDescent="0.15">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406"/>
      <c r="AG1133" s="181"/>
      <c r="AH1133" s="591" t="s">
        <v>1547</v>
      </c>
      <c r="AI1133" s="592" t="s">
        <v>1581</v>
      </c>
      <c r="AJ1133" s="591">
        <v>508034</v>
      </c>
      <c r="AK1133" s="624"/>
      <c r="AL1133" s="764">
        <v>602022</v>
      </c>
      <c r="AM1133" s="764">
        <v>1</v>
      </c>
      <c r="AN1133" s="764" t="s">
        <v>3617</v>
      </c>
      <c r="AO1133" s="624"/>
      <c r="AP1133" s="441"/>
      <c r="AQ1133" s="9"/>
    </row>
    <row r="1134" spans="1:43" ht="15" customHeight="1" x14ac:dyDescent="0.15">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406"/>
      <c r="AG1134" s="181"/>
      <c r="AH1134" s="591" t="s">
        <v>1547</v>
      </c>
      <c r="AI1134" s="592" t="s">
        <v>1283</v>
      </c>
      <c r="AJ1134" s="591">
        <v>508035</v>
      </c>
      <c r="AK1134" s="624"/>
      <c r="AL1134" s="764">
        <v>602023</v>
      </c>
      <c r="AM1134" s="764">
        <v>1</v>
      </c>
      <c r="AN1134" s="764" t="s">
        <v>3617</v>
      </c>
      <c r="AO1134" s="624"/>
      <c r="AP1134" s="441"/>
      <c r="AQ1134" s="9"/>
    </row>
    <row r="1135" spans="1:43" ht="15" customHeight="1" x14ac:dyDescent="0.15">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406"/>
      <c r="AG1135" s="181"/>
      <c r="AH1135" s="591" t="s">
        <v>1547</v>
      </c>
      <c r="AI1135" s="592" t="s">
        <v>1584</v>
      </c>
      <c r="AJ1135" s="591">
        <v>508036</v>
      </c>
      <c r="AK1135" s="624"/>
      <c r="AL1135" s="764">
        <v>602024</v>
      </c>
      <c r="AM1135" s="764">
        <v>1</v>
      </c>
      <c r="AN1135" s="764" t="s">
        <v>3617</v>
      </c>
      <c r="AO1135" s="624"/>
      <c r="AP1135" s="441"/>
      <c r="AQ1135" s="9"/>
    </row>
    <row r="1136" spans="1:43" ht="15" customHeight="1" x14ac:dyDescent="0.15">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406"/>
      <c r="AG1136" s="181"/>
      <c r="AH1136" s="591" t="s">
        <v>1547</v>
      </c>
      <c r="AI1136" s="592" t="s">
        <v>1285</v>
      </c>
      <c r="AJ1136" s="591">
        <v>508037</v>
      </c>
      <c r="AK1136" s="624"/>
      <c r="AL1136" s="764">
        <v>602025</v>
      </c>
      <c r="AM1136" s="764" t="s">
        <v>3617</v>
      </c>
      <c r="AN1136" s="764">
        <v>1</v>
      </c>
      <c r="AO1136" s="624"/>
      <c r="AP1136" s="441"/>
      <c r="AQ1136" s="9"/>
    </row>
    <row r="1137" spans="1:43" ht="15" customHeight="1" x14ac:dyDescent="0.15">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406"/>
      <c r="AG1137" s="181"/>
      <c r="AH1137" s="591" t="s">
        <v>1547</v>
      </c>
      <c r="AI1137" s="592" t="s">
        <v>1587</v>
      </c>
      <c r="AJ1137" s="591">
        <v>508038</v>
      </c>
      <c r="AK1137" s="624"/>
      <c r="AL1137" s="764">
        <v>602026</v>
      </c>
      <c r="AM1137" s="764" t="s">
        <v>3617</v>
      </c>
      <c r="AN1137" s="764">
        <v>1</v>
      </c>
      <c r="AO1137" s="624"/>
      <c r="AP1137" s="441"/>
      <c r="AQ1137" s="9"/>
    </row>
    <row r="1138" spans="1:43" ht="15" customHeight="1" x14ac:dyDescent="0.15">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406"/>
      <c r="AG1138" s="181"/>
      <c r="AH1138" s="591" t="s">
        <v>1547</v>
      </c>
      <c r="AI1138" s="592" t="s">
        <v>1286</v>
      </c>
      <c r="AJ1138" s="591">
        <v>508040</v>
      </c>
      <c r="AK1138" s="624"/>
      <c r="AL1138" s="764">
        <v>602027</v>
      </c>
      <c r="AM1138" s="764" t="s">
        <v>3617</v>
      </c>
      <c r="AN1138" s="764">
        <v>1</v>
      </c>
      <c r="AO1138" s="624"/>
      <c r="AP1138" s="441"/>
      <c r="AQ1138" s="9"/>
    </row>
    <row r="1139" spans="1:43" ht="15" customHeight="1" x14ac:dyDescent="0.15">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406"/>
      <c r="AG1139" s="181"/>
      <c r="AH1139" s="591" t="s">
        <v>1547</v>
      </c>
      <c r="AI1139" s="592" t="s">
        <v>1287</v>
      </c>
      <c r="AJ1139" s="591">
        <v>508041</v>
      </c>
      <c r="AK1139" s="624"/>
      <c r="AL1139" s="764">
        <v>602028</v>
      </c>
      <c r="AM1139" s="764">
        <v>1</v>
      </c>
      <c r="AN1139" s="764" t="s">
        <v>3617</v>
      </c>
      <c r="AO1139" s="624"/>
      <c r="AP1139" s="441"/>
      <c r="AQ1139" s="9"/>
    </row>
    <row r="1140" spans="1:43" ht="15" customHeight="1" x14ac:dyDescent="0.15">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406"/>
      <c r="AG1140" s="181"/>
      <c r="AH1140" s="591" t="s">
        <v>1547</v>
      </c>
      <c r="AI1140" s="592" t="s">
        <v>1591</v>
      </c>
      <c r="AJ1140" s="591">
        <v>508042</v>
      </c>
      <c r="AK1140" s="624"/>
      <c r="AL1140" s="764">
        <v>602029</v>
      </c>
      <c r="AM1140" s="764">
        <v>1</v>
      </c>
      <c r="AN1140" s="764" t="s">
        <v>3617</v>
      </c>
      <c r="AO1140" s="624"/>
      <c r="AP1140" s="441"/>
      <c r="AQ1140" s="9"/>
    </row>
    <row r="1141" spans="1:43" ht="15" customHeight="1" x14ac:dyDescent="0.15">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406"/>
      <c r="AG1141" s="181"/>
      <c r="AH1141" s="591" t="s">
        <v>1547</v>
      </c>
      <c r="AI1141" s="593" t="s">
        <v>1593</v>
      </c>
      <c r="AJ1141" s="591">
        <v>508043</v>
      </c>
      <c r="AK1141" s="624"/>
      <c r="AL1141" s="764">
        <v>602030</v>
      </c>
      <c r="AM1141" s="764" t="s">
        <v>3617</v>
      </c>
      <c r="AN1141" s="764">
        <v>1</v>
      </c>
      <c r="AO1141" s="624"/>
      <c r="AP1141" s="441"/>
      <c r="AQ1141" s="9"/>
    </row>
    <row r="1142" spans="1:43" ht="15" customHeight="1" x14ac:dyDescent="0.15">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406"/>
      <c r="AG1142" s="181"/>
      <c r="AH1142" s="591" t="s">
        <v>1547</v>
      </c>
      <c r="AI1142" s="592" t="s">
        <v>995</v>
      </c>
      <c r="AJ1142" s="591">
        <v>508044</v>
      </c>
      <c r="AK1142" s="624"/>
      <c r="AL1142" s="764">
        <v>602031</v>
      </c>
      <c r="AM1142" s="764" t="s">
        <v>3617</v>
      </c>
      <c r="AN1142" s="764">
        <v>1</v>
      </c>
      <c r="AO1142" s="624"/>
      <c r="AP1142" s="441"/>
      <c r="AQ1142" s="9"/>
    </row>
    <row r="1143" spans="1:43" ht="15" customHeight="1" x14ac:dyDescent="0.15">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406"/>
      <c r="AG1143" s="181"/>
      <c r="AH1143" s="591" t="s">
        <v>1547</v>
      </c>
      <c r="AI1143" s="592" t="s">
        <v>1289</v>
      </c>
      <c r="AJ1143" s="591">
        <v>508045</v>
      </c>
      <c r="AK1143" s="624"/>
      <c r="AL1143" s="764">
        <v>602032</v>
      </c>
      <c r="AM1143" s="764" t="s">
        <v>3617</v>
      </c>
      <c r="AN1143" s="764">
        <v>1</v>
      </c>
      <c r="AO1143" s="624"/>
      <c r="AP1143" s="441"/>
      <c r="AQ1143" s="9"/>
    </row>
    <row r="1144" spans="1:43" ht="15" customHeight="1" x14ac:dyDescent="0.15">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406"/>
      <c r="AG1144" s="181"/>
      <c r="AH1144" s="591" t="s">
        <v>1547</v>
      </c>
      <c r="AI1144" s="592" t="s">
        <v>1291</v>
      </c>
      <c r="AJ1144" s="591">
        <v>508046</v>
      </c>
      <c r="AK1144" s="624"/>
      <c r="AL1144" s="764">
        <v>602035</v>
      </c>
      <c r="AM1144" s="764">
        <v>1</v>
      </c>
      <c r="AN1144" s="764" t="s">
        <v>3617</v>
      </c>
      <c r="AO1144" s="624"/>
      <c r="AP1144" s="441"/>
      <c r="AQ1144" s="9"/>
    </row>
    <row r="1145" spans="1:43" ht="15" customHeight="1" x14ac:dyDescent="0.15">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406"/>
      <c r="AG1145" s="181"/>
      <c r="AH1145" s="591" t="s">
        <v>1547</v>
      </c>
      <c r="AI1145" s="592" t="s">
        <v>1292</v>
      </c>
      <c r="AJ1145" s="591">
        <v>508047</v>
      </c>
      <c r="AK1145" s="624"/>
      <c r="AL1145" s="764">
        <v>602036</v>
      </c>
      <c r="AM1145" s="764" t="s">
        <v>3617</v>
      </c>
      <c r="AN1145" s="764">
        <v>1</v>
      </c>
      <c r="AO1145" s="624"/>
      <c r="AP1145" s="441"/>
      <c r="AQ1145" s="9"/>
    </row>
    <row r="1146" spans="1:43" ht="15" customHeight="1" x14ac:dyDescent="0.15">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406"/>
      <c r="AG1146" s="181"/>
      <c r="AH1146" s="591" t="s">
        <v>1547</v>
      </c>
      <c r="AI1146" s="592" t="s">
        <v>1599</v>
      </c>
      <c r="AJ1146" s="591">
        <v>508048</v>
      </c>
      <c r="AK1146" s="624"/>
      <c r="AL1146" s="764">
        <v>602037</v>
      </c>
      <c r="AM1146" s="764">
        <v>1</v>
      </c>
      <c r="AN1146" s="764" t="s">
        <v>3617</v>
      </c>
      <c r="AO1146" s="624"/>
      <c r="AP1146" s="441"/>
      <c r="AQ1146" s="9"/>
    </row>
    <row r="1147" spans="1:43" ht="15" customHeight="1" x14ac:dyDescent="0.15">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406"/>
      <c r="AG1147" s="181"/>
      <c r="AH1147" s="591" t="s">
        <v>1547</v>
      </c>
      <c r="AI1147" s="592" t="s">
        <v>1293</v>
      </c>
      <c r="AJ1147" s="591">
        <v>508049</v>
      </c>
      <c r="AK1147" s="624"/>
      <c r="AL1147" s="764">
        <v>602038</v>
      </c>
      <c r="AM1147" s="764" t="s">
        <v>3617</v>
      </c>
      <c r="AN1147" s="764">
        <v>1</v>
      </c>
      <c r="AO1147" s="624"/>
      <c r="AP1147" s="441"/>
      <c r="AQ1147" s="9"/>
    </row>
    <row r="1148" spans="1:43" ht="15" customHeight="1" x14ac:dyDescent="0.15">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406"/>
      <c r="AG1148" s="181"/>
      <c r="AH1148" s="591" t="s">
        <v>1547</v>
      </c>
      <c r="AI1148" s="592" t="s">
        <v>1602</v>
      </c>
      <c r="AJ1148" s="591">
        <v>508050</v>
      </c>
      <c r="AK1148" s="624"/>
      <c r="AL1148" s="764">
        <v>602039</v>
      </c>
      <c r="AM1148" s="764" t="s">
        <v>3617</v>
      </c>
      <c r="AN1148" s="764">
        <v>1</v>
      </c>
      <c r="AO1148" s="624"/>
      <c r="AP1148" s="441"/>
      <c r="AQ1148" s="9"/>
    </row>
    <row r="1149" spans="1:43" ht="15" customHeight="1" x14ac:dyDescent="0.15">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406"/>
      <c r="AG1149" s="181"/>
      <c r="AH1149" s="591" t="s">
        <v>1547</v>
      </c>
      <c r="AI1149" s="592" t="s">
        <v>1294</v>
      </c>
      <c r="AJ1149" s="591">
        <v>508051</v>
      </c>
      <c r="AK1149" s="624"/>
      <c r="AL1149" s="764">
        <v>602040</v>
      </c>
      <c r="AM1149" s="764" t="s">
        <v>3617</v>
      </c>
      <c r="AN1149" s="764">
        <v>1</v>
      </c>
      <c r="AO1149" s="624"/>
      <c r="AP1149" s="441"/>
      <c r="AQ1149" s="9"/>
    </row>
    <row r="1150" spans="1:43" ht="15" customHeight="1" x14ac:dyDescent="0.15">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406"/>
      <c r="AG1150" s="181"/>
      <c r="AH1150" s="591" t="s">
        <v>1547</v>
      </c>
      <c r="AI1150" s="592" t="s">
        <v>1605</v>
      </c>
      <c r="AJ1150" s="591">
        <v>508052</v>
      </c>
      <c r="AK1150" s="624"/>
      <c r="AL1150" s="764">
        <v>602041</v>
      </c>
      <c r="AM1150" s="764" t="s">
        <v>3617</v>
      </c>
      <c r="AN1150" s="764">
        <v>1</v>
      </c>
      <c r="AO1150" s="624"/>
      <c r="AP1150" s="441"/>
      <c r="AQ1150" s="9"/>
    </row>
    <row r="1151" spans="1:43" ht="15" customHeight="1" x14ac:dyDescent="0.15">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406"/>
      <c r="AG1151" s="181"/>
      <c r="AH1151" s="591" t="s">
        <v>1547</v>
      </c>
      <c r="AI1151" s="592" t="s">
        <v>1607</v>
      </c>
      <c r="AJ1151" s="591">
        <v>508053</v>
      </c>
      <c r="AK1151" s="624"/>
      <c r="AL1151" s="764">
        <v>602042</v>
      </c>
      <c r="AM1151" s="764" t="s">
        <v>3617</v>
      </c>
      <c r="AN1151" s="764">
        <v>1</v>
      </c>
      <c r="AO1151" s="624"/>
      <c r="AP1151" s="441"/>
      <c r="AQ1151" s="9"/>
    </row>
    <row r="1152" spans="1:43" ht="15" customHeight="1" x14ac:dyDescent="0.15">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406"/>
      <c r="AG1152" s="181"/>
      <c r="AH1152" s="591" t="s">
        <v>1547</v>
      </c>
      <c r="AI1152" s="592" t="s">
        <v>1142</v>
      </c>
      <c r="AJ1152" s="591">
        <v>508054</v>
      </c>
      <c r="AK1152" s="624"/>
      <c r="AL1152" s="764">
        <v>602043</v>
      </c>
      <c r="AM1152" s="764" t="s">
        <v>3617</v>
      </c>
      <c r="AN1152" s="764">
        <v>1</v>
      </c>
      <c r="AO1152" s="624"/>
      <c r="AP1152" s="441"/>
      <c r="AQ1152" s="9"/>
    </row>
    <row r="1153" spans="1:43" ht="15" customHeight="1" x14ac:dyDescent="0.15">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406"/>
      <c r="AG1153" s="181"/>
      <c r="AH1153" s="591" t="s">
        <v>1547</v>
      </c>
      <c r="AI1153" s="592" t="s">
        <v>1295</v>
      </c>
      <c r="AJ1153" s="591">
        <v>508057</v>
      </c>
      <c r="AK1153" s="624"/>
      <c r="AL1153" s="764">
        <v>602990</v>
      </c>
      <c r="AM1153" s="764" t="s">
        <v>3617</v>
      </c>
      <c r="AN1153" s="764">
        <v>1</v>
      </c>
      <c r="AO1153" s="624"/>
      <c r="AP1153" s="441"/>
      <c r="AQ1153" s="9"/>
    </row>
    <row r="1154" spans="1:43" ht="15" customHeight="1" x14ac:dyDescent="0.15">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406"/>
      <c r="AG1154" s="181"/>
      <c r="AH1154" s="591" t="s">
        <v>1547</v>
      </c>
      <c r="AI1154" s="592"/>
      <c r="AJ1154" s="591">
        <v>508058</v>
      </c>
      <c r="AK1154" s="624"/>
      <c r="AL1154" s="764">
        <v>602991</v>
      </c>
      <c r="AM1154" s="764">
        <v>1</v>
      </c>
      <c r="AN1154" s="764" t="s">
        <v>3617</v>
      </c>
      <c r="AO1154" s="624"/>
      <c r="AP1154" s="441"/>
      <c r="AQ1154" s="9"/>
    </row>
    <row r="1155" spans="1:43" ht="15" customHeight="1" x14ac:dyDescent="0.15">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406"/>
      <c r="AG1155" s="181"/>
      <c r="AH1155" s="591" t="s">
        <v>1547</v>
      </c>
      <c r="AI1155" s="592" t="s">
        <v>1296</v>
      </c>
      <c r="AJ1155" s="591">
        <v>508991</v>
      </c>
      <c r="AK1155" s="624"/>
      <c r="AL1155" s="764">
        <v>603001</v>
      </c>
      <c r="AM1155" s="764">
        <v>1</v>
      </c>
      <c r="AN1155" s="764" t="s">
        <v>3617</v>
      </c>
      <c r="AO1155" s="624"/>
      <c r="AP1155" s="441"/>
      <c r="AQ1155" s="9"/>
    </row>
    <row r="1156" spans="1:43" ht="15" customHeight="1" x14ac:dyDescent="0.15">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406"/>
      <c r="AG1156" s="181"/>
      <c r="AH1156" s="591" t="s">
        <v>1547</v>
      </c>
      <c r="AI1156" s="592"/>
      <c r="AJ1156" s="591"/>
      <c r="AK1156" s="624"/>
      <c r="AL1156" s="764">
        <v>603002</v>
      </c>
      <c r="AM1156" s="764">
        <v>1</v>
      </c>
      <c r="AN1156" s="764" t="s">
        <v>3617</v>
      </c>
      <c r="AO1156" s="624"/>
      <c r="AP1156" s="441"/>
      <c r="AQ1156" s="9"/>
    </row>
    <row r="1157" spans="1:43" ht="15" customHeight="1" x14ac:dyDescent="0.15">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406"/>
      <c r="AG1157" s="181"/>
      <c r="AH1157" s="591" t="s">
        <v>1613</v>
      </c>
      <c r="AI1157" s="592" t="s">
        <v>1297</v>
      </c>
      <c r="AJ1157" s="591">
        <v>509001</v>
      </c>
      <c r="AK1157" s="624"/>
      <c r="AL1157" s="764">
        <v>603003</v>
      </c>
      <c r="AM1157" s="764" t="s">
        <v>3617</v>
      </c>
      <c r="AN1157" s="764">
        <v>1</v>
      </c>
      <c r="AO1157" s="624"/>
      <c r="AP1157" s="441"/>
      <c r="AQ1157" s="9"/>
    </row>
    <row r="1158" spans="1:43" ht="15" customHeight="1" x14ac:dyDescent="0.15">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406"/>
      <c r="AG1158" s="181"/>
      <c r="AH1158" s="591" t="s">
        <v>1613</v>
      </c>
      <c r="AI1158" s="592" t="s">
        <v>1298</v>
      </c>
      <c r="AJ1158" s="591">
        <v>509002</v>
      </c>
      <c r="AK1158" s="624"/>
      <c r="AL1158" s="764">
        <v>603004</v>
      </c>
      <c r="AM1158" s="764">
        <v>1</v>
      </c>
      <c r="AN1158" s="764" t="s">
        <v>3617</v>
      </c>
      <c r="AO1158" s="624"/>
      <c r="AP1158" s="441"/>
      <c r="AQ1158" s="9"/>
    </row>
    <row r="1159" spans="1:43" ht="15" customHeight="1" x14ac:dyDescent="0.15">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406"/>
      <c r="AG1159" s="181"/>
      <c r="AH1159" s="591" t="s">
        <v>1613</v>
      </c>
      <c r="AI1159" s="592" t="s">
        <v>1616</v>
      </c>
      <c r="AJ1159" s="591">
        <v>509003</v>
      </c>
      <c r="AK1159" s="624"/>
      <c r="AL1159" s="764">
        <v>603005</v>
      </c>
      <c r="AM1159" s="764" t="s">
        <v>3617</v>
      </c>
      <c r="AN1159" s="764">
        <v>1</v>
      </c>
      <c r="AO1159" s="624"/>
      <c r="AP1159" s="441"/>
      <c r="AQ1159" s="9"/>
    </row>
    <row r="1160" spans="1:43" ht="15" customHeight="1" x14ac:dyDescent="0.15">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406"/>
      <c r="AG1160" s="181"/>
      <c r="AH1160" s="591" t="s">
        <v>1613</v>
      </c>
      <c r="AI1160" s="592" t="s">
        <v>1299</v>
      </c>
      <c r="AJ1160" s="591">
        <v>509004</v>
      </c>
      <c r="AK1160" s="624"/>
      <c r="AL1160" s="764">
        <v>603006</v>
      </c>
      <c r="AM1160" s="764" t="s">
        <v>3617</v>
      </c>
      <c r="AN1160" s="764">
        <v>1</v>
      </c>
      <c r="AO1160" s="624"/>
      <c r="AP1160" s="441"/>
      <c r="AQ1160" s="9"/>
    </row>
    <row r="1161" spans="1:43" ht="15" customHeight="1" x14ac:dyDescent="0.15">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406"/>
      <c r="AG1161" s="181"/>
      <c r="AH1161" s="591" t="s">
        <v>1613</v>
      </c>
      <c r="AI1161" s="592" t="s">
        <v>1619</v>
      </c>
      <c r="AJ1161" s="591">
        <v>509004</v>
      </c>
      <c r="AK1161" s="624"/>
      <c r="AL1161" s="764">
        <v>603007</v>
      </c>
      <c r="AM1161" s="764">
        <v>1</v>
      </c>
      <c r="AN1161" s="764" t="s">
        <v>3617</v>
      </c>
      <c r="AO1161" s="624"/>
      <c r="AP1161" s="441"/>
      <c r="AQ1161" s="9"/>
    </row>
    <row r="1162" spans="1:43" ht="15" customHeight="1" x14ac:dyDescent="0.15">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406"/>
      <c r="AG1162" s="181"/>
      <c r="AH1162" s="591" t="s">
        <v>1613</v>
      </c>
      <c r="AI1162" s="592" t="s">
        <v>1300</v>
      </c>
      <c r="AJ1162" s="591">
        <v>509005</v>
      </c>
      <c r="AK1162" s="624"/>
      <c r="AL1162" s="764">
        <v>603008</v>
      </c>
      <c r="AM1162" s="764" t="s">
        <v>3617</v>
      </c>
      <c r="AN1162" s="764">
        <v>1</v>
      </c>
      <c r="AO1162" s="624"/>
      <c r="AP1162" s="441"/>
      <c r="AQ1162" s="9"/>
    </row>
    <row r="1163" spans="1:43" ht="15" customHeight="1" x14ac:dyDescent="0.15">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406"/>
      <c r="AG1163" s="181"/>
      <c r="AH1163" s="591" t="s">
        <v>1613</v>
      </c>
      <c r="AI1163" s="592" t="s">
        <v>1301</v>
      </c>
      <c r="AJ1163" s="591">
        <v>509006</v>
      </c>
      <c r="AK1163" s="624"/>
      <c r="AL1163" s="764">
        <v>603009</v>
      </c>
      <c r="AM1163" s="764">
        <v>1</v>
      </c>
      <c r="AN1163" s="764" t="s">
        <v>3617</v>
      </c>
      <c r="AO1163" s="624"/>
      <c r="AP1163" s="441"/>
      <c r="AQ1163" s="9"/>
    </row>
    <row r="1164" spans="1:43" ht="15" customHeight="1" x14ac:dyDescent="0.15">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406"/>
      <c r="AG1164" s="181"/>
      <c r="AH1164" s="591" t="s">
        <v>1613</v>
      </c>
      <c r="AI1164" s="592" t="s">
        <v>1303</v>
      </c>
      <c r="AJ1164" s="591">
        <v>509007</v>
      </c>
      <c r="AK1164" s="624"/>
      <c r="AL1164" s="764">
        <v>603010</v>
      </c>
      <c r="AM1164" s="764" t="s">
        <v>3617</v>
      </c>
      <c r="AN1164" s="764">
        <v>1</v>
      </c>
      <c r="AO1164" s="624"/>
      <c r="AP1164" s="441"/>
      <c r="AQ1164" s="9"/>
    </row>
    <row r="1165" spans="1:43" ht="15" customHeight="1" x14ac:dyDescent="0.15">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406"/>
      <c r="AG1165" s="181"/>
      <c r="AH1165" s="591" t="s">
        <v>1613</v>
      </c>
      <c r="AI1165" s="592" t="s">
        <v>1305</v>
      </c>
      <c r="AJ1165" s="591">
        <v>509009</v>
      </c>
      <c r="AK1165" s="624"/>
      <c r="AL1165" s="764">
        <v>603011</v>
      </c>
      <c r="AM1165" s="764" t="s">
        <v>3617</v>
      </c>
      <c r="AN1165" s="764">
        <v>1</v>
      </c>
      <c r="AO1165" s="624"/>
      <c r="AP1165" s="441"/>
      <c r="AQ1165" s="9"/>
    </row>
    <row r="1166" spans="1:43" ht="15" customHeight="1" x14ac:dyDescent="0.15">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406"/>
      <c r="AG1166" s="181"/>
      <c r="AH1166" s="591" t="s">
        <v>1613</v>
      </c>
      <c r="AI1166" s="592" t="s">
        <v>1306</v>
      </c>
      <c r="AJ1166" s="591">
        <v>509010</v>
      </c>
      <c r="AK1166" s="624"/>
      <c r="AL1166" s="764">
        <v>603012</v>
      </c>
      <c r="AM1166" s="764" t="s">
        <v>3617</v>
      </c>
      <c r="AN1166" s="764">
        <v>1</v>
      </c>
      <c r="AO1166" s="624"/>
      <c r="AP1166" s="441"/>
      <c r="AQ1166" s="9"/>
    </row>
    <row r="1167" spans="1:43" ht="15" customHeight="1" x14ac:dyDescent="0.15">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406"/>
      <c r="AG1167" s="181"/>
      <c r="AH1167" s="591" t="s">
        <v>1613</v>
      </c>
      <c r="AI1167" s="592" t="s">
        <v>378</v>
      </c>
      <c r="AJ1167" s="591">
        <v>509011</v>
      </c>
      <c r="AK1167" s="624"/>
      <c r="AL1167" s="764">
        <v>603013</v>
      </c>
      <c r="AM1167" s="764">
        <v>1</v>
      </c>
      <c r="AN1167" s="764" t="s">
        <v>3617</v>
      </c>
      <c r="AO1167" s="624"/>
      <c r="AP1167" s="441"/>
      <c r="AQ1167" s="9"/>
    </row>
    <row r="1168" spans="1:43" ht="15" customHeight="1" x14ac:dyDescent="0.15">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406"/>
      <c r="AG1168" s="181"/>
      <c r="AH1168" s="591" t="s">
        <v>1613</v>
      </c>
      <c r="AI1168" s="592" t="s">
        <v>1627</v>
      </c>
      <c r="AJ1168" s="591">
        <v>509012</v>
      </c>
      <c r="AK1168" s="624"/>
      <c r="AL1168" s="764">
        <v>603014</v>
      </c>
      <c r="AM1168" s="764" t="s">
        <v>3617</v>
      </c>
      <c r="AN1168" s="764">
        <v>1</v>
      </c>
      <c r="AO1168" s="624"/>
      <c r="AP1168" s="441"/>
      <c r="AQ1168" s="9"/>
    </row>
    <row r="1169" spans="1:43" ht="15" customHeight="1" x14ac:dyDescent="0.15">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406"/>
      <c r="AG1169" s="181"/>
      <c r="AH1169" s="591" t="s">
        <v>1613</v>
      </c>
      <c r="AI1169" s="592" t="s">
        <v>1629</v>
      </c>
      <c r="AJ1169" s="591">
        <v>509014</v>
      </c>
      <c r="AK1169" s="624"/>
      <c r="AL1169" s="764">
        <v>603015</v>
      </c>
      <c r="AM1169" s="764">
        <v>1</v>
      </c>
      <c r="AN1169" s="764" t="s">
        <v>3617</v>
      </c>
      <c r="AO1169" s="624"/>
      <c r="AP1169" s="441"/>
      <c r="AQ1169" s="9"/>
    </row>
    <row r="1170" spans="1:43" ht="15" customHeight="1" x14ac:dyDescent="0.15">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406"/>
      <c r="AG1170" s="181"/>
      <c r="AH1170" s="591" t="s">
        <v>1613</v>
      </c>
      <c r="AI1170" s="592" t="s">
        <v>1307</v>
      </c>
      <c r="AJ1170" s="591">
        <v>509015</v>
      </c>
      <c r="AK1170" s="624"/>
      <c r="AL1170" s="764">
        <v>603016</v>
      </c>
      <c r="AM1170" s="764" t="s">
        <v>3617</v>
      </c>
      <c r="AN1170" s="764">
        <v>1</v>
      </c>
      <c r="AO1170" s="624"/>
      <c r="AP1170" s="441"/>
      <c r="AQ1170" s="9"/>
    </row>
    <row r="1171" spans="1:43" ht="15" customHeight="1" x14ac:dyDescent="0.15">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406"/>
      <c r="AG1171" s="181"/>
      <c r="AH1171" s="591" t="s">
        <v>1613</v>
      </c>
      <c r="AI1171" s="592" t="s">
        <v>1631</v>
      </c>
      <c r="AJ1171" s="591">
        <v>509016</v>
      </c>
      <c r="AK1171" s="624"/>
      <c r="AL1171" s="764">
        <v>603017</v>
      </c>
      <c r="AM1171" s="764">
        <v>1</v>
      </c>
      <c r="AN1171" s="764" t="s">
        <v>3617</v>
      </c>
      <c r="AO1171" s="624"/>
      <c r="AP1171" s="441"/>
      <c r="AQ1171" s="9"/>
    </row>
    <row r="1172" spans="1:43" ht="15" customHeight="1" x14ac:dyDescent="0.15">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406"/>
      <c r="AG1172" s="181"/>
      <c r="AH1172" s="591" t="s">
        <v>1613</v>
      </c>
      <c r="AI1172" s="592" t="s">
        <v>1633</v>
      </c>
      <c r="AJ1172" s="591">
        <v>509017</v>
      </c>
      <c r="AK1172" s="624"/>
      <c r="AL1172" s="764">
        <v>603018</v>
      </c>
      <c r="AM1172" s="764">
        <v>1</v>
      </c>
      <c r="AN1172" s="764" t="s">
        <v>3617</v>
      </c>
      <c r="AO1172" s="624"/>
      <c r="AP1172" s="441"/>
      <c r="AQ1172" s="9"/>
    </row>
    <row r="1173" spans="1:43" ht="15" customHeight="1" x14ac:dyDescent="0.15">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406"/>
      <c r="AG1173" s="181"/>
      <c r="AH1173" s="591" t="s">
        <v>1613</v>
      </c>
      <c r="AI1173" s="592" t="s">
        <v>1635</v>
      </c>
      <c r="AJ1173" s="591">
        <v>509018</v>
      </c>
      <c r="AK1173" s="624"/>
      <c r="AL1173" s="764">
        <v>603019</v>
      </c>
      <c r="AM1173" s="764" t="s">
        <v>3617</v>
      </c>
      <c r="AN1173" s="764">
        <v>1</v>
      </c>
      <c r="AO1173" s="624"/>
      <c r="AP1173" s="441"/>
      <c r="AQ1173" s="9"/>
    </row>
    <row r="1174" spans="1:43" ht="15" customHeight="1" x14ac:dyDescent="0.15">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406"/>
      <c r="AG1174" s="181"/>
      <c r="AH1174" s="591" t="s">
        <v>1613</v>
      </c>
      <c r="AI1174" s="592" t="s">
        <v>1637</v>
      </c>
      <c r="AJ1174" s="591">
        <v>509018</v>
      </c>
      <c r="AK1174" s="624"/>
      <c r="AL1174" s="764">
        <v>603020</v>
      </c>
      <c r="AM1174" s="764" t="s">
        <v>3617</v>
      </c>
      <c r="AN1174" s="764">
        <v>1</v>
      </c>
      <c r="AO1174" s="624"/>
      <c r="AP1174" s="441"/>
      <c r="AQ1174" s="9"/>
    </row>
    <row r="1175" spans="1:43" ht="15" customHeight="1" x14ac:dyDescent="0.15">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406"/>
      <c r="AG1175" s="181"/>
      <c r="AH1175" s="591" t="s">
        <v>1613</v>
      </c>
      <c r="AI1175" s="592" t="s">
        <v>1638</v>
      </c>
      <c r="AJ1175" s="591">
        <v>509019</v>
      </c>
      <c r="AK1175" s="624"/>
      <c r="AL1175" s="764">
        <v>603021</v>
      </c>
      <c r="AM1175" s="764">
        <v>1</v>
      </c>
      <c r="AN1175" s="764" t="s">
        <v>3617</v>
      </c>
      <c r="AO1175" s="624"/>
      <c r="AP1175" s="441"/>
      <c r="AQ1175" s="9"/>
    </row>
    <row r="1176" spans="1:43" ht="15" customHeight="1" x14ac:dyDescent="0.15">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406"/>
      <c r="AG1176" s="181"/>
      <c r="AH1176" s="591" t="s">
        <v>1613</v>
      </c>
      <c r="AI1176" s="592" t="s">
        <v>1640</v>
      </c>
      <c r="AJ1176" s="591">
        <v>509990</v>
      </c>
      <c r="AK1176" s="624"/>
      <c r="AL1176" s="764">
        <v>603022</v>
      </c>
      <c r="AM1176" s="764" t="s">
        <v>3617</v>
      </c>
      <c r="AN1176" s="764">
        <v>1</v>
      </c>
      <c r="AO1176" s="624"/>
      <c r="AP1176" s="441"/>
      <c r="AQ1176" s="9"/>
    </row>
    <row r="1177" spans="1:43" ht="15" customHeight="1" x14ac:dyDescent="0.15">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406"/>
      <c r="AG1177" s="181"/>
      <c r="AH1177" s="591" t="s">
        <v>1613</v>
      </c>
      <c r="AI1177" s="592" t="s">
        <v>374</v>
      </c>
      <c r="AJ1177" s="591">
        <v>509991</v>
      </c>
      <c r="AK1177" s="624"/>
      <c r="AL1177" s="764">
        <v>603023</v>
      </c>
      <c r="AM1177" s="764" t="s">
        <v>3617</v>
      </c>
      <c r="AN1177" s="764">
        <v>1</v>
      </c>
      <c r="AO1177" s="624"/>
      <c r="AP1177" s="441"/>
      <c r="AQ1177" s="9"/>
    </row>
    <row r="1178" spans="1:43" ht="15" customHeight="1" x14ac:dyDescent="0.15">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406"/>
      <c r="AG1178" s="181"/>
      <c r="AH1178" s="591" t="s">
        <v>509</v>
      </c>
      <c r="AI1178" s="592" t="s">
        <v>1308</v>
      </c>
      <c r="AJ1178" s="591">
        <v>601001</v>
      </c>
      <c r="AK1178" s="624"/>
      <c r="AL1178" s="764">
        <v>603024</v>
      </c>
      <c r="AM1178" s="764">
        <v>1</v>
      </c>
      <c r="AN1178" s="764" t="s">
        <v>3617</v>
      </c>
      <c r="AO1178" s="624"/>
      <c r="AP1178" s="441"/>
      <c r="AQ1178" s="9"/>
    </row>
    <row r="1179" spans="1:43" ht="15" customHeight="1" x14ac:dyDescent="0.15">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406"/>
      <c r="AG1179" s="181"/>
      <c r="AH1179" s="591" t="s">
        <v>509</v>
      </c>
      <c r="AI1179" s="592" t="s">
        <v>1310</v>
      </c>
      <c r="AJ1179" s="591">
        <v>601002</v>
      </c>
      <c r="AK1179" s="624"/>
      <c r="AL1179" s="764">
        <v>603025</v>
      </c>
      <c r="AM1179" s="764" t="s">
        <v>3617</v>
      </c>
      <c r="AN1179" s="764">
        <v>1</v>
      </c>
      <c r="AO1179" s="624"/>
      <c r="AP1179" s="441"/>
      <c r="AQ1179" s="9"/>
    </row>
    <row r="1180" spans="1:43" ht="15" customHeight="1" x14ac:dyDescent="0.15">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406"/>
      <c r="AG1180" s="181"/>
      <c r="AH1180" s="591" t="s">
        <v>509</v>
      </c>
      <c r="AI1180" s="592" t="s">
        <v>1312</v>
      </c>
      <c r="AJ1180" s="591">
        <v>601003</v>
      </c>
      <c r="AK1180" s="624"/>
      <c r="AL1180" s="764">
        <v>603026</v>
      </c>
      <c r="AM1180" s="764" t="s">
        <v>3617</v>
      </c>
      <c r="AN1180" s="764">
        <v>1</v>
      </c>
      <c r="AO1180" s="624"/>
      <c r="AP1180" s="441"/>
      <c r="AQ1180" s="9"/>
    </row>
    <row r="1181" spans="1:43" ht="15" customHeight="1" x14ac:dyDescent="0.15">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406"/>
      <c r="AG1181" s="181"/>
      <c r="AH1181" s="591" t="s">
        <v>509</v>
      </c>
      <c r="AI1181" s="592" t="s">
        <v>1314</v>
      </c>
      <c r="AJ1181" s="591">
        <v>601004</v>
      </c>
      <c r="AK1181" s="624"/>
      <c r="AL1181" s="764">
        <v>603027</v>
      </c>
      <c r="AM1181" s="764">
        <v>1</v>
      </c>
      <c r="AN1181" s="764" t="s">
        <v>3617</v>
      </c>
      <c r="AO1181" s="624"/>
      <c r="AP1181" s="441"/>
      <c r="AQ1181" s="9"/>
    </row>
    <row r="1182" spans="1:43" ht="15" customHeight="1" x14ac:dyDescent="0.15">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406"/>
      <c r="AG1182" s="181"/>
      <c r="AH1182" s="591" t="s">
        <v>509</v>
      </c>
      <c r="AI1182" s="592" t="s">
        <v>260</v>
      </c>
      <c r="AJ1182" s="591">
        <v>601006</v>
      </c>
      <c r="AK1182" s="624"/>
      <c r="AL1182" s="764">
        <v>603028</v>
      </c>
      <c r="AM1182" s="764">
        <v>1</v>
      </c>
      <c r="AN1182" s="764" t="s">
        <v>3617</v>
      </c>
      <c r="AO1182" s="624"/>
      <c r="AP1182" s="441"/>
      <c r="AQ1182" s="9"/>
    </row>
    <row r="1183" spans="1:43" ht="15" customHeight="1" x14ac:dyDescent="0.15">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406"/>
      <c r="AG1183" s="181"/>
      <c r="AH1183" s="591" t="s">
        <v>509</v>
      </c>
      <c r="AI1183" s="592" t="s">
        <v>1315</v>
      </c>
      <c r="AJ1183" s="591">
        <v>601007</v>
      </c>
      <c r="AK1183" s="624"/>
      <c r="AL1183" s="764">
        <v>603029</v>
      </c>
      <c r="AM1183" s="764" t="s">
        <v>3617</v>
      </c>
      <c r="AN1183" s="764">
        <v>1</v>
      </c>
      <c r="AO1183" s="624"/>
      <c r="AP1183" s="441"/>
      <c r="AQ1183" s="9"/>
    </row>
    <row r="1184" spans="1:43" ht="15" customHeight="1" x14ac:dyDescent="0.15">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406"/>
      <c r="AG1184" s="181"/>
      <c r="AH1184" s="591" t="s">
        <v>509</v>
      </c>
      <c r="AI1184" s="592" t="s">
        <v>1316</v>
      </c>
      <c r="AJ1184" s="591">
        <v>601008</v>
      </c>
      <c r="AK1184" s="624"/>
      <c r="AL1184" s="764">
        <v>603030</v>
      </c>
      <c r="AM1184" s="764">
        <v>1</v>
      </c>
      <c r="AN1184" s="764" t="s">
        <v>3617</v>
      </c>
      <c r="AO1184" s="624"/>
      <c r="AP1184" s="441"/>
      <c r="AQ1184" s="9"/>
    </row>
    <row r="1185" spans="1:43" ht="15" customHeight="1" x14ac:dyDescent="0.15">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406"/>
      <c r="AG1185" s="181"/>
      <c r="AH1185" s="591" t="s">
        <v>509</v>
      </c>
      <c r="AI1185" s="592" t="s">
        <v>1317</v>
      </c>
      <c r="AJ1185" s="591">
        <v>601009</v>
      </c>
      <c r="AK1185" s="624"/>
      <c r="AL1185" s="764">
        <v>603031</v>
      </c>
      <c r="AM1185" s="764">
        <v>1</v>
      </c>
      <c r="AN1185" s="764" t="s">
        <v>3617</v>
      </c>
      <c r="AO1185" s="624"/>
      <c r="AP1185" s="441"/>
      <c r="AQ1185" s="9"/>
    </row>
    <row r="1186" spans="1:43" ht="15" customHeight="1" x14ac:dyDescent="0.15">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406"/>
      <c r="AG1186" s="181"/>
      <c r="AH1186" s="591" t="s">
        <v>509</v>
      </c>
      <c r="AI1186" s="592" t="s">
        <v>1647</v>
      </c>
      <c r="AJ1186" s="591">
        <v>601010</v>
      </c>
      <c r="AK1186" s="624"/>
      <c r="AL1186" s="764">
        <v>603032</v>
      </c>
      <c r="AM1186" s="764" t="s">
        <v>3617</v>
      </c>
      <c r="AN1186" s="764">
        <v>1</v>
      </c>
      <c r="AO1186" s="624"/>
      <c r="AP1186" s="441"/>
      <c r="AQ1186" s="9"/>
    </row>
    <row r="1187" spans="1:43" ht="15" customHeight="1" x14ac:dyDescent="0.15">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406"/>
      <c r="AG1187" s="181"/>
      <c r="AH1187" s="591" t="s">
        <v>509</v>
      </c>
      <c r="AI1187" s="592" t="s">
        <v>1649</v>
      </c>
      <c r="AJ1187" s="591">
        <v>601011</v>
      </c>
      <c r="AK1187" s="624"/>
      <c r="AL1187" s="764">
        <v>603033</v>
      </c>
      <c r="AM1187" s="764">
        <v>1</v>
      </c>
      <c r="AN1187" s="764" t="s">
        <v>3617</v>
      </c>
      <c r="AO1187" s="624"/>
      <c r="AP1187" s="441"/>
      <c r="AQ1187" s="9"/>
    </row>
    <row r="1188" spans="1:43" ht="15" customHeight="1" x14ac:dyDescent="0.15">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406"/>
      <c r="AG1188" s="181"/>
      <c r="AH1188" s="591" t="s">
        <v>509</v>
      </c>
      <c r="AI1188" s="592" t="s">
        <v>1651</v>
      </c>
      <c r="AJ1188" s="591">
        <v>601012</v>
      </c>
      <c r="AK1188" s="624"/>
      <c r="AL1188" s="764">
        <v>603034</v>
      </c>
      <c r="AM1188" s="764" t="s">
        <v>3617</v>
      </c>
      <c r="AN1188" s="764">
        <v>1</v>
      </c>
      <c r="AO1188" s="624"/>
      <c r="AP1188" s="441"/>
      <c r="AQ1188" s="9"/>
    </row>
    <row r="1189" spans="1:43" ht="15" customHeight="1" x14ac:dyDescent="0.15">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406"/>
      <c r="AG1189" s="181"/>
      <c r="AH1189" s="591" t="s">
        <v>509</v>
      </c>
      <c r="AI1189" s="592" t="s">
        <v>1653</v>
      </c>
      <c r="AJ1189" s="591">
        <v>601991</v>
      </c>
      <c r="AK1189" s="624"/>
      <c r="AL1189" s="764">
        <v>603035</v>
      </c>
      <c r="AM1189" s="764">
        <v>1</v>
      </c>
      <c r="AN1189" s="764" t="s">
        <v>3617</v>
      </c>
      <c r="AO1189" s="624"/>
      <c r="AP1189" s="441"/>
      <c r="AQ1189" s="9"/>
    </row>
    <row r="1190" spans="1:43" ht="15" customHeight="1" x14ac:dyDescent="0.15">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406"/>
      <c r="AG1190" s="181"/>
      <c r="AH1190" s="591" t="s">
        <v>1655</v>
      </c>
      <c r="AI1190" s="592" t="s">
        <v>1319</v>
      </c>
      <c r="AJ1190" s="591">
        <v>602001</v>
      </c>
      <c r="AK1190" s="624"/>
      <c r="AL1190" s="764">
        <v>603036</v>
      </c>
      <c r="AM1190" s="764">
        <v>1</v>
      </c>
      <c r="AN1190" s="764" t="s">
        <v>3617</v>
      </c>
      <c r="AO1190" s="624"/>
      <c r="AP1190" s="441"/>
      <c r="AQ1190" s="9"/>
    </row>
    <row r="1191" spans="1:43" ht="15" customHeight="1" x14ac:dyDescent="0.15">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406"/>
      <c r="AG1191" s="181"/>
      <c r="AH1191" s="591" t="s">
        <v>1655</v>
      </c>
      <c r="AI1191" s="592" t="s">
        <v>1656</v>
      </c>
      <c r="AJ1191" s="591">
        <v>602002</v>
      </c>
      <c r="AK1191" s="624"/>
      <c r="AL1191" s="764">
        <v>603037</v>
      </c>
      <c r="AM1191" s="764" t="s">
        <v>3617</v>
      </c>
      <c r="AN1191" s="764">
        <v>1</v>
      </c>
      <c r="AO1191" s="624"/>
      <c r="AP1191" s="441"/>
      <c r="AQ1191" s="9"/>
    </row>
    <row r="1192" spans="1:43" ht="15" customHeight="1" x14ac:dyDescent="0.15">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406"/>
      <c r="AG1192" s="181"/>
      <c r="AH1192" s="591" t="s">
        <v>1655</v>
      </c>
      <c r="AI1192" s="592" t="s">
        <v>1320</v>
      </c>
      <c r="AJ1192" s="591">
        <v>602003</v>
      </c>
      <c r="AK1192" s="624"/>
      <c r="AL1192" s="764">
        <v>603038</v>
      </c>
      <c r="AM1192" s="764">
        <v>1</v>
      </c>
      <c r="AN1192" s="764" t="s">
        <v>3617</v>
      </c>
      <c r="AO1192" s="624"/>
      <c r="AP1192" s="441"/>
      <c r="AQ1192" s="9"/>
    </row>
    <row r="1193" spans="1:43" ht="15" customHeight="1" x14ac:dyDescent="0.15">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406"/>
      <c r="AG1193" s="181"/>
      <c r="AH1193" s="591" t="s">
        <v>1655</v>
      </c>
      <c r="AI1193" s="592" t="s">
        <v>1321</v>
      </c>
      <c r="AJ1193" s="591">
        <v>602004</v>
      </c>
      <c r="AK1193" s="624"/>
      <c r="AL1193" s="764">
        <v>603039</v>
      </c>
      <c r="AM1193" s="764" t="s">
        <v>3617</v>
      </c>
      <c r="AN1193" s="764">
        <v>1</v>
      </c>
      <c r="AO1193" s="624"/>
      <c r="AP1193" s="441"/>
      <c r="AQ1193" s="9"/>
    </row>
    <row r="1194" spans="1:43" ht="15" customHeight="1" x14ac:dyDescent="0.15">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406"/>
      <c r="AG1194" s="181"/>
      <c r="AH1194" s="591" t="s">
        <v>1655</v>
      </c>
      <c r="AI1194" s="592" t="s">
        <v>1322</v>
      </c>
      <c r="AJ1194" s="591">
        <v>602006</v>
      </c>
      <c r="AK1194" s="624"/>
      <c r="AL1194" s="764">
        <v>603040</v>
      </c>
      <c r="AM1194" s="764">
        <v>1</v>
      </c>
      <c r="AN1194" s="764" t="s">
        <v>3617</v>
      </c>
      <c r="AO1194" s="624"/>
      <c r="AP1194" s="441"/>
      <c r="AQ1194" s="9"/>
    </row>
    <row r="1195" spans="1:43" ht="15" customHeight="1" x14ac:dyDescent="0.15">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406"/>
      <c r="AG1195" s="181"/>
      <c r="AH1195" s="591" t="s">
        <v>1655</v>
      </c>
      <c r="AI1195" s="592" t="s">
        <v>1323</v>
      </c>
      <c r="AJ1195" s="591">
        <v>602007</v>
      </c>
      <c r="AK1195" s="624"/>
      <c r="AL1195" s="764">
        <v>603041</v>
      </c>
      <c r="AM1195" s="764">
        <v>1</v>
      </c>
      <c r="AN1195" s="764" t="s">
        <v>3617</v>
      </c>
      <c r="AO1195" s="624"/>
      <c r="AP1195" s="441"/>
      <c r="AQ1195" s="9"/>
    </row>
    <row r="1196" spans="1:43" ht="15" customHeight="1" x14ac:dyDescent="0.15">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406"/>
      <c r="AG1196" s="181"/>
      <c r="AH1196" s="591" t="s">
        <v>1655</v>
      </c>
      <c r="AI1196" s="592" t="s">
        <v>1324</v>
      </c>
      <c r="AJ1196" s="591">
        <v>602008</v>
      </c>
      <c r="AK1196" s="624"/>
      <c r="AL1196" s="764">
        <v>603042</v>
      </c>
      <c r="AM1196" s="764">
        <v>1</v>
      </c>
      <c r="AN1196" s="764" t="s">
        <v>3617</v>
      </c>
      <c r="AO1196" s="624"/>
      <c r="AP1196" s="441"/>
      <c r="AQ1196" s="9"/>
    </row>
    <row r="1197" spans="1:43" ht="15" customHeight="1" x14ac:dyDescent="0.15">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406"/>
      <c r="AG1197" s="181"/>
      <c r="AH1197" s="591" t="s">
        <v>1655</v>
      </c>
      <c r="AI1197" s="592" t="s">
        <v>1326</v>
      </c>
      <c r="AJ1197" s="591">
        <v>602009</v>
      </c>
      <c r="AK1197" s="624"/>
      <c r="AL1197" s="764">
        <v>603043</v>
      </c>
      <c r="AM1197" s="764">
        <v>1</v>
      </c>
      <c r="AN1197" s="764" t="s">
        <v>3617</v>
      </c>
      <c r="AO1197" s="624"/>
      <c r="AP1197" s="441"/>
      <c r="AQ1197" s="9"/>
    </row>
    <row r="1198" spans="1:43" ht="15" customHeight="1" x14ac:dyDescent="0.15">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406"/>
      <c r="AG1198" s="181"/>
      <c r="AH1198" s="591" t="s">
        <v>1655</v>
      </c>
      <c r="AI1198" s="592" t="s">
        <v>1327</v>
      </c>
      <c r="AJ1198" s="591">
        <v>602010</v>
      </c>
      <c r="AK1198" s="624"/>
      <c r="AL1198" s="764">
        <v>603044</v>
      </c>
      <c r="AM1198" s="764" t="s">
        <v>3617</v>
      </c>
      <c r="AN1198" s="764">
        <v>1</v>
      </c>
      <c r="AO1198" s="624"/>
      <c r="AP1198" s="441"/>
      <c r="AQ1198" s="9"/>
    </row>
    <row r="1199" spans="1:43" ht="15" customHeight="1" x14ac:dyDescent="0.15">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406"/>
      <c r="AG1199" s="181"/>
      <c r="AH1199" s="591" t="s">
        <v>1655</v>
      </c>
      <c r="AI1199" s="592" t="s">
        <v>1328</v>
      </c>
      <c r="AJ1199" s="591">
        <v>602011</v>
      </c>
      <c r="AK1199" s="624"/>
      <c r="AL1199" s="764">
        <v>603045</v>
      </c>
      <c r="AM1199" s="764">
        <v>1</v>
      </c>
      <c r="AN1199" s="764" t="s">
        <v>3617</v>
      </c>
      <c r="AO1199" s="624"/>
      <c r="AP1199" s="441"/>
      <c r="AQ1199" s="9"/>
    </row>
    <row r="1200" spans="1:43" ht="15" customHeight="1" x14ac:dyDescent="0.15">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406"/>
      <c r="AG1200" s="181"/>
      <c r="AH1200" s="591" t="s">
        <v>1655</v>
      </c>
      <c r="AI1200" s="592" t="s">
        <v>1329</v>
      </c>
      <c r="AJ1200" s="591">
        <v>602012</v>
      </c>
      <c r="AK1200" s="624"/>
      <c r="AL1200" s="764">
        <v>603046</v>
      </c>
      <c r="AM1200" s="764" t="s">
        <v>3617</v>
      </c>
      <c r="AN1200" s="764">
        <v>1</v>
      </c>
      <c r="AO1200" s="624"/>
      <c r="AP1200" s="441"/>
      <c r="AQ1200" s="9"/>
    </row>
    <row r="1201" spans="1:43" ht="15" customHeight="1" x14ac:dyDescent="0.15">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406"/>
      <c r="AG1201" s="181"/>
      <c r="AH1201" s="591" t="s">
        <v>1655</v>
      </c>
      <c r="AI1201" s="592" t="s">
        <v>1665</v>
      </c>
      <c r="AJ1201" s="591">
        <v>602013</v>
      </c>
      <c r="AK1201" s="624"/>
      <c r="AL1201" s="764">
        <v>603047</v>
      </c>
      <c r="AM1201" s="764">
        <v>1</v>
      </c>
      <c r="AN1201" s="764" t="s">
        <v>3617</v>
      </c>
      <c r="AO1201" s="624"/>
      <c r="AP1201" s="441"/>
      <c r="AQ1201" s="9"/>
    </row>
    <row r="1202" spans="1:43" ht="15" customHeight="1" x14ac:dyDescent="0.15">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406"/>
      <c r="AG1202" s="181"/>
      <c r="AH1202" s="591" t="s">
        <v>1655</v>
      </c>
      <c r="AI1202" s="592" t="s">
        <v>1331</v>
      </c>
      <c r="AJ1202" s="591">
        <v>602014</v>
      </c>
      <c r="AK1202" s="624"/>
      <c r="AL1202" s="764">
        <v>603048</v>
      </c>
      <c r="AM1202" s="764">
        <v>1</v>
      </c>
      <c r="AN1202" s="764" t="s">
        <v>3617</v>
      </c>
      <c r="AO1202" s="624"/>
      <c r="AP1202" s="441"/>
      <c r="AQ1202" s="9"/>
    </row>
    <row r="1203" spans="1:43" ht="15" customHeight="1" x14ac:dyDescent="0.15">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406"/>
      <c r="AG1203" s="181"/>
      <c r="AH1203" s="591" t="s">
        <v>1655</v>
      </c>
      <c r="AI1203" s="592" t="s">
        <v>1333</v>
      </c>
      <c r="AJ1203" s="591">
        <v>602015</v>
      </c>
      <c r="AK1203" s="624"/>
      <c r="AL1203" s="764">
        <v>603049</v>
      </c>
      <c r="AM1203" s="764" t="s">
        <v>3617</v>
      </c>
      <c r="AN1203" s="764">
        <v>1</v>
      </c>
      <c r="AO1203" s="624"/>
      <c r="AP1203" s="441"/>
      <c r="AQ1203" s="9"/>
    </row>
    <row r="1204" spans="1:43" ht="15" customHeight="1" x14ac:dyDescent="0.15">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406"/>
      <c r="AG1204" s="181"/>
      <c r="AH1204" s="591" t="s">
        <v>1655</v>
      </c>
      <c r="AI1204" s="592" t="s">
        <v>1334</v>
      </c>
      <c r="AJ1204" s="591">
        <v>602016</v>
      </c>
      <c r="AK1204" s="624"/>
      <c r="AL1204" s="764">
        <v>603050</v>
      </c>
      <c r="AM1204" s="764" t="s">
        <v>3617</v>
      </c>
      <c r="AN1204" s="764">
        <v>1</v>
      </c>
      <c r="AO1204" s="624"/>
      <c r="AP1204" s="441"/>
      <c r="AQ1204" s="9"/>
    </row>
    <row r="1205" spans="1:43" ht="15" customHeight="1" x14ac:dyDescent="0.15">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406"/>
      <c r="AG1205" s="181"/>
      <c r="AH1205" s="591" t="s">
        <v>1655</v>
      </c>
      <c r="AI1205" s="592" t="s">
        <v>1335</v>
      </c>
      <c r="AJ1205" s="591">
        <v>602017</v>
      </c>
      <c r="AK1205" s="624"/>
      <c r="AL1205" s="764">
        <v>603051</v>
      </c>
      <c r="AM1205" s="764">
        <v>1</v>
      </c>
      <c r="AN1205" s="764" t="s">
        <v>3617</v>
      </c>
      <c r="AO1205" s="624"/>
      <c r="AP1205" s="441"/>
      <c r="AQ1205" s="9"/>
    </row>
    <row r="1206" spans="1:43" ht="15" customHeight="1" x14ac:dyDescent="0.15">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406"/>
      <c r="AG1206" s="181"/>
      <c r="AH1206" s="591" t="s">
        <v>1655</v>
      </c>
      <c r="AI1206" s="592" t="s">
        <v>1670</v>
      </c>
      <c r="AJ1206" s="591">
        <v>602018</v>
      </c>
      <c r="AK1206" s="624"/>
      <c r="AL1206" s="764">
        <v>603052</v>
      </c>
      <c r="AM1206" s="764">
        <v>1</v>
      </c>
      <c r="AN1206" s="764" t="s">
        <v>3617</v>
      </c>
      <c r="AO1206" s="624"/>
      <c r="AP1206" s="441"/>
      <c r="AQ1206" s="9"/>
    </row>
    <row r="1207" spans="1:43" ht="15" customHeight="1" x14ac:dyDescent="0.15">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406"/>
      <c r="AG1207" s="181"/>
      <c r="AH1207" s="591" t="s">
        <v>1655</v>
      </c>
      <c r="AI1207" s="593" t="s">
        <v>1338</v>
      </c>
      <c r="AJ1207" s="591">
        <v>602019</v>
      </c>
      <c r="AK1207" s="624"/>
      <c r="AL1207" s="764">
        <v>603053</v>
      </c>
      <c r="AM1207" s="764">
        <v>1</v>
      </c>
      <c r="AN1207" s="764" t="s">
        <v>3617</v>
      </c>
      <c r="AO1207" s="624"/>
      <c r="AP1207" s="441"/>
      <c r="AQ1207" s="9"/>
    </row>
    <row r="1208" spans="1:43" ht="15" customHeight="1" x14ac:dyDescent="0.15">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406"/>
      <c r="AG1208" s="181"/>
      <c r="AH1208" s="591" t="s">
        <v>1655</v>
      </c>
      <c r="AI1208" s="592" t="s">
        <v>1673</v>
      </c>
      <c r="AJ1208" s="591">
        <v>602020</v>
      </c>
      <c r="AK1208" s="624"/>
      <c r="AL1208" s="764">
        <v>603054</v>
      </c>
      <c r="AM1208" s="764">
        <v>1</v>
      </c>
      <c r="AN1208" s="764" t="s">
        <v>3617</v>
      </c>
      <c r="AO1208" s="624"/>
      <c r="AP1208" s="441"/>
      <c r="AQ1208" s="9"/>
    </row>
    <row r="1209" spans="1:43" ht="15" customHeight="1" x14ac:dyDescent="0.15">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406"/>
      <c r="AG1209" s="181"/>
      <c r="AH1209" s="591" t="s">
        <v>1655</v>
      </c>
      <c r="AI1209" s="592" t="s">
        <v>1339</v>
      </c>
      <c r="AJ1209" s="591">
        <v>602021</v>
      </c>
      <c r="AK1209" s="624"/>
      <c r="AL1209" s="764">
        <v>603055</v>
      </c>
      <c r="AM1209" s="764">
        <v>1</v>
      </c>
      <c r="AN1209" s="764" t="s">
        <v>3617</v>
      </c>
      <c r="AO1209" s="624"/>
      <c r="AP1209" s="441"/>
      <c r="AQ1209" s="9"/>
    </row>
    <row r="1210" spans="1:43" ht="15" customHeight="1" x14ac:dyDescent="0.15">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406"/>
      <c r="AG1210" s="181"/>
      <c r="AH1210" s="591" t="s">
        <v>1655</v>
      </c>
      <c r="AI1210" s="592" t="s">
        <v>1340</v>
      </c>
      <c r="AJ1210" s="591">
        <v>602022</v>
      </c>
      <c r="AK1210" s="624"/>
      <c r="AL1210" s="764">
        <v>603056</v>
      </c>
      <c r="AM1210" s="764" t="s">
        <v>3617</v>
      </c>
      <c r="AN1210" s="764">
        <v>1</v>
      </c>
      <c r="AO1210" s="624"/>
      <c r="AP1210" s="441"/>
      <c r="AQ1210" s="9"/>
    </row>
    <row r="1211" spans="1:43" ht="15" customHeight="1" x14ac:dyDescent="0.15">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406"/>
      <c r="AG1211" s="181"/>
      <c r="AH1211" s="591" t="s">
        <v>1655</v>
      </c>
      <c r="AI1211" s="592" t="s">
        <v>1342</v>
      </c>
      <c r="AJ1211" s="591">
        <v>602023</v>
      </c>
      <c r="AK1211" s="624"/>
      <c r="AL1211" s="764">
        <v>603057</v>
      </c>
      <c r="AM1211" s="764">
        <v>1</v>
      </c>
      <c r="AN1211" s="764" t="s">
        <v>3617</v>
      </c>
      <c r="AO1211" s="624"/>
      <c r="AP1211" s="441"/>
      <c r="AQ1211" s="9"/>
    </row>
    <row r="1212" spans="1:43" ht="15" customHeight="1" x14ac:dyDescent="0.15">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406"/>
      <c r="AG1212" s="181"/>
      <c r="AH1212" s="591" t="s">
        <v>1655</v>
      </c>
      <c r="AI1212" s="592" t="s">
        <v>1344</v>
      </c>
      <c r="AJ1212" s="591">
        <v>602024</v>
      </c>
      <c r="AK1212" s="624"/>
      <c r="AL1212" s="764">
        <v>603058</v>
      </c>
      <c r="AM1212" s="764" t="s">
        <v>3617</v>
      </c>
      <c r="AN1212" s="764">
        <v>1</v>
      </c>
      <c r="AO1212" s="624"/>
      <c r="AP1212" s="441"/>
      <c r="AQ1212" s="9"/>
    </row>
    <row r="1213" spans="1:43" ht="15" customHeight="1" x14ac:dyDescent="0.15">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406"/>
      <c r="AG1213" s="181"/>
      <c r="AH1213" s="591" t="s">
        <v>1655</v>
      </c>
      <c r="AI1213" s="592" t="s">
        <v>1346</v>
      </c>
      <c r="AJ1213" s="591">
        <v>602025</v>
      </c>
      <c r="AK1213" s="624"/>
      <c r="AL1213" s="764">
        <v>603059</v>
      </c>
      <c r="AM1213" s="764" t="s">
        <v>3617</v>
      </c>
      <c r="AN1213" s="764">
        <v>1</v>
      </c>
      <c r="AO1213" s="624"/>
      <c r="AP1213" s="441"/>
      <c r="AQ1213" s="9"/>
    </row>
    <row r="1214" spans="1:43" ht="15" customHeight="1" x14ac:dyDescent="0.15">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406"/>
      <c r="AG1214" s="181"/>
      <c r="AH1214" s="591" t="s">
        <v>1655</v>
      </c>
      <c r="AI1214" s="592" t="s">
        <v>1348</v>
      </c>
      <c r="AJ1214" s="591">
        <v>602026</v>
      </c>
      <c r="AK1214" s="624"/>
      <c r="AL1214" s="764">
        <v>603060</v>
      </c>
      <c r="AM1214" s="764">
        <v>1</v>
      </c>
      <c r="AN1214" s="764" t="s">
        <v>3617</v>
      </c>
      <c r="AO1214" s="624"/>
      <c r="AP1214" s="441"/>
      <c r="AQ1214" s="9"/>
    </row>
    <row r="1215" spans="1:43" ht="15" customHeight="1" x14ac:dyDescent="0.15">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406"/>
      <c r="AG1215" s="181"/>
      <c r="AH1215" s="591" t="s">
        <v>1655</v>
      </c>
      <c r="AI1215" s="592" t="s">
        <v>1349</v>
      </c>
      <c r="AJ1215" s="591">
        <v>602027</v>
      </c>
      <c r="AK1215" s="624"/>
      <c r="AL1215" s="764">
        <v>603061</v>
      </c>
      <c r="AM1215" s="764" t="s">
        <v>3617</v>
      </c>
      <c r="AN1215" s="764">
        <v>1</v>
      </c>
      <c r="AO1215" s="624"/>
      <c r="AP1215" s="441"/>
      <c r="AQ1215" s="9"/>
    </row>
    <row r="1216" spans="1:43" ht="15" customHeight="1" x14ac:dyDescent="0.15">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406"/>
      <c r="AG1216" s="181"/>
      <c r="AH1216" s="591" t="s">
        <v>1655</v>
      </c>
      <c r="AI1216" s="592" t="s">
        <v>1680</v>
      </c>
      <c r="AJ1216" s="591">
        <v>602028</v>
      </c>
      <c r="AK1216" s="624"/>
      <c r="AL1216" s="764">
        <v>603062</v>
      </c>
      <c r="AM1216" s="764" t="s">
        <v>3617</v>
      </c>
      <c r="AN1216" s="764">
        <v>1</v>
      </c>
      <c r="AO1216" s="624"/>
      <c r="AP1216" s="441"/>
      <c r="AQ1216" s="9"/>
    </row>
    <row r="1217" spans="1:43" ht="15" customHeight="1" x14ac:dyDescent="0.15">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406"/>
      <c r="AG1217" s="181"/>
      <c r="AH1217" s="591" t="s">
        <v>1655</v>
      </c>
      <c r="AI1217" s="592" t="s">
        <v>280</v>
      </c>
      <c r="AJ1217" s="591">
        <v>602029</v>
      </c>
      <c r="AK1217" s="624"/>
      <c r="AL1217" s="764">
        <v>603063</v>
      </c>
      <c r="AM1217" s="764" t="s">
        <v>3617</v>
      </c>
      <c r="AN1217" s="764">
        <v>1</v>
      </c>
      <c r="AO1217" s="624"/>
      <c r="AP1217" s="441"/>
      <c r="AQ1217" s="9"/>
    </row>
    <row r="1218" spans="1:43" ht="15" customHeight="1" x14ac:dyDescent="0.15">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406"/>
      <c r="AG1218" s="181"/>
      <c r="AH1218" s="591" t="s">
        <v>1655</v>
      </c>
      <c r="AI1218" s="592" t="s">
        <v>1682</v>
      </c>
      <c r="AJ1218" s="591">
        <v>602030</v>
      </c>
      <c r="AK1218" s="624"/>
      <c r="AL1218" s="764">
        <v>603064</v>
      </c>
      <c r="AM1218" s="764">
        <v>1</v>
      </c>
      <c r="AN1218" s="764" t="s">
        <v>3617</v>
      </c>
      <c r="AO1218" s="624"/>
      <c r="AP1218" s="441"/>
      <c r="AQ1218" s="9"/>
    </row>
    <row r="1219" spans="1:43" ht="15" customHeight="1" x14ac:dyDescent="0.15">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406"/>
      <c r="AG1219" s="181"/>
      <c r="AH1219" s="591" t="s">
        <v>1655</v>
      </c>
      <c r="AI1219" s="592" t="s">
        <v>281</v>
      </c>
      <c r="AJ1219" s="591">
        <v>602031</v>
      </c>
      <c r="AK1219" s="624"/>
      <c r="AL1219" s="764">
        <v>603065</v>
      </c>
      <c r="AM1219" s="764" t="s">
        <v>3617</v>
      </c>
      <c r="AN1219" s="764">
        <v>1</v>
      </c>
      <c r="AO1219" s="624"/>
      <c r="AP1219" s="441"/>
      <c r="AQ1219" s="9"/>
    </row>
    <row r="1220" spans="1:43" ht="15" customHeight="1" x14ac:dyDescent="0.15">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406"/>
      <c r="AG1220" s="181"/>
      <c r="AH1220" s="591" t="s">
        <v>1655</v>
      </c>
      <c r="AI1220" s="592" t="s">
        <v>1350</v>
      </c>
      <c r="AJ1220" s="591">
        <v>602032</v>
      </c>
      <c r="AK1220" s="624"/>
      <c r="AL1220" s="764">
        <v>603066</v>
      </c>
      <c r="AM1220" s="764" t="s">
        <v>3617</v>
      </c>
      <c r="AN1220" s="764">
        <v>1</v>
      </c>
      <c r="AO1220" s="624"/>
      <c r="AP1220" s="441"/>
      <c r="AQ1220" s="9"/>
    </row>
    <row r="1221" spans="1:43" ht="15" customHeight="1" x14ac:dyDescent="0.15">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406"/>
      <c r="AG1221" s="181"/>
      <c r="AH1221" s="591" t="s">
        <v>1655</v>
      </c>
      <c r="AI1221" s="592" t="s">
        <v>1686</v>
      </c>
      <c r="AJ1221" s="591">
        <v>602035</v>
      </c>
      <c r="AK1221" s="624"/>
      <c r="AL1221" s="764">
        <v>603067</v>
      </c>
      <c r="AM1221" s="764">
        <v>1</v>
      </c>
      <c r="AN1221" s="764" t="s">
        <v>3617</v>
      </c>
      <c r="AO1221" s="624"/>
      <c r="AP1221" s="441"/>
      <c r="AQ1221" s="9"/>
    </row>
    <row r="1222" spans="1:43" ht="15" customHeight="1" x14ac:dyDescent="0.15">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406"/>
      <c r="AG1222" s="181"/>
      <c r="AH1222" s="591" t="s">
        <v>1655</v>
      </c>
      <c r="AI1222" s="592" t="s">
        <v>1688</v>
      </c>
      <c r="AJ1222" s="591">
        <v>602036</v>
      </c>
      <c r="AK1222" s="624"/>
      <c r="AL1222" s="764">
        <v>603068</v>
      </c>
      <c r="AM1222" s="764">
        <v>1</v>
      </c>
      <c r="AN1222" s="764" t="s">
        <v>3617</v>
      </c>
      <c r="AO1222" s="624"/>
      <c r="AP1222" s="441"/>
      <c r="AQ1222" s="9"/>
    </row>
    <row r="1223" spans="1:43" ht="15" customHeight="1" x14ac:dyDescent="0.15">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406"/>
      <c r="AG1223" s="181"/>
      <c r="AH1223" s="591" t="s">
        <v>1655</v>
      </c>
      <c r="AI1223" s="592" t="s">
        <v>1689</v>
      </c>
      <c r="AJ1223" s="591">
        <v>602037</v>
      </c>
      <c r="AK1223" s="624"/>
      <c r="AL1223" s="764">
        <v>603069</v>
      </c>
      <c r="AM1223" s="764">
        <v>1</v>
      </c>
      <c r="AN1223" s="764" t="s">
        <v>3617</v>
      </c>
      <c r="AO1223" s="624"/>
      <c r="AP1223" s="441"/>
      <c r="AQ1223" s="9"/>
    </row>
    <row r="1224" spans="1:43" ht="15" customHeight="1" x14ac:dyDescent="0.15">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406"/>
      <c r="AG1224" s="181"/>
      <c r="AH1224" s="591" t="s">
        <v>1655</v>
      </c>
      <c r="AI1224" s="592" t="s">
        <v>1351</v>
      </c>
      <c r="AJ1224" s="591">
        <v>602038</v>
      </c>
      <c r="AK1224" s="624"/>
      <c r="AL1224" s="764">
        <v>603070</v>
      </c>
      <c r="AM1224" s="764">
        <v>1</v>
      </c>
      <c r="AN1224" s="764" t="s">
        <v>3617</v>
      </c>
      <c r="AO1224" s="624"/>
      <c r="AP1224" s="441"/>
      <c r="AQ1224" s="9"/>
    </row>
    <row r="1225" spans="1:43" ht="15" customHeight="1" x14ac:dyDescent="0.15">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406"/>
      <c r="AG1225" s="181"/>
      <c r="AH1225" s="591" t="s">
        <v>1655</v>
      </c>
      <c r="AI1225" s="592" t="s">
        <v>1692</v>
      </c>
      <c r="AJ1225" s="591">
        <v>602039</v>
      </c>
      <c r="AK1225" s="624"/>
      <c r="AL1225" s="764">
        <v>603071</v>
      </c>
      <c r="AM1225" s="764">
        <v>1</v>
      </c>
      <c r="AN1225" s="764" t="s">
        <v>3617</v>
      </c>
      <c r="AO1225" s="624"/>
      <c r="AP1225" s="441"/>
      <c r="AQ1225" s="9"/>
    </row>
    <row r="1226" spans="1:43" ht="15" customHeight="1" x14ac:dyDescent="0.15">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406"/>
      <c r="AG1226" s="181"/>
      <c r="AH1226" s="591" t="s">
        <v>1655</v>
      </c>
      <c r="AI1226" s="592" t="s">
        <v>1352</v>
      </c>
      <c r="AJ1226" s="591">
        <v>602040</v>
      </c>
      <c r="AK1226" s="624"/>
      <c r="AL1226" s="764">
        <v>603072</v>
      </c>
      <c r="AM1226" s="764" t="s">
        <v>3617</v>
      </c>
      <c r="AN1226" s="764">
        <v>1</v>
      </c>
      <c r="AO1226" s="624"/>
      <c r="AP1226" s="441"/>
      <c r="AQ1226" s="9"/>
    </row>
    <row r="1227" spans="1:43" ht="15" customHeight="1" x14ac:dyDescent="0.15">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406"/>
      <c r="AG1227" s="181"/>
      <c r="AH1227" s="591" t="s">
        <v>1655</v>
      </c>
      <c r="AI1227" s="592" t="s">
        <v>1353</v>
      </c>
      <c r="AJ1227" s="591">
        <v>602041</v>
      </c>
      <c r="AK1227" s="624"/>
      <c r="AL1227" s="764">
        <v>603073</v>
      </c>
      <c r="AM1227" s="764">
        <v>1</v>
      </c>
      <c r="AN1227" s="764" t="s">
        <v>3617</v>
      </c>
      <c r="AO1227" s="624"/>
      <c r="AP1227" s="441"/>
      <c r="AQ1227" s="9"/>
    </row>
    <row r="1228" spans="1:43" ht="15" customHeight="1" x14ac:dyDescent="0.15">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406"/>
      <c r="AG1228" s="181"/>
      <c r="AH1228" s="591" t="s">
        <v>1655</v>
      </c>
      <c r="AI1228" s="592" t="s">
        <v>1354</v>
      </c>
      <c r="AJ1228" s="591">
        <v>602042</v>
      </c>
      <c r="AK1228" s="624"/>
      <c r="AL1228" s="764">
        <v>603074</v>
      </c>
      <c r="AM1228" s="764">
        <v>1</v>
      </c>
      <c r="AN1228" s="764" t="s">
        <v>3617</v>
      </c>
      <c r="AO1228" s="624"/>
      <c r="AP1228" s="441"/>
      <c r="AQ1228" s="9"/>
    </row>
    <row r="1229" spans="1:43" ht="15" customHeight="1" x14ac:dyDescent="0.15">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406"/>
      <c r="AG1229" s="181"/>
      <c r="AH1229" s="591" t="s">
        <v>1655</v>
      </c>
      <c r="AI1229" s="592" t="s">
        <v>1355</v>
      </c>
      <c r="AJ1229" s="591">
        <v>602043</v>
      </c>
      <c r="AK1229" s="624"/>
      <c r="AL1229" s="764">
        <v>603075</v>
      </c>
      <c r="AM1229" s="764" t="s">
        <v>3617</v>
      </c>
      <c r="AN1229" s="764">
        <v>1</v>
      </c>
      <c r="AO1229" s="624"/>
      <c r="AP1229" s="441"/>
      <c r="AQ1229" s="9"/>
    </row>
    <row r="1230" spans="1:43" ht="15" customHeight="1" x14ac:dyDescent="0.15">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406"/>
      <c r="AG1230" s="181"/>
      <c r="AH1230" s="591" t="s">
        <v>1695</v>
      </c>
      <c r="AI1230" s="592" t="s">
        <v>1696</v>
      </c>
      <c r="AJ1230" s="591">
        <v>602990</v>
      </c>
      <c r="AK1230" s="624"/>
      <c r="AL1230" s="764">
        <v>603076</v>
      </c>
      <c r="AM1230" s="764" t="s">
        <v>3617</v>
      </c>
      <c r="AN1230" s="764">
        <v>1</v>
      </c>
      <c r="AO1230" s="624"/>
      <c r="AP1230" s="441"/>
      <c r="AQ1230" s="9"/>
    </row>
    <row r="1231" spans="1:43" ht="15" customHeight="1" x14ac:dyDescent="0.15">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406"/>
      <c r="AG1231" s="181"/>
      <c r="AH1231" s="591" t="s">
        <v>1695</v>
      </c>
      <c r="AI1231" s="592" t="s">
        <v>1698</v>
      </c>
      <c r="AJ1231" s="591">
        <v>602991</v>
      </c>
      <c r="AK1231" s="624"/>
      <c r="AL1231" s="764">
        <v>603077</v>
      </c>
      <c r="AM1231" s="764" t="s">
        <v>3617</v>
      </c>
      <c r="AN1231" s="764">
        <v>1</v>
      </c>
      <c r="AO1231" s="624"/>
      <c r="AP1231" s="441"/>
      <c r="AQ1231" s="9"/>
    </row>
    <row r="1232" spans="1:43" ht="15" customHeight="1" x14ac:dyDescent="0.15">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406"/>
      <c r="AG1232" s="181"/>
      <c r="AH1232" s="591" t="s">
        <v>1700</v>
      </c>
      <c r="AI1232" s="592" t="s">
        <v>1701</v>
      </c>
      <c r="AJ1232" s="591">
        <v>603001</v>
      </c>
      <c r="AK1232" s="624"/>
      <c r="AL1232" s="764">
        <v>603078</v>
      </c>
      <c r="AM1232" s="764" t="s">
        <v>3617</v>
      </c>
      <c r="AN1232" s="764">
        <v>1</v>
      </c>
      <c r="AO1232" s="624"/>
      <c r="AP1232" s="441"/>
      <c r="AQ1232" s="9"/>
    </row>
    <row r="1233" spans="1:43" ht="15" customHeight="1" x14ac:dyDescent="0.15">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406"/>
      <c r="AG1233" s="181"/>
      <c r="AH1233" s="591" t="s">
        <v>1700</v>
      </c>
      <c r="AI1233" s="592" t="s">
        <v>1356</v>
      </c>
      <c r="AJ1233" s="591">
        <v>603002</v>
      </c>
      <c r="AK1233" s="624"/>
      <c r="AL1233" s="764">
        <v>603079</v>
      </c>
      <c r="AM1233" s="764" t="s">
        <v>3617</v>
      </c>
      <c r="AN1233" s="764">
        <v>1</v>
      </c>
      <c r="AO1233" s="624"/>
      <c r="AP1233" s="441"/>
      <c r="AQ1233" s="9"/>
    </row>
    <row r="1234" spans="1:43" ht="15" customHeight="1" x14ac:dyDescent="0.15">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406"/>
      <c r="AG1234" s="181"/>
      <c r="AH1234" s="591" t="s">
        <v>1700</v>
      </c>
      <c r="AI1234" s="592" t="s">
        <v>1358</v>
      </c>
      <c r="AJ1234" s="591">
        <v>603003</v>
      </c>
      <c r="AK1234" s="624"/>
      <c r="AL1234" s="764">
        <v>603080</v>
      </c>
      <c r="AM1234" s="764">
        <v>1</v>
      </c>
      <c r="AN1234" s="764" t="s">
        <v>3617</v>
      </c>
      <c r="AO1234" s="624"/>
      <c r="AP1234" s="441"/>
      <c r="AQ1234" s="9"/>
    </row>
    <row r="1235" spans="1:43" ht="15" customHeight="1" x14ac:dyDescent="0.15">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406"/>
      <c r="AG1235" s="181"/>
      <c r="AH1235" s="591" t="s">
        <v>1700</v>
      </c>
      <c r="AI1235" s="592" t="s">
        <v>1359</v>
      </c>
      <c r="AJ1235" s="591">
        <v>603004</v>
      </c>
      <c r="AK1235" s="624"/>
      <c r="AL1235" s="764">
        <v>603081</v>
      </c>
      <c r="AM1235" s="764">
        <v>1</v>
      </c>
      <c r="AN1235" s="764" t="s">
        <v>3617</v>
      </c>
      <c r="AO1235" s="624"/>
      <c r="AP1235" s="441"/>
      <c r="AQ1235" s="9"/>
    </row>
    <row r="1236" spans="1:43" ht="15" customHeight="1" x14ac:dyDescent="0.15">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406"/>
      <c r="AG1236" s="181"/>
      <c r="AH1236" s="591" t="s">
        <v>1700</v>
      </c>
      <c r="AI1236" s="592" t="s">
        <v>1360</v>
      </c>
      <c r="AJ1236" s="591">
        <v>603005</v>
      </c>
      <c r="AK1236" s="624"/>
      <c r="AL1236" s="764">
        <v>603082</v>
      </c>
      <c r="AM1236" s="764">
        <v>1</v>
      </c>
      <c r="AN1236" s="764" t="s">
        <v>3617</v>
      </c>
      <c r="AO1236" s="624"/>
      <c r="AP1236" s="441"/>
      <c r="AQ1236" s="9"/>
    </row>
    <row r="1237" spans="1:43" ht="15" customHeight="1" x14ac:dyDescent="0.15">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406"/>
      <c r="AG1237" s="181"/>
      <c r="AH1237" s="591" t="s">
        <v>1700</v>
      </c>
      <c r="AI1237" s="592" t="s">
        <v>1361</v>
      </c>
      <c r="AJ1237" s="591">
        <v>603006</v>
      </c>
      <c r="AK1237" s="624"/>
      <c r="AL1237" s="764">
        <v>603083</v>
      </c>
      <c r="AM1237" s="764">
        <v>1</v>
      </c>
      <c r="AN1237" s="764" t="s">
        <v>3617</v>
      </c>
      <c r="AO1237" s="624"/>
      <c r="AP1237" s="441"/>
      <c r="AQ1237" s="9"/>
    </row>
    <row r="1238" spans="1:43" ht="15" customHeight="1" x14ac:dyDescent="0.15">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406"/>
      <c r="AG1238" s="181"/>
      <c r="AH1238" s="591" t="s">
        <v>1700</v>
      </c>
      <c r="AI1238" s="592" t="s">
        <v>1362</v>
      </c>
      <c r="AJ1238" s="591">
        <v>603007</v>
      </c>
      <c r="AK1238" s="624"/>
      <c r="AL1238" s="764">
        <v>603084</v>
      </c>
      <c r="AM1238" s="764">
        <v>1</v>
      </c>
      <c r="AN1238" s="764" t="s">
        <v>3617</v>
      </c>
      <c r="AO1238" s="624"/>
      <c r="AP1238" s="441"/>
      <c r="AQ1238" s="9"/>
    </row>
    <row r="1239" spans="1:43" ht="15" customHeight="1" x14ac:dyDescent="0.15">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406"/>
      <c r="AG1239" s="181"/>
      <c r="AH1239" s="591" t="s">
        <v>1700</v>
      </c>
      <c r="AI1239" s="592" t="s">
        <v>1363</v>
      </c>
      <c r="AJ1239" s="591">
        <v>603008</v>
      </c>
      <c r="AK1239" s="624"/>
      <c r="AL1239" s="764">
        <v>603085</v>
      </c>
      <c r="AM1239" s="764">
        <v>1</v>
      </c>
      <c r="AN1239" s="764" t="s">
        <v>3617</v>
      </c>
      <c r="AO1239" s="624"/>
      <c r="AP1239" s="441"/>
      <c r="AQ1239" s="9"/>
    </row>
    <row r="1240" spans="1:43" ht="15" customHeight="1" x14ac:dyDescent="0.15">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406"/>
      <c r="AG1240" s="181"/>
      <c r="AH1240" s="591" t="s">
        <v>1700</v>
      </c>
      <c r="AI1240" s="592" t="s">
        <v>1365</v>
      </c>
      <c r="AJ1240" s="591">
        <v>603009</v>
      </c>
      <c r="AK1240" s="624"/>
      <c r="AL1240" s="764">
        <v>603087</v>
      </c>
      <c r="AM1240" s="764">
        <v>1</v>
      </c>
      <c r="AN1240" s="764" t="s">
        <v>3617</v>
      </c>
      <c r="AO1240" s="624"/>
      <c r="AP1240" s="441"/>
      <c r="AQ1240" s="9"/>
    </row>
    <row r="1241" spans="1:43" ht="15" customHeight="1" x14ac:dyDescent="0.15">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406"/>
      <c r="AG1241" s="181"/>
      <c r="AH1241" s="591" t="s">
        <v>1700</v>
      </c>
      <c r="AI1241" s="592" t="s">
        <v>1367</v>
      </c>
      <c r="AJ1241" s="594">
        <v>603010</v>
      </c>
      <c r="AK1241" s="624"/>
      <c r="AL1241" s="764">
        <v>603088</v>
      </c>
      <c r="AM1241" s="764" t="s">
        <v>3617</v>
      </c>
      <c r="AN1241" s="764">
        <v>1</v>
      </c>
      <c r="AO1241" s="624"/>
      <c r="AP1241" s="441"/>
      <c r="AQ1241" s="9"/>
    </row>
    <row r="1242" spans="1:43" ht="15" customHeight="1" x14ac:dyDescent="0.15">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406"/>
      <c r="AG1242" s="181"/>
      <c r="AH1242" s="591" t="s">
        <v>1700</v>
      </c>
      <c r="AI1242" s="592" t="s">
        <v>1124</v>
      </c>
      <c r="AJ1242" s="591">
        <v>603011</v>
      </c>
      <c r="AK1242" s="624"/>
      <c r="AL1242" s="764">
        <v>603089</v>
      </c>
      <c r="AM1242" s="764">
        <v>1</v>
      </c>
      <c r="AN1242" s="764" t="s">
        <v>3617</v>
      </c>
      <c r="AO1242" s="624"/>
      <c r="AP1242" s="441"/>
      <c r="AQ1242" s="9"/>
    </row>
    <row r="1243" spans="1:43" ht="15" customHeight="1" x14ac:dyDescent="0.15">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406"/>
      <c r="AG1243" s="181"/>
      <c r="AH1243" s="591" t="s">
        <v>1700</v>
      </c>
      <c r="AI1243" s="592" t="s">
        <v>1368</v>
      </c>
      <c r="AJ1243" s="591">
        <v>603012</v>
      </c>
      <c r="AK1243" s="624"/>
      <c r="AL1243" s="764">
        <v>603090</v>
      </c>
      <c r="AM1243" s="764" t="s">
        <v>3617</v>
      </c>
      <c r="AN1243" s="764">
        <v>1</v>
      </c>
      <c r="AO1243" s="624"/>
      <c r="AP1243" s="441"/>
      <c r="AQ1243" s="9"/>
    </row>
    <row r="1244" spans="1:43" ht="15" customHeight="1" x14ac:dyDescent="0.15">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406"/>
      <c r="AG1244" s="181"/>
      <c r="AH1244" s="591" t="s">
        <v>1700</v>
      </c>
      <c r="AI1244" s="592" t="s">
        <v>1369</v>
      </c>
      <c r="AJ1244" s="591">
        <v>603013</v>
      </c>
      <c r="AK1244" s="624"/>
      <c r="AL1244" s="764">
        <v>603091</v>
      </c>
      <c r="AM1244" s="764" t="s">
        <v>3617</v>
      </c>
      <c r="AN1244" s="764">
        <v>1</v>
      </c>
      <c r="AO1244" s="624"/>
      <c r="AP1244" s="441"/>
      <c r="AQ1244" s="9"/>
    </row>
    <row r="1245" spans="1:43" ht="15" customHeight="1" x14ac:dyDescent="0.15">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406"/>
      <c r="AG1245" s="181"/>
      <c r="AH1245" s="591" t="s">
        <v>1700</v>
      </c>
      <c r="AI1245" s="592" t="s">
        <v>1370</v>
      </c>
      <c r="AJ1245" s="591">
        <v>603014</v>
      </c>
      <c r="AK1245" s="624"/>
      <c r="AL1245" s="764">
        <v>603092</v>
      </c>
      <c r="AM1245" s="764">
        <v>1</v>
      </c>
      <c r="AN1245" s="764" t="s">
        <v>3617</v>
      </c>
      <c r="AO1245" s="624"/>
      <c r="AP1245" s="441"/>
      <c r="AQ1245" s="9"/>
    </row>
    <row r="1246" spans="1:43" ht="15" customHeight="1" x14ac:dyDescent="0.15">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406"/>
      <c r="AG1246" s="181"/>
      <c r="AH1246" s="591" t="s">
        <v>1700</v>
      </c>
      <c r="AI1246" s="592" t="s">
        <v>1714</v>
      </c>
      <c r="AJ1246" s="591">
        <v>603015</v>
      </c>
      <c r="AK1246" s="624"/>
      <c r="AL1246" s="764">
        <v>603093</v>
      </c>
      <c r="AM1246" s="764" t="s">
        <v>3617</v>
      </c>
      <c r="AN1246" s="764">
        <v>1</v>
      </c>
      <c r="AO1246" s="624"/>
      <c r="AP1246" s="441"/>
      <c r="AQ1246" s="9"/>
    </row>
    <row r="1247" spans="1:43" ht="15" customHeight="1" x14ac:dyDescent="0.15">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406"/>
      <c r="AG1247" s="181"/>
      <c r="AH1247" s="591" t="s">
        <v>1700</v>
      </c>
      <c r="AI1247" s="592" t="s">
        <v>1371</v>
      </c>
      <c r="AJ1247" s="591">
        <v>603016</v>
      </c>
      <c r="AK1247" s="624"/>
      <c r="AL1247" s="764">
        <v>603094</v>
      </c>
      <c r="AM1247" s="764">
        <v>1</v>
      </c>
      <c r="AN1247" s="764" t="s">
        <v>3617</v>
      </c>
      <c r="AO1247" s="624"/>
      <c r="AP1247" s="441"/>
      <c r="AQ1247" s="9"/>
    </row>
    <row r="1248" spans="1:43" ht="15" customHeight="1" x14ac:dyDescent="0.15">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406"/>
      <c r="AG1248" s="181"/>
      <c r="AH1248" s="591" t="s">
        <v>1700</v>
      </c>
      <c r="AI1248" s="592" t="s">
        <v>1372</v>
      </c>
      <c r="AJ1248" s="591">
        <v>603017</v>
      </c>
      <c r="AK1248" s="624"/>
      <c r="AL1248" s="764">
        <v>603095</v>
      </c>
      <c r="AM1248" s="764" t="s">
        <v>3617</v>
      </c>
      <c r="AN1248" s="764">
        <v>1</v>
      </c>
      <c r="AO1248" s="624"/>
      <c r="AP1248" s="441"/>
      <c r="AQ1248" s="9"/>
    </row>
    <row r="1249" spans="1:43" ht="15" customHeight="1" x14ac:dyDescent="0.15">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406"/>
      <c r="AG1249" s="181"/>
      <c r="AH1249" s="591" t="s">
        <v>1700</v>
      </c>
      <c r="AI1249" s="592" t="s">
        <v>1717</v>
      </c>
      <c r="AJ1249" s="591">
        <v>603018</v>
      </c>
      <c r="AK1249" s="624"/>
      <c r="AL1249" s="764">
        <v>603096</v>
      </c>
      <c r="AM1249" s="764" t="s">
        <v>3617</v>
      </c>
      <c r="AN1249" s="764">
        <v>1</v>
      </c>
      <c r="AO1249" s="624"/>
      <c r="AP1249" s="441"/>
      <c r="AQ1249" s="9"/>
    </row>
    <row r="1250" spans="1:43" ht="15" customHeight="1" x14ac:dyDescent="0.15">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406"/>
      <c r="AG1250" s="181"/>
      <c r="AH1250" s="591" t="s">
        <v>1700</v>
      </c>
      <c r="AI1250" s="592" t="s">
        <v>1373</v>
      </c>
      <c r="AJ1250" s="591">
        <v>603019</v>
      </c>
      <c r="AK1250" s="624"/>
      <c r="AL1250" s="764">
        <v>603097</v>
      </c>
      <c r="AM1250" s="764" t="s">
        <v>3617</v>
      </c>
      <c r="AN1250" s="764">
        <v>1</v>
      </c>
      <c r="AO1250" s="624"/>
      <c r="AP1250" s="441"/>
      <c r="AQ1250" s="9"/>
    </row>
    <row r="1251" spans="1:43" ht="15" customHeight="1" x14ac:dyDescent="0.15">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406"/>
      <c r="AG1251" s="181"/>
      <c r="AH1251" s="591" t="s">
        <v>1700</v>
      </c>
      <c r="AI1251" s="592" t="s">
        <v>1375</v>
      </c>
      <c r="AJ1251" s="591">
        <v>603020</v>
      </c>
      <c r="AK1251" s="624"/>
      <c r="AL1251" s="764">
        <v>603098</v>
      </c>
      <c r="AM1251" s="764">
        <v>1</v>
      </c>
      <c r="AN1251" s="764" t="s">
        <v>3617</v>
      </c>
      <c r="AO1251" s="624"/>
      <c r="AP1251" s="441"/>
      <c r="AQ1251" s="9"/>
    </row>
    <row r="1252" spans="1:43" ht="15" customHeight="1" x14ac:dyDescent="0.15">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406"/>
      <c r="AG1252" s="181"/>
      <c r="AH1252" s="591" t="s">
        <v>1700</v>
      </c>
      <c r="AI1252" s="592" t="s">
        <v>1376</v>
      </c>
      <c r="AJ1252" s="591">
        <v>603021</v>
      </c>
      <c r="AK1252" s="624"/>
      <c r="AL1252" s="764">
        <v>603099</v>
      </c>
      <c r="AM1252" s="764" t="s">
        <v>3617</v>
      </c>
      <c r="AN1252" s="764">
        <v>1</v>
      </c>
      <c r="AO1252" s="624"/>
      <c r="AP1252" s="441"/>
      <c r="AQ1252" s="9"/>
    </row>
    <row r="1253" spans="1:43" ht="15" customHeight="1" x14ac:dyDescent="0.15">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406"/>
      <c r="AG1253" s="181"/>
      <c r="AH1253" s="591" t="s">
        <v>1700</v>
      </c>
      <c r="AI1253" s="592" t="s">
        <v>1378</v>
      </c>
      <c r="AJ1253" s="591">
        <v>603022</v>
      </c>
      <c r="AK1253" s="624"/>
      <c r="AL1253" s="764">
        <v>603100</v>
      </c>
      <c r="AM1253" s="764" t="s">
        <v>3617</v>
      </c>
      <c r="AN1253" s="764">
        <v>1</v>
      </c>
      <c r="AO1253" s="624"/>
      <c r="AP1253" s="441"/>
      <c r="AQ1253" s="9"/>
    </row>
    <row r="1254" spans="1:43" ht="15" customHeight="1" x14ac:dyDescent="0.15">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406"/>
      <c r="AG1254" s="181"/>
      <c r="AH1254" s="591" t="s">
        <v>1700</v>
      </c>
      <c r="AI1254" s="592" t="s">
        <v>1380</v>
      </c>
      <c r="AJ1254" s="591">
        <v>603023</v>
      </c>
      <c r="AK1254" s="624"/>
      <c r="AL1254" s="764">
        <v>603102</v>
      </c>
      <c r="AM1254" s="764">
        <v>1</v>
      </c>
      <c r="AN1254" s="764" t="s">
        <v>3617</v>
      </c>
      <c r="AO1254" s="624"/>
      <c r="AP1254" s="441"/>
      <c r="AQ1254" s="9"/>
    </row>
    <row r="1255" spans="1:43" ht="15" customHeight="1" x14ac:dyDescent="0.15">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406"/>
      <c r="AG1255" s="181"/>
      <c r="AH1255" s="591" t="s">
        <v>1700</v>
      </c>
      <c r="AI1255" s="592" t="s">
        <v>1381</v>
      </c>
      <c r="AJ1255" s="591">
        <v>603024</v>
      </c>
      <c r="AK1255" s="624"/>
      <c r="AL1255" s="764">
        <v>603103</v>
      </c>
      <c r="AM1255" s="764">
        <v>1</v>
      </c>
      <c r="AN1255" s="764" t="s">
        <v>3617</v>
      </c>
      <c r="AO1255" s="624"/>
      <c r="AP1255" s="441"/>
      <c r="AQ1255" s="9"/>
    </row>
    <row r="1256" spans="1:43" ht="15" customHeight="1" x14ac:dyDescent="0.15">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406"/>
      <c r="AG1256" s="181"/>
      <c r="AH1256" s="591" t="s">
        <v>1700</v>
      </c>
      <c r="AI1256" s="592" t="s">
        <v>1383</v>
      </c>
      <c r="AJ1256" s="591">
        <v>603025</v>
      </c>
      <c r="AK1256" s="624"/>
      <c r="AL1256" s="764">
        <v>603104</v>
      </c>
      <c r="AM1256" s="764">
        <v>1</v>
      </c>
      <c r="AN1256" s="764" t="s">
        <v>3617</v>
      </c>
      <c r="AO1256" s="624"/>
      <c r="AP1256" s="441"/>
      <c r="AQ1256" s="9"/>
    </row>
    <row r="1257" spans="1:43" ht="15" customHeight="1" x14ac:dyDescent="0.15">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406"/>
      <c r="AG1257" s="181"/>
      <c r="AH1257" s="591" t="s">
        <v>1700</v>
      </c>
      <c r="AI1257" s="592" t="s">
        <v>1725</v>
      </c>
      <c r="AJ1257" s="591">
        <v>603026</v>
      </c>
      <c r="AK1257" s="624"/>
      <c r="AL1257" s="764">
        <v>603105</v>
      </c>
      <c r="AM1257" s="764" t="s">
        <v>3617</v>
      </c>
      <c r="AN1257" s="764">
        <v>1</v>
      </c>
      <c r="AO1257" s="624"/>
      <c r="AP1257" s="441"/>
      <c r="AQ1257" s="9"/>
    </row>
    <row r="1258" spans="1:43" ht="15" customHeight="1" x14ac:dyDescent="0.15">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406"/>
      <c r="AG1258" s="181"/>
      <c r="AH1258" s="591" t="s">
        <v>1700</v>
      </c>
      <c r="AI1258" s="592" t="s">
        <v>1319</v>
      </c>
      <c r="AJ1258" s="591">
        <v>603027</v>
      </c>
      <c r="AK1258" s="624"/>
      <c r="AL1258" s="764">
        <v>603106</v>
      </c>
      <c r="AM1258" s="764">
        <v>1</v>
      </c>
      <c r="AN1258" s="764" t="s">
        <v>3617</v>
      </c>
      <c r="AO1258" s="624"/>
      <c r="AP1258" s="441"/>
      <c r="AQ1258" s="9"/>
    </row>
    <row r="1259" spans="1:43" ht="15" customHeight="1" x14ac:dyDescent="0.15">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406"/>
      <c r="AG1259" s="181"/>
      <c r="AH1259" s="591" t="s">
        <v>1700</v>
      </c>
      <c r="AI1259" s="592" t="s">
        <v>1727</v>
      </c>
      <c r="AJ1259" s="591">
        <v>603028</v>
      </c>
      <c r="AK1259" s="624"/>
      <c r="AL1259" s="764">
        <v>603107</v>
      </c>
      <c r="AM1259" s="764" t="s">
        <v>3617</v>
      </c>
      <c r="AN1259" s="764">
        <v>1</v>
      </c>
      <c r="AO1259" s="624"/>
      <c r="AP1259" s="441"/>
      <c r="AQ1259" s="9"/>
    </row>
    <row r="1260" spans="1:43" ht="15" customHeight="1" x14ac:dyDescent="0.15">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406"/>
      <c r="AG1260" s="181"/>
      <c r="AH1260" s="591" t="s">
        <v>1700</v>
      </c>
      <c r="AI1260" s="592" t="s">
        <v>1729</v>
      </c>
      <c r="AJ1260" s="591">
        <v>603029</v>
      </c>
      <c r="AK1260" s="624"/>
      <c r="AL1260" s="764">
        <v>603108</v>
      </c>
      <c r="AM1260" s="764" t="s">
        <v>3617</v>
      </c>
      <c r="AN1260" s="764">
        <v>1</v>
      </c>
      <c r="AO1260" s="624"/>
      <c r="AP1260" s="441"/>
      <c r="AQ1260" s="9"/>
    </row>
    <row r="1261" spans="1:43" ht="15" customHeight="1" x14ac:dyDescent="0.15">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406"/>
      <c r="AG1261" s="181"/>
      <c r="AH1261" s="591" t="s">
        <v>1700</v>
      </c>
      <c r="AI1261" s="592" t="s">
        <v>1731</v>
      </c>
      <c r="AJ1261" s="591">
        <v>603030</v>
      </c>
      <c r="AK1261" s="624"/>
      <c r="AL1261" s="764">
        <v>603109</v>
      </c>
      <c r="AM1261" s="764" t="s">
        <v>3617</v>
      </c>
      <c r="AN1261" s="764">
        <v>1</v>
      </c>
      <c r="AO1261" s="624"/>
      <c r="AP1261" s="441"/>
      <c r="AQ1261" s="9"/>
    </row>
    <row r="1262" spans="1:43" ht="15" customHeight="1" x14ac:dyDescent="0.15">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406"/>
      <c r="AG1262" s="181"/>
      <c r="AH1262" s="591" t="s">
        <v>1700</v>
      </c>
      <c r="AI1262" s="592" t="s">
        <v>1384</v>
      </c>
      <c r="AJ1262" s="591">
        <v>603031</v>
      </c>
      <c r="AK1262" s="624"/>
      <c r="AL1262" s="764">
        <v>603110</v>
      </c>
      <c r="AM1262" s="764">
        <v>1</v>
      </c>
      <c r="AN1262" s="764" t="s">
        <v>3617</v>
      </c>
      <c r="AO1262" s="624"/>
      <c r="AP1262" s="441"/>
      <c r="AQ1262" s="9"/>
    </row>
    <row r="1263" spans="1:43" ht="15" customHeight="1" x14ac:dyDescent="0.15">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406"/>
      <c r="AG1263" s="181"/>
      <c r="AH1263" s="591" t="s">
        <v>1700</v>
      </c>
      <c r="AI1263" s="592" t="s">
        <v>1734</v>
      </c>
      <c r="AJ1263" s="591">
        <v>603032</v>
      </c>
      <c r="AK1263" s="624"/>
      <c r="AL1263" s="764">
        <v>604001</v>
      </c>
      <c r="AM1263" s="764" t="s">
        <v>3617</v>
      </c>
      <c r="AN1263" s="764">
        <v>1</v>
      </c>
      <c r="AO1263" s="624"/>
      <c r="AP1263" s="441"/>
      <c r="AQ1263" s="9"/>
    </row>
    <row r="1264" spans="1:43" ht="15" customHeight="1" x14ac:dyDescent="0.15">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406"/>
      <c r="AG1264" s="181"/>
      <c r="AH1264" s="591" t="s">
        <v>1700</v>
      </c>
      <c r="AI1264" s="592" t="s">
        <v>1736</v>
      </c>
      <c r="AJ1264" s="591">
        <v>603033</v>
      </c>
      <c r="AK1264" s="624"/>
      <c r="AL1264" s="764">
        <v>604002</v>
      </c>
      <c r="AM1264" s="764">
        <v>1</v>
      </c>
      <c r="AN1264" s="764" t="s">
        <v>3617</v>
      </c>
      <c r="AO1264" s="624"/>
      <c r="AP1264" s="441"/>
      <c r="AQ1264" s="9"/>
    </row>
    <row r="1265" spans="1:43" ht="15" customHeight="1" x14ac:dyDescent="0.15">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406"/>
      <c r="AG1265" s="181"/>
      <c r="AH1265" s="591" t="s">
        <v>1700</v>
      </c>
      <c r="AI1265" s="592" t="s">
        <v>1386</v>
      </c>
      <c r="AJ1265" s="591">
        <v>603034</v>
      </c>
      <c r="AK1265" s="624"/>
      <c r="AL1265" s="764">
        <v>604003</v>
      </c>
      <c r="AM1265" s="764">
        <v>1</v>
      </c>
      <c r="AN1265" s="764" t="s">
        <v>3617</v>
      </c>
      <c r="AO1265" s="624"/>
      <c r="AP1265" s="441"/>
      <c r="AQ1265" s="9"/>
    </row>
    <row r="1266" spans="1:43" ht="15" customHeight="1" x14ac:dyDescent="0.15">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406"/>
      <c r="AG1266" s="181"/>
      <c r="AH1266" s="591" t="s">
        <v>1700</v>
      </c>
      <c r="AI1266" s="592" t="s">
        <v>1388</v>
      </c>
      <c r="AJ1266" s="591">
        <v>603035</v>
      </c>
      <c r="AK1266" s="624"/>
      <c r="AL1266" s="764">
        <v>604004</v>
      </c>
      <c r="AM1266" s="764" t="s">
        <v>3617</v>
      </c>
      <c r="AN1266" s="764">
        <v>1</v>
      </c>
      <c r="AO1266" s="624"/>
      <c r="AP1266" s="441"/>
      <c r="AQ1266" s="9"/>
    </row>
    <row r="1267" spans="1:43" ht="15" customHeight="1" x14ac:dyDescent="0.15">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406"/>
      <c r="AG1267" s="181"/>
      <c r="AH1267" s="591" t="s">
        <v>1700</v>
      </c>
      <c r="AI1267" s="592" t="s">
        <v>1390</v>
      </c>
      <c r="AJ1267" s="591">
        <v>603036</v>
      </c>
      <c r="AK1267" s="624"/>
      <c r="AL1267" s="764">
        <v>604005</v>
      </c>
      <c r="AM1267" s="764" t="s">
        <v>3617</v>
      </c>
      <c r="AN1267" s="764">
        <v>1</v>
      </c>
      <c r="AO1267" s="624"/>
      <c r="AP1267" s="441"/>
      <c r="AQ1267" s="9"/>
    </row>
    <row r="1268" spans="1:43" ht="15" customHeight="1" x14ac:dyDescent="0.15">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406"/>
      <c r="AG1268" s="181"/>
      <c r="AH1268" s="591" t="s">
        <v>1700</v>
      </c>
      <c r="AI1268" s="592" t="s">
        <v>1391</v>
      </c>
      <c r="AJ1268" s="591">
        <v>603037</v>
      </c>
      <c r="AK1268" s="624"/>
      <c r="AL1268" s="764">
        <v>604006</v>
      </c>
      <c r="AM1268" s="764">
        <v>1</v>
      </c>
      <c r="AN1268" s="764" t="s">
        <v>3617</v>
      </c>
      <c r="AO1268" s="624"/>
      <c r="AP1268" s="441"/>
      <c r="AQ1268" s="9"/>
    </row>
    <row r="1269" spans="1:43" ht="15" customHeight="1" x14ac:dyDescent="0.15">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406"/>
      <c r="AG1269" s="181"/>
      <c r="AH1269" s="591" t="s">
        <v>1740</v>
      </c>
      <c r="AI1269" s="592" t="s">
        <v>1392</v>
      </c>
      <c r="AJ1269" s="591">
        <v>603038</v>
      </c>
      <c r="AK1269" s="624"/>
      <c r="AL1269" s="764">
        <v>604007</v>
      </c>
      <c r="AM1269" s="764">
        <v>1</v>
      </c>
      <c r="AN1269" s="764" t="s">
        <v>3617</v>
      </c>
      <c r="AO1269" s="624"/>
      <c r="AP1269" s="441"/>
      <c r="AQ1269" s="9"/>
    </row>
    <row r="1270" spans="1:43" ht="15" customHeight="1" x14ac:dyDescent="0.15">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406"/>
      <c r="AG1270" s="181"/>
      <c r="AH1270" s="591" t="s">
        <v>1700</v>
      </c>
      <c r="AI1270" s="592" t="s">
        <v>1393</v>
      </c>
      <c r="AJ1270" s="591">
        <v>603039</v>
      </c>
      <c r="AK1270" s="624"/>
      <c r="AL1270" s="764">
        <v>604008</v>
      </c>
      <c r="AM1270" s="764">
        <v>1</v>
      </c>
      <c r="AN1270" s="764" t="s">
        <v>3617</v>
      </c>
      <c r="AO1270" s="624"/>
      <c r="AP1270" s="441"/>
      <c r="AQ1270" s="9"/>
    </row>
    <row r="1271" spans="1:43" ht="15" customHeight="1" x14ac:dyDescent="0.15">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406"/>
      <c r="AG1271" s="181"/>
      <c r="AH1271" s="591" t="s">
        <v>1700</v>
      </c>
      <c r="AI1271" s="592" t="s">
        <v>1394</v>
      </c>
      <c r="AJ1271" s="591">
        <v>603040</v>
      </c>
      <c r="AK1271" s="624"/>
      <c r="AL1271" s="764">
        <v>604009</v>
      </c>
      <c r="AM1271" s="764">
        <v>1</v>
      </c>
      <c r="AN1271" s="764" t="s">
        <v>3617</v>
      </c>
      <c r="AO1271" s="624"/>
      <c r="AP1271" s="441"/>
      <c r="AQ1271" s="9"/>
    </row>
    <row r="1272" spans="1:43" ht="15" customHeight="1" x14ac:dyDescent="0.15">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406"/>
      <c r="AG1272" s="181"/>
      <c r="AH1272" s="591" t="s">
        <v>1700</v>
      </c>
      <c r="AI1272" s="592" t="s">
        <v>1395</v>
      </c>
      <c r="AJ1272" s="591">
        <v>603041</v>
      </c>
      <c r="AK1272" s="624"/>
      <c r="AL1272" s="764">
        <v>604010</v>
      </c>
      <c r="AM1272" s="764" t="s">
        <v>3617</v>
      </c>
      <c r="AN1272" s="764">
        <v>1</v>
      </c>
      <c r="AO1272" s="624"/>
      <c r="AP1272" s="441"/>
      <c r="AQ1272" s="9"/>
    </row>
    <row r="1273" spans="1:43" ht="15" customHeight="1" x14ac:dyDescent="0.15">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406"/>
      <c r="AG1273" s="181"/>
      <c r="AH1273" s="591" t="s">
        <v>1700</v>
      </c>
      <c r="AI1273" s="592" t="s">
        <v>1397</v>
      </c>
      <c r="AJ1273" s="591">
        <v>603042</v>
      </c>
      <c r="AK1273" s="624"/>
      <c r="AL1273" s="764">
        <v>604011</v>
      </c>
      <c r="AM1273" s="764" t="s">
        <v>3617</v>
      </c>
      <c r="AN1273" s="764">
        <v>1</v>
      </c>
      <c r="AO1273" s="624"/>
      <c r="AP1273" s="441"/>
      <c r="AQ1273" s="9"/>
    </row>
    <row r="1274" spans="1:43" ht="15" customHeight="1" x14ac:dyDescent="0.15">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406"/>
      <c r="AG1274" s="181"/>
      <c r="AH1274" s="591" t="s">
        <v>1700</v>
      </c>
      <c r="AI1274" s="592" t="s">
        <v>1398</v>
      </c>
      <c r="AJ1274" s="591">
        <v>603043</v>
      </c>
      <c r="AK1274" s="624"/>
      <c r="AL1274" s="764">
        <v>604012</v>
      </c>
      <c r="AM1274" s="764" t="s">
        <v>3617</v>
      </c>
      <c r="AN1274" s="764">
        <v>1</v>
      </c>
      <c r="AO1274" s="624"/>
      <c r="AP1274" s="441"/>
      <c r="AQ1274" s="9"/>
    </row>
    <row r="1275" spans="1:43" ht="15" customHeight="1" x14ac:dyDescent="0.15">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406"/>
      <c r="AG1275" s="181"/>
      <c r="AH1275" s="591" t="s">
        <v>1700</v>
      </c>
      <c r="AI1275" s="592" t="s">
        <v>1746</v>
      </c>
      <c r="AJ1275" s="591">
        <v>603044</v>
      </c>
      <c r="AK1275" s="624"/>
      <c r="AL1275" s="764">
        <v>604013</v>
      </c>
      <c r="AM1275" s="764">
        <v>1</v>
      </c>
      <c r="AN1275" s="764" t="s">
        <v>3617</v>
      </c>
      <c r="AO1275" s="624"/>
      <c r="AP1275" s="441"/>
      <c r="AQ1275" s="9"/>
    </row>
    <row r="1276" spans="1:43" ht="15" customHeight="1" x14ac:dyDescent="0.15">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406"/>
      <c r="AG1276" s="181"/>
      <c r="AH1276" s="591" t="s">
        <v>1700</v>
      </c>
      <c r="AI1276" s="592" t="s">
        <v>1747</v>
      </c>
      <c r="AJ1276" s="591">
        <v>603045</v>
      </c>
      <c r="AK1276" s="624"/>
      <c r="AL1276" s="764">
        <v>604014</v>
      </c>
      <c r="AM1276" s="764">
        <v>1</v>
      </c>
      <c r="AN1276" s="764" t="s">
        <v>3617</v>
      </c>
      <c r="AO1276" s="624"/>
      <c r="AP1276" s="441"/>
      <c r="AQ1276" s="9"/>
    </row>
    <row r="1277" spans="1:43" ht="15" customHeight="1" x14ac:dyDescent="0.15">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406"/>
      <c r="AG1277" s="181"/>
      <c r="AH1277" s="591" t="s">
        <v>1700</v>
      </c>
      <c r="AI1277" s="592" t="s">
        <v>1400</v>
      </c>
      <c r="AJ1277" s="591">
        <v>603046</v>
      </c>
      <c r="AK1277" s="624"/>
      <c r="AL1277" s="764">
        <v>604015</v>
      </c>
      <c r="AM1277" s="764">
        <v>1</v>
      </c>
      <c r="AN1277" s="764" t="s">
        <v>3617</v>
      </c>
      <c r="AO1277" s="624"/>
      <c r="AP1277" s="441"/>
      <c r="AQ1277" s="9"/>
    </row>
    <row r="1278" spans="1:43" ht="15" customHeight="1" x14ac:dyDescent="0.15">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406"/>
      <c r="AG1278" s="181"/>
      <c r="AH1278" s="591" t="s">
        <v>1700</v>
      </c>
      <c r="AI1278" s="592" t="s">
        <v>1403</v>
      </c>
      <c r="AJ1278" s="591">
        <v>603047</v>
      </c>
      <c r="AK1278" s="624"/>
      <c r="AL1278" s="764">
        <v>604016</v>
      </c>
      <c r="AM1278" s="764" t="s">
        <v>3617</v>
      </c>
      <c r="AN1278" s="764">
        <v>1</v>
      </c>
      <c r="AO1278" s="624"/>
      <c r="AP1278" s="441"/>
      <c r="AQ1278" s="9"/>
    </row>
    <row r="1279" spans="1:43" ht="15" customHeight="1" x14ac:dyDescent="0.15">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406"/>
      <c r="AG1279" s="181"/>
      <c r="AH1279" s="591" t="s">
        <v>1700</v>
      </c>
      <c r="AI1279" s="592" t="s">
        <v>1751</v>
      </c>
      <c r="AJ1279" s="591">
        <v>603048</v>
      </c>
      <c r="AK1279" s="624"/>
      <c r="AL1279" s="764">
        <v>604017</v>
      </c>
      <c r="AM1279" s="764">
        <v>1</v>
      </c>
      <c r="AN1279" s="764" t="s">
        <v>3617</v>
      </c>
      <c r="AO1279" s="624"/>
      <c r="AP1279" s="441"/>
      <c r="AQ1279" s="9"/>
    </row>
    <row r="1280" spans="1:43" ht="15" customHeight="1" x14ac:dyDescent="0.15">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406"/>
      <c r="AG1280" s="181"/>
      <c r="AH1280" s="591" t="s">
        <v>1700</v>
      </c>
      <c r="AI1280" s="592" t="s">
        <v>1753</v>
      </c>
      <c r="AJ1280" s="591">
        <v>603049</v>
      </c>
      <c r="AK1280" s="624"/>
      <c r="AL1280" s="764">
        <v>604018</v>
      </c>
      <c r="AM1280" s="764">
        <v>1</v>
      </c>
      <c r="AN1280" s="764" t="s">
        <v>3617</v>
      </c>
      <c r="AO1280" s="624"/>
      <c r="AP1280" s="441"/>
      <c r="AQ1280" s="9"/>
    </row>
    <row r="1281" spans="1:43" ht="15" customHeight="1" x14ac:dyDescent="0.15">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406"/>
      <c r="AG1281" s="181"/>
      <c r="AH1281" s="591" t="s">
        <v>1700</v>
      </c>
      <c r="AI1281" s="592" t="s">
        <v>1404</v>
      </c>
      <c r="AJ1281" s="591">
        <v>603050</v>
      </c>
      <c r="AK1281" s="624"/>
      <c r="AL1281" s="764">
        <v>604019</v>
      </c>
      <c r="AM1281" s="764">
        <v>1</v>
      </c>
      <c r="AN1281" s="764" t="s">
        <v>3617</v>
      </c>
      <c r="AO1281" s="624"/>
      <c r="AP1281" s="441"/>
      <c r="AQ1281" s="9"/>
    </row>
    <row r="1282" spans="1:43" ht="15" customHeight="1" x14ac:dyDescent="0.15">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406"/>
      <c r="AG1282" s="181"/>
      <c r="AH1282" s="591" t="s">
        <v>1700</v>
      </c>
      <c r="AI1282" s="592" t="s">
        <v>1405</v>
      </c>
      <c r="AJ1282" s="591">
        <v>603051</v>
      </c>
      <c r="AK1282" s="624"/>
      <c r="AL1282" s="764">
        <v>604020</v>
      </c>
      <c r="AM1282" s="764" t="s">
        <v>3617</v>
      </c>
      <c r="AN1282" s="764">
        <v>1</v>
      </c>
      <c r="AO1282" s="624"/>
      <c r="AP1282" s="441"/>
      <c r="AQ1282" s="9"/>
    </row>
    <row r="1283" spans="1:43" ht="15" customHeight="1" x14ac:dyDescent="0.15">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406"/>
      <c r="AG1283" s="181"/>
      <c r="AH1283" s="591" t="s">
        <v>1700</v>
      </c>
      <c r="AI1283" s="592" t="s">
        <v>1407</v>
      </c>
      <c r="AJ1283" s="591">
        <v>603052</v>
      </c>
      <c r="AK1283" s="624"/>
      <c r="AL1283" s="764">
        <v>604021</v>
      </c>
      <c r="AM1283" s="764" t="s">
        <v>3617</v>
      </c>
      <c r="AN1283" s="764">
        <v>1</v>
      </c>
      <c r="AO1283" s="624"/>
      <c r="AP1283" s="441"/>
      <c r="AQ1283" s="9"/>
    </row>
    <row r="1284" spans="1:43" ht="15" customHeight="1" x14ac:dyDescent="0.15">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406"/>
      <c r="AG1284" s="181"/>
      <c r="AH1284" s="591" t="s">
        <v>1700</v>
      </c>
      <c r="AI1284" s="592" t="s">
        <v>1408</v>
      </c>
      <c r="AJ1284" s="591">
        <v>603053</v>
      </c>
      <c r="AK1284" s="624"/>
      <c r="AL1284" s="764">
        <v>604022</v>
      </c>
      <c r="AM1284" s="764" t="s">
        <v>3617</v>
      </c>
      <c r="AN1284" s="764">
        <v>1</v>
      </c>
      <c r="AO1284" s="624"/>
      <c r="AP1284" s="441"/>
      <c r="AQ1284" s="9"/>
    </row>
    <row r="1285" spans="1:43" ht="15" customHeight="1" x14ac:dyDescent="0.15">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406"/>
      <c r="AG1285" s="181"/>
      <c r="AH1285" s="591" t="s">
        <v>1700</v>
      </c>
      <c r="AI1285" s="592" t="s">
        <v>1410</v>
      </c>
      <c r="AJ1285" s="591">
        <v>603054</v>
      </c>
      <c r="AK1285" s="624"/>
      <c r="AL1285" s="764">
        <v>604023</v>
      </c>
      <c r="AM1285" s="764" t="s">
        <v>3617</v>
      </c>
      <c r="AN1285" s="764">
        <v>1</v>
      </c>
      <c r="AO1285" s="624"/>
      <c r="AP1285" s="441"/>
      <c r="AQ1285" s="9"/>
    </row>
    <row r="1286" spans="1:43" ht="15" customHeight="1" x14ac:dyDescent="0.15">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406"/>
      <c r="AG1286" s="181"/>
      <c r="AH1286" s="591" t="s">
        <v>1700</v>
      </c>
      <c r="AI1286" s="592" t="s">
        <v>1759</v>
      </c>
      <c r="AJ1286" s="591">
        <v>603055</v>
      </c>
      <c r="AK1286" s="624"/>
      <c r="AL1286" s="764">
        <v>604024</v>
      </c>
      <c r="AM1286" s="764">
        <v>1</v>
      </c>
      <c r="AN1286" s="764" t="s">
        <v>3617</v>
      </c>
      <c r="AO1286" s="624"/>
      <c r="AP1286" s="441"/>
      <c r="AQ1286" s="9"/>
    </row>
    <row r="1287" spans="1:43" ht="15" customHeight="1" x14ac:dyDescent="0.15">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406"/>
      <c r="AG1287" s="181"/>
      <c r="AH1287" s="591" t="s">
        <v>1700</v>
      </c>
      <c r="AI1287" s="592" t="s">
        <v>1412</v>
      </c>
      <c r="AJ1287" s="591">
        <v>603056</v>
      </c>
      <c r="AK1287" s="624"/>
      <c r="AL1287" s="764">
        <v>604025</v>
      </c>
      <c r="AM1287" s="764">
        <v>1</v>
      </c>
      <c r="AN1287" s="764" t="s">
        <v>3617</v>
      </c>
      <c r="AO1287" s="624"/>
      <c r="AP1287" s="441"/>
      <c r="AQ1287" s="9"/>
    </row>
    <row r="1288" spans="1:43" ht="15" customHeight="1" x14ac:dyDescent="0.15">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406"/>
      <c r="AG1288" s="181"/>
      <c r="AH1288" s="591" t="s">
        <v>1700</v>
      </c>
      <c r="AI1288" s="592" t="s">
        <v>1413</v>
      </c>
      <c r="AJ1288" s="591">
        <v>603057</v>
      </c>
      <c r="AK1288" s="624"/>
      <c r="AL1288" s="764">
        <v>604026</v>
      </c>
      <c r="AM1288" s="764">
        <v>1</v>
      </c>
      <c r="AN1288" s="764" t="s">
        <v>3617</v>
      </c>
      <c r="AO1288" s="624"/>
      <c r="AP1288" s="441"/>
      <c r="AQ1288" s="9"/>
    </row>
    <row r="1289" spans="1:43" ht="15" customHeight="1" x14ac:dyDescent="0.15">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406"/>
      <c r="AG1289" s="181"/>
      <c r="AH1289" s="591" t="s">
        <v>1700</v>
      </c>
      <c r="AI1289" s="592" t="s">
        <v>1414</v>
      </c>
      <c r="AJ1289" s="591">
        <v>603058</v>
      </c>
      <c r="AK1289" s="624"/>
      <c r="AL1289" s="764">
        <v>604027</v>
      </c>
      <c r="AM1289" s="764" t="s">
        <v>3617</v>
      </c>
      <c r="AN1289" s="764">
        <v>1</v>
      </c>
      <c r="AO1289" s="624"/>
      <c r="AP1289" s="441"/>
      <c r="AQ1289" s="9"/>
    </row>
    <row r="1290" spans="1:43" ht="15" customHeight="1" x14ac:dyDescent="0.15">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406"/>
      <c r="AG1290" s="181"/>
      <c r="AH1290" s="591" t="s">
        <v>1700</v>
      </c>
      <c r="AI1290" s="592" t="s">
        <v>1416</v>
      </c>
      <c r="AJ1290" s="591">
        <v>603059</v>
      </c>
      <c r="AK1290" s="624"/>
      <c r="AL1290" s="764">
        <v>604028</v>
      </c>
      <c r="AM1290" s="764">
        <v>1</v>
      </c>
      <c r="AN1290" s="764" t="s">
        <v>3617</v>
      </c>
      <c r="AO1290" s="624"/>
      <c r="AP1290" s="441"/>
      <c r="AQ1290" s="9"/>
    </row>
    <row r="1291" spans="1:43" ht="15" customHeight="1" x14ac:dyDescent="0.15">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406"/>
      <c r="AG1291" s="181"/>
      <c r="AH1291" s="591" t="s">
        <v>1700</v>
      </c>
      <c r="AI1291" s="592" t="s">
        <v>1417</v>
      </c>
      <c r="AJ1291" s="591">
        <v>603060</v>
      </c>
      <c r="AK1291" s="624"/>
      <c r="AL1291" s="764">
        <v>604029</v>
      </c>
      <c r="AM1291" s="764" t="s">
        <v>3617</v>
      </c>
      <c r="AN1291" s="764">
        <v>1</v>
      </c>
      <c r="AO1291" s="624"/>
      <c r="AP1291" s="441"/>
      <c r="AQ1291" s="9"/>
    </row>
    <row r="1292" spans="1:43" ht="15" customHeight="1" x14ac:dyDescent="0.15">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406"/>
      <c r="AG1292" s="181"/>
      <c r="AH1292" s="591" t="s">
        <v>1700</v>
      </c>
      <c r="AI1292" s="592" t="s">
        <v>1420</v>
      </c>
      <c r="AJ1292" s="591">
        <v>603061</v>
      </c>
      <c r="AK1292" s="624"/>
      <c r="AL1292" s="764">
        <v>604030</v>
      </c>
      <c r="AM1292" s="764" t="s">
        <v>3617</v>
      </c>
      <c r="AN1292" s="764">
        <v>1</v>
      </c>
      <c r="AO1292" s="624"/>
      <c r="AP1292" s="441"/>
      <c r="AQ1292" s="9"/>
    </row>
    <row r="1293" spans="1:43" ht="15" customHeight="1" x14ac:dyDescent="0.15">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406"/>
      <c r="AG1293" s="181"/>
      <c r="AH1293" s="591" t="s">
        <v>1700</v>
      </c>
      <c r="AI1293" s="592" t="s">
        <v>1421</v>
      </c>
      <c r="AJ1293" s="591">
        <v>603062</v>
      </c>
      <c r="AK1293" s="624"/>
      <c r="AL1293" s="764">
        <v>604031</v>
      </c>
      <c r="AM1293" s="764" t="s">
        <v>3617</v>
      </c>
      <c r="AN1293" s="764">
        <v>1</v>
      </c>
      <c r="AO1293" s="624"/>
      <c r="AP1293" s="441"/>
      <c r="AQ1293" s="9"/>
    </row>
    <row r="1294" spans="1:43" ht="15" customHeight="1" x14ac:dyDescent="0.15">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406"/>
      <c r="AG1294" s="181"/>
      <c r="AH1294" s="591" t="s">
        <v>1700</v>
      </c>
      <c r="AI1294" s="592" t="s">
        <v>1422</v>
      </c>
      <c r="AJ1294" s="591">
        <v>603063</v>
      </c>
      <c r="AK1294" s="624"/>
      <c r="AL1294" s="764">
        <v>604032</v>
      </c>
      <c r="AM1294" s="764" t="s">
        <v>3617</v>
      </c>
      <c r="AN1294" s="764">
        <v>1</v>
      </c>
      <c r="AO1294" s="624"/>
      <c r="AP1294" s="441"/>
      <c r="AQ1294" s="9"/>
    </row>
    <row r="1295" spans="1:43" ht="15" customHeight="1" x14ac:dyDescent="0.15">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406"/>
      <c r="AG1295" s="181"/>
      <c r="AH1295" s="591" t="s">
        <v>1700</v>
      </c>
      <c r="AI1295" s="592" t="s">
        <v>1423</v>
      </c>
      <c r="AJ1295" s="591">
        <v>603064</v>
      </c>
      <c r="AK1295" s="624"/>
      <c r="AL1295" s="764">
        <v>604033</v>
      </c>
      <c r="AM1295" s="764" t="s">
        <v>3617</v>
      </c>
      <c r="AN1295" s="764">
        <v>1</v>
      </c>
      <c r="AO1295" s="624"/>
      <c r="AP1295" s="441"/>
      <c r="AQ1295" s="9"/>
    </row>
    <row r="1296" spans="1:43" ht="15" customHeight="1" x14ac:dyDescent="0.15">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406"/>
      <c r="AG1296" s="181"/>
      <c r="AH1296" s="591" t="s">
        <v>1700</v>
      </c>
      <c r="AI1296" s="592" t="s">
        <v>1767</v>
      </c>
      <c r="AJ1296" s="591">
        <v>603065</v>
      </c>
      <c r="AK1296" s="624"/>
      <c r="AL1296" s="764">
        <v>604034</v>
      </c>
      <c r="AM1296" s="764">
        <v>1</v>
      </c>
      <c r="AN1296" s="764" t="s">
        <v>3617</v>
      </c>
      <c r="AO1296" s="624"/>
      <c r="AP1296" s="441"/>
      <c r="AQ1296" s="9"/>
    </row>
    <row r="1297" spans="1:43" ht="15" customHeight="1" x14ac:dyDescent="0.15">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406"/>
      <c r="AG1297" s="181"/>
      <c r="AH1297" s="591" t="s">
        <v>1700</v>
      </c>
      <c r="AI1297" s="592" t="s">
        <v>1425</v>
      </c>
      <c r="AJ1297" s="591">
        <v>603066</v>
      </c>
      <c r="AK1297" s="624"/>
      <c r="AL1297" s="764">
        <v>604035</v>
      </c>
      <c r="AM1297" s="764" t="s">
        <v>3617</v>
      </c>
      <c r="AN1297" s="764">
        <v>1</v>
      </c>
      <c r="AO1297" s="624"/>
      <c r="AP1297" s="441"/>
      <c r="AQ1297" s="9"/>
    </row>
    <row r="1298" spans="1:43" ht="15" customHeight="1" x14ac:dyDescent="0.15">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406"/>
      <c r="AG1298" s="181"/>
      <c r="AH1298" s="591" t="s">
        <v>1700</v>
      </c>
      <c r="AI1298" s="592" t="s">
        <v>1769</v>
      </c>
      <c r="AJ1298" s="591">
        <v>603067</v>
      </c>
      <c r="AK1298" s="624"/>
      <c r="AL1298" s="764">
        <v>604036</v>
      </c>
      <c r="AM1298" s="764">
        <v>1</v>
      </c>
      <c r="AN1298" s="764" t="s">
        <v>3617</v>
      </c>
      <c r="AO1298" s="624"/>
      <c r="AP1298" s="441"/>
      <c r="AQ1298" s="9"/>
    </row>
    <row r="1299" spans="1:43" ht="15" customHeight="1" x14ac:dyDescent="0.15">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406"/>
      <c r="AG1299" s="181"/>
      <c r="AH1299" s="591" t="s">
        <v>1700</v>
      </c>
      <c r="AI1299" s="592" t="s">
        <v>1770</v>
      </c>
      <c r="AJ1299" s="591">
        <v>603068</v>
      </c>
      <c r="AK1299" s="624"/>
      <c r="AL1299" s="764">
        <v>604037</v>
      </c>
      <c r="AM1299" s="764" t="s">
        <v>3617</v>
      </c>
      <c r="AN1299" s="764">
        <v>1</v>
      </c>
      <c r="AO1299" s="624"/>
      <c r="AP1299" s="441"/>
      <c r="AQ1299" s="9"/>
    </row>
    <row r="1300" spans="1:43" ht="15" customHeight="1" x14ac:dyDescent="0.15">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406"/>
      <c r="AG1300" s="181"/>
      <c r="AH1300" s="591" t="s">
        <v>1700</v>
      </c>
      <c r="AI1300" s="592" t="s">
        <v>1772</v>
      </c>
      <c r="AJ1300" s="591">
        <v>603069</v>
      </c>
      <c r="AK1300" s="624"/>
      <c r="AL1300" s="764">
        <v>604038</v>
      </c>
      <c r="AM1300" s="764" t="s">
        <v>3617</v>
      </c>
      <c r="AN1300" s="764">
        <v>1</v>
      </c>
      <c r="AO1300" s="624"/>
      <c r="AP1300" s="441"/>
      <c r="AQ1300" s="9"/>
    </row>
    <row r="1301" spans="1:43" ht="15" customHeight="1" x14ac:dyDescent="0.15">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406"/>
      <c r="AG1301" s="181"/>
      <c r="AH1301" s="591" t="s">
        <v>1700</v>
      </c>
      <c r="AI1301" s="592" t="s">
        <v>1426</v>
      </c>
      <c r="AJ1301" s="591">
        <v>603070</v>
      </c>
      <c r="AK1301" s="624"/>
      <c r="AL1301" s="764">
        <v>604039</v>
      </c>
      <c r="AM1301" s="764" t="s">
        <v>3617</v>
      </c>
      <c r="AN1301" s="764">
        <v>1</v>
      </c>
      <c r="AO1301" s="624"/>
      <c r="AP1301" s="441"/>
      <c r="AQ1301" s="9"/>
    </row>
    <row r="1302" spans="1:43" ht="15" customHeight="1" x14ac:dyDescent="0.15">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406"/>
      <c r="AG1302" s="181"/>
      <c r="AH1302" s="591" t="s">
        <v>1700</v>
      </c>
      <c r="AI1302" s="592" t="s">
        <v>1427</v>
      </c>
      <c r="AJ1302" s="591">
        <v>603071</v>
      </c>
      <c r="AK1302" s="624"/>
      <c r="AL1302" s="764">
        <v>604040</v>
      </c>
      <c r="AM1302" s="764">
        <v>1</v>
      </c>
      <c r="AN1302" s="764" t="s">
        <v>3617</v>
      </c>
      <c r="AO1302" s="624"/>
      <c r="AP1302" s="441"/>
      <c r="AQ1302" s="9"/>
    </row>
    <row r="1303" spans="1:43" ht="15" customHeight="1" x14ac:dyDescent="0.15">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406"/>
      <c r="AG1303" s="181"/>
      <c r="AH1303" s="591" t="s">
        <v>1700</v>
      </c>
      <c r="AI1303" s="592" t="s">
        <v>1428</v>
      </c>
      <c r="AJ1303" s="591">
        <v>603072</v>
      </c>
      <c r="AK1303" s="624"/>
      <c r="AL1303" s="764">
        <v>604041</v>
      </c>
      <c r="AM1303" s="764">
        <v>1</v>
      </c>
      <c r="AN1303" s="764" t="s">
        <v>3617</v>
      </c>
      <c r="AO1303" s="624"/>
      <c r="AP1303" s="441"/>
      <c r="AQ1303" s="9"/>
    </row>
    <row r="1304" spans="1:43" ht="15" customHeight="1" x14ac:dyDescent="0.15">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406"/>
      <c r="AG1304" s="181"/>
      <c r="AH1304" s="591" t="s">
        <v>1700</v>
      </c>
      <c r="AI1304" s="592" t="s">
        <v>1775</v>
      </c>
      <c r="AJ1304" s="591">
        <v>603073</v>
      </c>
      <c r="AK1304" s="624"/>
      <c r="AL1304" s="764">
        <v>604042</v>
      </c>
      <c r="AM1304" s="764" t="s">
        <v>3617</v>
      </c>
      <c r="AN1304" s="764">
        <v>1</v>
      </c>
      <c r="AO1304" s="624"/>
      <c r="AP1304" s="441"/>
      <c r="AQ1304" s="9"/>
    </row>
    <row r="1305" spans="1:43" ht="15" customHeight="1" x14ac:dyDescent="0.15">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406"/>
      <c r="AG1305" s="181"/>
      <c r="AH1305" s="591" t="s">
        <v>1700</v>
      </c>
      <c r="AI1305" s="592" t="s">
        <v>1430</v>
      </c>
      <c r="AJ1305" s="591">
        <v>603074</v>
      </c>
      <c r="AK1305" s="624"/>
      <c r="AL1305" s="764">
        <v>604043</v>
      </c>
      <c r="AM1305" s="764" t="s">
        <v>3617</v>
      </c>
      <c r="AN1305" s="764">
        <v>1</v>
      </c>
      <c r="AO1305" s="624"/>
      <c r="AP1305" s="441"/>
      <c r="AQ1305" s="9"/>
    </row>
    <row r="1306" spans="1:43" ht="15" customHeight="1" x14ac:dyDescent="0.15">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406"/>
      <c r="AG1306" s="181"/>
      <c r="AH1306" s="591" t="s">
        <v>1700</v>
      </c>
      <c r="AI1306" s="592" t="s">
        <v>1432</v>
      </c>
      <c r="AJ1306" s="591">
        <v>603075</v>
      </c>
      <c r="AK1306" s="624"/>
      <c r="AL1306" s="764">
        <v>604044</v>
      </c>
      <c r="AM1306" s="764">
        <v>1</v>
      </c>
      <c r="AN1306" s="764" t="s">
        <v>3617</v>
      </c>
      <c r="AO1306" s="624"/>
      <c r="AP1306" s="441"/>
      <c r="AQ1306" s="9"/>
    </row>
    <row r="1307" spans="1:43" ht="15" customHeight="1" x14ac:dyDescent="0.15">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406"/>
      <c r="AG1307" s="181"/>
      <c r="AH1307" s="591" t="s">
        <v>1700</v>
      </c>
      <c r="AI1307" s="592" t="s">
        <v>1433</v>
      </c>
      <c r="AJ1307" s="591">
        <v>603076</v>
      </c>
      <c r="AK1307" s="624"/>
      <c r="AL1307" s="764">
        <v>604045</v>
      </c>
      <c r="AM1307" s="764" t="s">
        <v>3617</v>
      </c>
      <c r="AN1307" s="764">
        <v>1</v>
      </c>
      <c r="AO1307" s="624"/>
      <c r="AP1307" s="441"/>
      <c r="AQ1307" s="9"/>
    </row>
    <row r="1308" spans="1:43" ht="15" customHeight="1" x14ac:dyDescent="0.15">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406"/>
      <c r="AG1308" s="181"/>
      <c r="AH1308" s="591" t="s">
        <v>1700</v>
      </c>
      <c r="AI1308" s="592" t="s">
        <v>1435</v>
      </c>
      <c r="AJ1308" s="591">
        <v>603077</v>
      </c>
      <c r="AK1308" s="624"/>
      <c r="AL1308" s="764">
        <v>604046</v>
      </c>
      <c r="AM1308" s="764" t="s">
        <v>3617</v>
      </c>
      <c r="AN1308" s="764">
        <v>1</v>
      </c>
      <c r="AO1308" s="624"/>
      <c r="AP1308" s="441"/>
      <c r="AQ1308" s="9"/>
    </row>
    <row r="1309" spans="1:43" ht="15" customHeight="1" x14ac:dyDescent="0.15">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406"/>
      <c r="AG1309" s="181"/>
      <c r="AH1309" s="591" t="s">
        <v>1700</v>
      </c>
      <c r="AI1309" s="592" t="s">
        <v>1436</v>
      </c>
      <c r="AJ1309" s="591">
        <v>603078</v>
      </c>
      <c r="AK1309" s="624"/>
      <c r="AL1309" s="764">
        <v>604047</v>
      </c>
      <c r="AM1309" s="764">
        <v>1</v>
      </c>
      <c r="AN1309" s="764" t="s">
        <v>3617</v>
      </c>
      <c r="AO1309" s="624"/>
      <c r="AP1309" s="441"/>
      <c r="AQ1309" s="9"/>
    </row>
    <row r="1310" spans="1:43" ht="15" customHeight="1" x14ac:dyDescent="0.15">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406"/>
      <c r="AG1310" s="181"/>
      <c r="AH1310" s="591" t="s">
        <v>1700</v>
      </c>
      <c r="AI1310" s="592" t="s">
        <v>1779</v>
      </c>
      <c r="AJ1310" s="591">
        <v>603079</v>
      </c>
      <c r="AK1310" s="624"/>
      <c r="AL1310" s="764">
        <v>604048</v>
      </c>
      <c r="AM1310" s="764" t="s">
        <v>3617</v>
      </c>
      <c r="AN1310" s="764">
        <v>1</v>
      </c>
      <c r="AO1310" s="624"/>
      <c r="AP1310" s="441"/>
      <c r="AQ1310" s="9"/>
    </row>
    <row r="1311" spans="1:43" ht="15" customHeight="1" x14ac:dyDescent="0.15">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406"/>
      <c r="AG1311" s="181"/>
      <c r="AH1311" s="591" t="s">
        <v>1700</v>
      </c>
      <c r="AI1311" s="592" t="s">
        <v>1781</v>
      </c>
      <c r="AJ1311" s="591">
        <v>603080</v>
      </c>
      <c r="AK1311" s="624"/>
      <c r="AL1311" s="764">
        <v>604990</v>
      </c>
      <c r="AM1311" s="764" t="s">
        <v>3617</v>
      </c>
      <c r="AN1311" s="764">
        <v>1</v>
      </c>
      <c r="AO1311" s="624"/>
      <c r="AP1311" s="441"/>
      <c r="AQ1311" s="9"/>
    </row>
    <row r="1312" spans="1:43" ht="15" customHeight="1" x14ac:dyDescent="0.15">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406"/>
      <c r="AG1312" s="181"/>
      <c r="AH1312" s="591" t="s">
        <v>1700</v>
      </c>
      <c r="AI1312" s="592" t="s">
        <v>1783</v>
      </c>
      <c r="AJ1312" s="591">
        <v>603081</v>
      </c>
      <c r="AK1312" s="624"/>
      <c r="AL1312" s="764">
        <v>604050</v>
      </c>
      <c r="AM1312" s="764" t="s">
        <v>3617</v>
      </c>
      <c r="AN1312" s="764">
        <v>1</v>
      </c>
      <c r="AO1312" s="624"/>
      <c r="AP1312" s="441"/>
      <c r="AQ1312" s="9"/>
    </row>
    <row r="1313" spans="1:43" ht="15" customHeight="1" x14ac:dyDescent="0.15">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406"/>
      <c r="AG1313" s="181"/>
      <c r="AH1313" s="591" t="s">
        <v>1700</v>
      </c>
      <c r="AI1313" s="592" t="s">
        <v>1439</v>
      </c>
      <c r="AJ1313" s="591">
        <v>603082</v>
      </c>
      <c r="AK1313" s="624"/>
      <c r="AL1313" s="764">
        <v>604051</v>
      </c>
      <c r="AM1313" s="764" t="s">
        <v>3617</v>
      </c>
      <c r="AN1313" s="764">
        <v>1</v>
      </c>
      <c r="AO1313" s="624"/>
      <c r="AP1313" s="441"/>
      <c r="AQ1313" s="9"/>
    </row>
    <row r="1314" spans="1:43" ht="15" customHeight="1" x14ac:dyDescent="0.15">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406"/>
      <c r="AG1314" s="181"/>
      <c r="AH1314" s="591" t="s">
        <v>1700</v>
      </c>
      <c r="AI1314" s="592" t="s">
        <v>1440</v>
      </c>
      <c r="AJ1314" s="591">
        <v>603083</v>
      </c>
      <c r="AK1314" s="624"/>
      <c r="AL1314" s="764">
        <v>604052</v>
      </c>
      <c r="AM1314" s="764">
        <v>1</v>
      </c>
      <c r="AN1314" s="764" t="s">
        <v>3617</v>
      </c>
      <c r="AO1314" s="624"/>
      <c r="AP1314" s="441"/>
      <c r="AQ1314" s="9"/>
    </row>
    <row r="1315" spans="1:43" ht="15" customHeight="1" x14ac:dyDescent="0.15">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406"/>
      <c r="AG1315" s="181"/>
      <c r="AH1315" s="591" t="s">
        <v>1700</v>
      </c>
      <c r="AI1315" s="592" t="s">
        <v>1786</v>
      </c>
      <c r="AJ1315" s="591">
        <v>603084</v>
      </c>
      <c r="AK1315" s="624"/>
      <c r="AL1315" s="764">
        <v>605001</v>
      </c>
      <c r="AM1315" s="764">
        <v>1</v>
      </c>
      <c r="AN1315" s="764" t="s">
        <v>3617</v>
      </c>
      <c r="AO1315" s="624"/>
      <c r="AP1315" s="441"/>
      <c r="AQ1315" s="9"/>
    </row>
    <row r="1316" spans="1:43" ht="15" customHeight="1" x14ac:dyDescent="0.15">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406"/>
      <c r="AG1316" s="181"/>
      <c r="AH1316" s="591" t="s">
        <v>1700</v>
      </c>
      <c r="AI1316" s="592" t="s">
        <v>1787</v>
      </c>
      <c r="AJ1316" s="591">
        <v>603085</v>
      </c>
      <c r="AK1316" s="624"/>
      <c r="AL1316" s="764">
        <v>605002</v>
      </c>
      <c r="AM1316" s="764" t="s">
        <v>3617</v>
      </c>
      <c r="AN1316" s="764">
        <v>1</v>
      </c>
      <c r="AO1316" s="624"/>
      <c r="AP1316" s="441"/>
      <c r="AQ1316" s="9"/>
    </row>
    <row r="1317" spans="1:43" ht="15" customHeight="1" x14ac:dyDescent="0.15">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406"/>
      <c r="AG1317" s="181"/>
      <c r="AH1317" s="591" t="s">
        <v>1700</v>
      </c>
      <c r="AI1317" s="592" t="s">
        <v>1789</v>
      </c>
      <c r="AJ1317" s="591">
        <v>603087</v>
      </c>
      <c r="AK1317" s="624"/>
      <c r="AL1317" s="764">
        <v>605003</v>
      </c>
      <c r="AM1317" s="764" t="s">
        <v>3617</v>
      </c>
      <c r="AN1317" s="764">
        <v>1</v>
      </c>
      <c r="AO1317" s="624"/>
      <c r="AP1317" s="441"/>
      <c r="AQ1317" s="9"/>
    </row>
    <row r="1318" spans="1:43" ht="15" customHeight="1" x14ac:dyDescent="0.15">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406"/>
      <c r="AG1318" s="181"/>
      <c r="AH1318" s="591" t="s">
        <v>1700</v>
      </c>
      <c r="AI1318" s="592" t="s">
        <v>1791</v>
      </c>
      <c r="AJ1318" s="591">
        <v>603088</v>
      </c>
      <c r="AK1318" s="624"/>
      <c r="AL1318" s="764">
        <v>605004</v>
      </c>
      <c r="AM1318" s="764" t="s">
        <v>3617</v>
      </c>
      <c r="AN1318" s="764">
        <v>1</v>
      </c>
      <c r="AO1318" s="624"/>
      <c r="AP1318" s="441"/>
      <c r="AQ1318" s="9"/>
    </row>
    <row r="1319" spans="1:43" ht="15" customHeight="1" x14ac:dyDescent="0.15">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406"/>
      <c r="AG1319" s="181"/>
      <c r="AH1319" s="591" t="s">
        <v>1700</v>
      </c>
      <c r="AI1319" s="592" t="s">
        <v>1792</v>
      </c>
      <c r="AJ1319" s="591">
        <v>603089</v>
      </c>
      <c r="AK1319" s="624"/>
      <c r="AL1319" s="764">
        <v>605005</v>
      </c>
      <c r="AM1319" s="764">
        <v>1</v>
      </c>
      <c r="AN1319" s="764" t="s">
        <v>3617</v>
      </c>
      <c r="AO1319" s="624"/>
      <c r="AP1319" s="441"/>
      <c r="AQ1319" s="9"/>
    </row>
    <row r="1320" spans="1:43" ht="15" customHeight="1" x14ac:dyDescent="0.15">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406"/>
      <c r="AG1320" s="181"/>
      <c r="AH1320" s="591" t="s">
        <v>1700</v>
      </c>
      <c r="AI1320" s="592" t="s">
        <v>1794</v>
      </c>
      <c r="AJ1320" s="591">
        <v>603090</v>
      </c>
      <c r="AK1320" s="624"/>
      <c r="AL1320" s="764">
        <v>605006</v>
      </c>
      <c r="AM1320" s="764">
        <v>1</v>
      </c>
      <c r="AN1320" s="764" t="s">
        <v>3617</v>
      </c>
      <c r="AO1320" s="624"/>
      <c r="AP1320" s="441"/>
      <c r="AQ1320" s="9"/>
    </row>
    <row r="1321" spans="1:43" ht="15" customHeight="1" x14ac:dyDescent="0.15">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406"/>
      <c r="AG1321" s="181"/>
      <c r="AH1321" s="591" t="s">
        <v>1700</v>
      </c>
      <c r="AI1321" s="592" t="s">
        <v>1443</v>
      </c>
      <c r="AJ1321" s="591">
        <v>603091</v>
      </c>
      <c r="AK1321" s="624"/>
      <c r="AL1321" s="764">
        <v>605007</v>
      </c>
      <c r="AM1321" s="764">
        <v>1</v>
      </c>
      <c r="AN1321" s="764" t="s">
        <v>3617</v>
      </c>
      <c r="AO1321" s="624"/>
      <c r="AP1321" s="441"/>
      <c r="AQ1321" s="9"/>
    </row>
    <row r="1322" spans="1:43" ht="15" customHeight="1" x14ac:dyDescent="0.15">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406"/>
      <c r="AG1322" s="181"/>
      <c r="AH1322" s="591" t="s">
        <v>1700</v>
      </c>
      <c r="AI1322" s="592" t="s">
        <v>1444</v>
      </c>
      <c r="AJ1322" s="591">
        <v>603092</v>
      </c>
      <c r="AK1322" s="624"/>
      <c r="AL1322" s="764">
        <v>605008</v>
      </c>
      <c r="AM1322" s="764">
        <v>1</v>
      </c>
      <c r="AN1322" s="764" t="s">
        <v>3617</v>
      </c>
      <c r="AO1322" s="624"/>
      <c r="AP1322" s="441"/>
      <c r="AQ1322" s="9"/>
    </row>
    <row r="1323" spans="1:43" ht="15" customHeight="1" x14ac:dyDescent="0.15">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406"/>
      <c r="AG1323" s="181"/>
      <c r="AH1323" s="591" t="s">
        <v>1700</v>
      </c>
      <c r="AI1323" s="592" t="s">
        <v>1797</v>
      </c>
      <c r="AJ1323" s="591">
        <v>603093</v>
      </c>
      <c r="AK1323" s="624"/>
      <c r="AL1323" s="764">
        <v>605009</v>
      </c>
      <c r="AM1323" s="764" t="s">
        <v>3617</v>
      </c>
      <c r="AN1323" s="764">
        <v>1</v>
      </c>
      <c r="AO1323" s="624"/>
      <c r="AP1323" s="441"/>
      <c r="AQ1323" s="9"/>
    </row>
    <row r="1324" spans="1:43" ht="15" customHeight="1" x14ac:dyDescent="0.15">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406"/>
      <c r="AG1324" s="181"/>
      <c r="AH1324" s="591" t="s">
        <v>1700</v>
      </c>
      <c r="AI1324" s="592" t="s">
        <v>1799</v>
      </c>
      <c r="AJ1324" s="591">
        <v>603094</v>
      </c>
      <c r="AK1324" s="624"/>
      <c r="AL1324" s="764">
        <v>605010</v>
      </c>
      <c r="AM1324" s="764">
        <v>1</v>
      </c>
      <c r="AN1324" s="764" t="s">
        <v>3617</v>
      </c>
      <c r="AO1324" s="624"/>
      <c r="AP1324" s="441"/>
      <c r="AQ1324" s="9"/>
    </row>
    <row r="1325" spans="1:43" ht="15" customHeight="1" x14ac:dyDescent="0.15">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406"/>
      <c r="AG1325" s="181"/>
      <c r="AH1325" s="591" t="s">
        <v>1700</v>
      </c>
      <c r="AI1325" s="592" t="s">
        <v>1801</v>
      </c>
      <c r="AJ1325" s="591">
        <v>603095</v>
      </c>
      <c r="AK1325" s="624"/>
      <c r="AL1325" s="764">
        <v>605013</v>
      </c>
      <c r="AM1325" s="764">
        <v>1</v>
      </c>
      <c r="AN1325" s="764" t="s">
        <v>3617</v>
      </c>
      <c r="AO1325" s="624"/>
      <c r="AP1325" s="441"/>
      <c r="AQ1325" s="9"/>
    </row>
    <row r="1326" spans="1:43" ht="15" customHeight="1" x14ac:dyDescent="0.15">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406"/>
      <c r="AG1326" s="181"/>
      <c r="AH1326" s="591" t="s">
        <v>1700</v>
      </c>
      <c r="AI1326" s="592" t="s">
        <v>1803</v>
      </c>
      <c r="AJ1326" s="591">
        <v>603096</v>
      </c>
      <c r="AK1326" s="624"/>
      <c r="AL1326" s="764">
        <v>605014</v>
      </c>
      <c r="AM1326" s="764" t="s">
        <v>3617</v>
      </c>
      <c r="AN1326" s="764">
        <v>1</v>
      </c>
      <c r="AO1326" s="624"/>
      <c r="AP1326" s="441"/>
      <c r="AQ1326" s="9"/>
    </row>
    <row r="1327" spans="1:43" ht="15" customHeight="1" x14ac:dyDescent="0.15">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406"/>
      <c r="AG1327" s="181"/>
      <c r="AH1327" s="591" t="s">
        <v>1700</v>
      </c>
      <c r="AI1327" s="592" t="s">
        <v>1805</v>
      </c>
      <c r="AJ1327" s="591">
        <v>603097</v>
      </c>
      <c r="AK1327" s="624"/>
      <c r="AL1327" s="764">
        <v>605015</v>
      </c>
      <c r="AM1327" s="764">
        <v>1</v>
      </c>
      <c r="AN1327" s="764" t="s">
        <v>3617</v>
      </c>
      <c r="AO1327" s="624"/>
      <c r="AP1327" s="441"/>
      <c r="AQ1327" s="9"/>
    </row>
    <row r="1328" spans="1:43" ht="15" customHeight="1" x14ac:dyDescent="0.15">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406"/>
      <c r="AG1328" s="181"/>
      <c r="AH1328" s="591" t="s">
        <v>1700</v>
      </c>
      <c r="AI1328" s="592" t="s">
        <v>1807</v>
      </c>
      <c r="AJ1328" s="591">
        <v>603098</v>
      </c>
      <c r="AK1328" s="624"/>
      <c r="AL1328" s="764">
        <v>605017</v>
      </c>
      <c r="AM1328" s="764">
        <v>1</v>
      </c>
      <c r="AN1328" s="764" t="s">
        <v>3617</v>
      </c>
      <c r="AO1328" s="624"/>
      <c r="AP1328" s="441"/>
      <c r="AQ1328" s="9"/>
    </row>
    <row r="1329" spans="1:43" ht="15" customHeight="1" x14ac:dyDescent="0.15">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406"/>
      <c r="AG1329" s="181"/>
      <c r="AH1329" s="591" t="s">
        <v>1700</v>
      </c>
      <c r="AI1329" s="592" t="s">
        <v>1808</v>
      </c>
      <c r="AJ1329" s="591">
        <v>603099</v>
      </c>
      <c r="AK1329" s="624"/>
      <c r="AL1329" s="764">
        <v>605018</v>
      </c>
      <c r="AM1329" s="764" t="s">
        <v>3617</v>
      </c>
      <c r="AN1329" s="764">
        <v>1</v>
      </c>
      <c r="AO1329" s="624"/>
      <c r="AP1329" s="441"/>
      <c r="AQ1329" s="9"/>
    </row>
    <row r="1330" spans="1:43" ht="15" customHeight="1" x14ac:dyDescent="0.15">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406"/>
      <c r="AG1330" s="181"/>
      <c r="AH1330" s="591" t="s">
        <v>1700</v>
      </c>
      <c r="AI1330" s="592" t="s">
        <v>1810</v>
      </c>
      <c r="AJ1330" s="591">
        <v>603100</v>
      </c>
      <c r="AK1330" s="624"/>
      <c r="AL1330" s="764">
        <v>605020</v>
      </c>
      <c r="AM1330" s="764">
        <v>1</v>
      </c>
      <c r="AN1330" s="764" t="s">
        <v>3617</v>
      </c>
      <c r="AO1330" s="624"/>
      <c r="AP1330" s="441"/>
      <c r="AQ1330" s="9"/>
    </row>
    <row r="1331" spans="1:43" ht="15" customHeight="1" x14ac:dyDescent="0.15">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406"/>
      <c r="AG1331" s="181"/>
      <c r="AH1331" s="591" t="s">
        <v>1700</v>
      </c>
      <c r="AI1331" s="592" t="s">
        <v>1447</v>
      </c>
      <c r="AJ1331" s="591">
        <v>603102</v>
      </c>
      <c r="AK1331" s="624"/>
      <c r="AL1331" s="764">
        <v>605990</v>
      </c>
      <c r="AM1331" s="764">
        <v>1</v>
      </c>
      <c r="AN1331" s="764" t="s">
        <v>3617</v>
      </c>
      <c r="AO1331" s="624"/>
      <c r="AP1331" s="441"/>
      <c r="AQ1331" s="9"/>
    </row>
    <row r="1332" spans="1:43" ht="15" customHeight="1" x14ac:dyDescent="0.15">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406"/>
      <c r="AG1332" s="181"/>
      <c r="AH1332" s="591" t="s">
        <v>1700</v>
      </c>
      <c r="AI1332" s="592" t="s">
        <v>1812</v>
      </c>
      <c r="AJ1332" s="591">
        <v>603103</v>
      </c>
      <c r="AK1332" s="624"/>
      <c r="AL1332" s="764">
        <v>605991</v>
      </c>
      <c r="AM1332" s="764" t="s">
        <v>3617</v>
      </c>
      <c r="AN1332" s="764">
        <v>1</v>
      </c>
      <c r="AO1332" s="624"/>
      <c r="AP1332" s="441"/>
      <c r="AQ1332" s="9"/>
    </row>
    <row r="1333" spans="1:43" ht="15" customHeight="1" x14ac:dyDescent="0.15">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406"/>
      <c r="AG1333" s="181"/>
      <c r="AH1333" s="591" t="s">
        <v>1700</v>
      </c>
      <c r="AI1333" s="592" t="s">
        <v>1813</v>
      </c>
      <c r="AJ1333" s="591">
        <v>603104</v>
      </c>
      <c r="AK1333" s="624"/>
      <c r="AL1333" s="764">
        <v>605992</v>
      </c>
      <c r="AM1333" s="764" t="s">
        <v>3617</v>
      </c>
      <c r="AN1333" s="764">
        <v>1</v>
      </c>
      <c r="AO1333" s="624"/>
      <c r="AP1333" s="441"/>
      <c r="AQ1333" s="9"/>
    </row>
    <row r="1334" spans="1:43" ht="15" customHeight="1" x14ac:dyDescent="0.15">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406"/>
      <c r="AG1334" s="181"/>
      <c r="AH1334" s="591" t="s">
        <v>1740</v>
      </c>
      <c r="AI1334" s="592" t="s">
        <v>1814</v>
      </c>
      <c r="AJ1334" s="591">
        <v>603105</v>
      </c>
      <c r="AK1334" s="624"/>
      <c r="AL1334" s="764">
        <v>606001</v>
      </c>
      <c r="AM1334" s="764" t="s">
        <v>3617</v>
      </c>
      <c r="AN1334" s="764">
        <v>1</v>
      </c>
      <c r="AO1334" s="624"/>
      <c r="AP1334" s="441"/>
      <c r="AQ1334" s="9"/>
    </row>
    <row r="1335" spans="1:43" ht="15" customHeight="1" x14ac:dyDescent="0.15">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406"/>
      <c r="AG1335" s="181"/>
      <c r="AH1335" s="591" t="s">
        <v>1700</v>
      </c>
      <c r="AI1335" s="592" t="s">
        <v>1815</v>
      </c>
      <c r="AJ1335" s="591">
        <v>603106</v>
      </c>
      <c r="AK1335" s="624"/>
      <c r="AL1335" s="764">
        <v>606002</v>
      </c>
      <c r="AM1335" s="764">
        <v>1</v>
      </c>
      <c r="AN1335" s="764" t="s">
        <v>3617</v>
      </c>
      <c r="AO1335" s="624"/>
      <c r="AP1335" s="441"/>
      <c r="AQ1335" s="9"/>
    </row>
    <row r="1336" spans="1:43" ht="15" customHeight="1" x14ac:dyDescent="0.15">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406"/>
      <c r="AG1336" s="181"/>
      <c r="AH1336" s="591" t="s">
        <v>1700</v>
      </c>
      <c r="AI1336" s="592" t="s">
        <v>1817</v>
      </c>
      <c r="AJ1336" s="591">
        <v>603107</v>
      </c>
      <c r="AK1336" s="624"/>
      <c r="AL1336" s="764">
        <v>606003</v>
      </c>
      <c r="AM1336" s="764">
        <v>1</v>
      </c>
      <c r="AN1336" s="764" t="s">
        <v>3617</v>
      </c>
      <c r="AO1336" s="624"/>
      <c r="AP1336" s="441"/>
      <c r="AQ1336" s="9"/>
    </row>
    <row r="1337" spans="1:43" ht="15" customHeight="1" x14ac:dyDescent="0.15">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406"/>
      <c r="AG1337" s="181"/>
      <c r="AH1337" s="591" t="s">
        <v>1700</v>
      </c>
      <c r="AI1337" s="592" t="s">
        <v>1819</v>
      </c>
      <c r="AJ1337" s="591">
        <v>603108</v>
      </c>
      <c r="AK1337" s="624"/>
      <c r="AL1337" s="764">
        <v>606004</v>
      </c>
      <c r="AM1337" s="764">
        <v>1</v>
      </c>
      <c r="AN1337" s="764" t="s">
        <v>3617</v>
      </c>
      <c r="AO1337" s="624"/>
      <c r="AP1337" s="441"/>
      <c r="AQ1337" s="9"/>
    </row>
    <row r="1338" spans="1:43" ht="15" customHeight="1" x14ac:dyDescent="0.15">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406"/>
      <c r="AG1338" s="181"/>
      <c r="AH1338" s="591" t="s">
        <v>1700</v>
      </c>
      <c r="AI1338" s="592" t="s">
        <v>1821</v>
      </c>
      <c r="AJ1338" s="591">
        <v>603109</v>
      </c>
      <c r="AK1338" s="624"/>
      <c r="AL1338" s="764">
        <v>606005</v>
      </c>
      <c r="AM1338" s="764" t="s">
        <v>3617</v>
      </c>
      <c r="AN1338" s="764">
        <v>1</v>
      </c>
      <c r="AO1338" s="624"/>
      <c r="AP1338" s="441"/>
      <c r="AQ1338" s="9"/>
    </row>
    <row r="1339" spans="1:43" ht="15" customHeight="1" x14ac:dyDescent="0.15">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406"/>
      <c r="AG1339" s="181"/>
      <c r="AH1339" s="591" t="s">
        <v>1700</v>
      </c>
      <c r="AI1339" s="592" t="s">
        <v>1823</v>
      </c>
      <c r="AJ1339" s="591">
        <v>603110</v>
      </c>
      <c r="AK1339" s="624"/>
      <c r="AL1339" s="764">
        <v>606006</v>
      </c>
      <c r="AM1339" s="764">
        <v>1</v>
      </c>
      <c r="AN1339" s="764" t="s">
        <v>3617</v>
      </c>
      <c r="AO1339" s="624"/>
      <c r="AP1339" s="441"/>
      <c r="AQ1339" s="9"/>
    </row>
    <row r="1340" spans="1:43" ht="15" customHeight="1" x14ac:dyDescent="0.15">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406"/>
      <c r="AG1340" s="181"/>
      <c r="AH1340" s="591" t="s">
        <v>1825</v>
      </c>
      <c r="AI1340" s="592" t="s">
        <v>1449</v>
      </c>
      <c r="AJ1340" s="591">
        <v>604001</v>
      </c>
      <c r="AK1340" s="624"/>
      <c r="AL1340" s="764">
        <v>606007</v>
      </c>
      <c r="AM1340" s="764" t="s">
        <v>3617</v>
      </c>
      <c r="AN1340" s="764">
        <v>1</v>
      </c>
      <c r="AO1340" s="624"/>
      <c r="AP1340" s="441"/>
      <c r="AQ1340" s="9"/>
    </row>
    <row r="1341" spans="1:43" ht="15" customHeight="1" x14ac:dyDescent="0.15">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406"/>
      <c r="AG1341" s="181"/>
      <c r="AH1341" s="591" t="s">
        <v>1825</v>
      </c>
      <c r="AI1341" s="592" t="s">
        <v>1827</v>
      </c>
      <c r="AJ1341" s="591">
        <v>604002</v>
      </c>
      <c r="AK1341" s="624"/>
      <c r="AL1341" s="764">
        <v>606008</v>
      </c>
      <c r="AM1341" s="764" t="s">
        <v>3617</v>
      </c>
      <c r="AN1341" s="764">
        <v>1</v>
      </c>
      <c r="AO1341" s="624"/>
      <c r="AP1341" s="441"/>
      <c r="AQ1341" s="9"/>
    </row>
    <row r="1342" spans="1:43" ht="15" customHeight="1" x14ac:dyDescent="0.15">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406"/>
      <c r="AG1342" s="181"/>
      <c r="AH1342" s="591" t="s">
        <v>1825</v>
      </c>
      <c r="AI1342" s="592" t="s">
        <v>1451</v>
      </c>
      <c r="AJ1342" s="591">
        <v>604003</v>
      </c>
      <c r="AK1342" s="624"/>
      <c r="AL1342" s="764">
        <v>606009</v>
      </c>
      <c r="AM1342" s="764" t="s">
        <v>3617</v>
      </c>
      <c r="AN1342" s="764">
        <v>1</v>
      </c>
      <c r="AO1342" s="624"/>
      <c r="AP1342" s="441"/>
      <c r="AQ1342" s="9"/>
    </row>
    <row r="1343" spans="1:43" ht="15" customHeight="1" x14ac:dyDescent="0.15">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406"/>
      <c r="AG1343" s="181"/>
      <c r="AH1343" s="591" t="s">
        <v>1825</v>
      </c>
      <c r="AI1343" s="592" t="s">
        <v>1453</v>
      </c>
      <c r="AJ1343" s="591">
        <v>604004</v>
      </c>
      <c r="AK1343" s="624"/>
      <c r="AL1343" s="764">
        <v>606010</v>
      </c>
      <c r="AM1343" s="764" t="s">
        <v>3617</v>
      </c>
      <c r="AN1343" s="764">
        <v>1</v>
      </c>
      <c r="AO1343" s="624"/>
      <c r="AP1343" s="441"/>
      <c r="AQ1343" s="9"/>
    </row>
    <row r="1344" spans="1:43" ht="15" customHeight="1" x14ac:dyDescent="0.15">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406"/>
      <c r="AG1344" s="181"/>
      <c r="AH1344" s="591" t="s">
        <v>1825</v>
      </c>
      <c r="AI1344" s="592" t="s">
        <v>1455</v>
      </c>
      <c r="AJ1344" s="591">
        <v>604005</v>
      </c>
      <c r="AK1344" s="624"/>
      <c r="AL1344" s="764">
        <v>606990</v>
      </c>
      <c r="AM1344" s="764" t="s">
        <v>3617</v>
      </c>
      <c r="AN1344" s="764">
        <v>1</v>
      </c>
      <c r="AO1344" s="624"/>
      <c r="AP1344" s="441"/>
      <c r="AQ1344" s="9"/>
    </row>
    <row r="1345" spans="1:43" ht="15" customHeight="1" x14ac:dyDescent="0.15">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406"/>
      <c r="AG1345" s="181"/>
      <c r="AH1345" s="591" t="s">
        <v>1825</v>
      </c>
      <c r="AI1345" s="592" t="s">
        <v>1456</v>
      </c>
      <c r="AJ1345" s="591">
        <v>604006</v>
      </c>
      <c r="AK1345" s="624"/>
      <c r="AL1345" s="764">
        <v>701001</v>
      </c>
      <c r="AM1345" s="764" t="s">
        <v>3617</v>
      </c>
      <c r="AN1345" s="764">
        <v>1</v>
      </c>
      <c r="AO1345" s="624"/>
      <c r="AP1345" s="441"/>
      <c r="AQ1345" s="9"/>
    </row>
    <row r="1346" spans="1:43" ht="15" customHeight="1" x14ac:dyDescent="0.15">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406"/>
      <c r="AG1346" s="181"/>
      <c r="AH1346" s="591" t="s">
        <v>1825</v>
      </c>
      <c r="AI1346" s="592" t="s">
        <v>1458</v>
      </c>
      <c r="AJ1346" s="591">
        <v>604007</v>
      </c>
      <c r="AK1346" s="624"/>
      <c r="AL1346" s="764">
        <v>701002</v>
      </c>
      <c r="AM1346" s="764" t="s">
        <v>3617</v>
      </c>
      <c r="AN1346" s="764">
        <v>1</v>
      </c>
      <c r="AO1346" s="624"/>
      <c r="AP1346" s="441"/>
      <c r="AQ1346" s="9"/>
    </row>
    <row r="1347" spans="1:43" ht="15" customHeight="1" x14ac:dyDescent="0.15">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406"/>
      <c r="AG1347" s="181"/>
      <c r="AH1347" s="591" t="s">
        <v>1825</v>
      </c>
      <c r="AI1347" s="592" t="s">
        <v>1459</v>
      </c>
      <c r="AJ1347" s="591">
        <v>604008</v>
      </c>
      <c r="AK1347" s="624"/>
      <c r="AL1347" s="764">
        <v>701003</v>
      </c>
      <c r="AM1347" s="764" t="s">
        <v>3617</v>
      </c>
      <c r="AN1347" s="764">
        <v>1</v>
      </c>
      <c r="AO1347" s="624"/>
      <c r="AP1347" s="441"/>
      <c r="AQ1347" s="9"/>
    </row>
    <row r="1348" spans="1:43" ht="15" customHeight="1" x14ac:dyDescent="0.15">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406"/>
      <c r="AG1348" s="181"/>
      <c r="AH1348" s="591" t="s">
        <v>1825</v>
      </c>
      <c r="AI1348" s="592" t="s">
        <v>1461</v>
      </c>
      <c r="AJ1348" s="591">
        <v>604009</v>
      </c>
      <c r="AK1348" s="624"/>
      <c r="AL1348" s="764">
        <v>701004</v>
      </c>
      <c r="AM1348" s="764" t="s">
        <v>3617</v>
      </c>
      <c r="AN1348" s="764">
        <v>1</v>
      </c>
      <c r="AO1348" s="624"/>
      <c r="AP1348" s="441"/>
      <c r="AQ1348" s="9"/>
    </row>
    <row r="1349" spans="1:43" ht="15" customHeight="1" x14ac:dyDescent="0.15">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406"/>
      <c r="AG1349" s="181"/>
      <c r="AH1349" s="591" t="s">
        <v>1825</v>
      </c>
      <c r="AI1349" s="592" t="s">
        <v>1462</v>
      </c>
      <c r="AJ1349" s="591">
        <v>604010</v>
      </c>
      <c r="AK1349" s="624"/>
      <c r="AL1349" s="764">
        <v>701005</v>
      </c>
      <c r="AM1349" s="764" t="s">
        <v>3617</v>
      </c>
      <c r="AN1349" s="764">
        <v>1</v>
      </c>
      <c r="AO1349" s="624"/>
      <c r="AP1349" s="441"/>
      <c r="AQ1349" s="9"/>
    </row>
    <row r="1350" spans="1:43" ht="15" customHeight="1" x14ac:dyDescent="0.15">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406"/>
      <c r="AG1350" s="181"/>
      <c r="AH1350" s="591" t="s">
        <v>1825</v>
      </c>
      <c r="AI1350" s="592" t="s">
        <v>1830</v>
      </c>
      <c r="AJ1350" s="591">
        <v>604011</v>
      </c>
      <c r="AK1350" s="624"/>
      <c r="AL1350" s="764">
        <v>701006</v>
      </c>
      <c r="AM1350" s="764" t="s">
        <v>3617</v>
      </c>
      <c r="AN1350" s="764">
        <v>1</v>
      </c>
      <c r="AO1350" s="624"/>
      <c r="AP1350" s="441"/>
      <c r="AQ1350" s="9"/>
    </row>
    <row r="1351" spans="1:43" ht="15" customHeight="1" x14ac:dyDescent="0.15">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406"/>
      <c r="AG1351" s="181"/>
      <c r="AH1351" s="591" t="s">
        <v>1825</v>
      </c>
      <c r="AI1351" s="592" t="s">
        <v>1464</v>
      </c>
      <c r="AJ1351" s="591">
        <v>604012</v>
      </c>
      <c r="AK1351" s="624"/>
      <c r="AL1351" s="764">
        <v>701007</v>
      </c>
      <c r="AM1351" s="764" t="s">
        <v>3617</v>
      </c>
      <c r="AN1351" s="764">
        <v>1</v>
      </c>
      <c r="AO1351" s="624"/>
      <c r="AP1351" s="441"/>
      <c r="AQ1351" s="9"/>
    </row>
    <row r="1352" spans="1:43" ht="15" customHeight="1" x14ac:dyDescent="0.15">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406"/>
      <c r="AG1352" s="181"/>
      <c r="AH1352" s="591" t="s">
        <v>1825</v>
      </c>
      <c r="AI1352" s="592" t="s">
        <v>1465</v>
      </c>
      <c r="AJ1352" s="591">
        <v>604013</v>
      </c>
      <c r="AK1352" s="624"/>
      <c r="AL1352" s="764">
        <v>701008</v>
      </c>
      <c r="AM1352" s="764" t="s">
        <v>3617</v>
      </c>
      <c r="AN1352" s="764">
        <v>1</v>
      </c>
      <c r="AO1352" s="624"/>
      <c r="AP1352" s="441"/>
      <c r="AQ1352" s="9"/>
    </row>
    <row r="1353" spans="1:43" ht="15" customHeight="1" x14ac:dyDescent="0.15">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406"/>
      <c r="AG1353" s="181"/>
      <c r="AH1353" s="591" t="s">
        <v>1825</v>
      </c>
      <c r="AI1353" s="592" t="s">
        <v>1466</v>
      </c>
      <c r="AJ1353" s="591">
        <v>604014</v>
      </c>
      <c r="AK1353" s="624"/>
      <c r="AL1353" s="764">
        <v>702001</v>
      </c>
      <c r="AM1353" s="764" t="s">
        <v>3617</v>
      </c>
      <c r="AN1353" s="764">
        <v>1</v>
      </c>
      <c r="AO1353" s="624"/>
      <c r="AP1353" s="441"/>
      <c r="AQ1353" s="9"/>
    </row>
    <row r="1354" spans="1:43" ht="15" customHeight="1" x14ac:dyDescent="0.15">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406"/>
      <c r="AG1354" s="181"/>
      <c r="AH1354" s="591" t="s">
        <v>1825</v>
      </c>
      <c r="AI1354" s="592" t="s">
        <v>1468</v>
      </c>
      <c r="AJ1354" s="591">
        <v>604015</v>
      </c>
      <c r="AK1354" s="624"/>
      <c r="AL1354" s="764">
        <v>702002</v>
      </c>
      <c r="AM1354" s="764" t="s">
        <v>3617</v>
      </c>
      <c r="AN1354" s="764">
        <v>1</v>
      </c>
      <c r="AO1354" s="624"/>
      <c r="AP1354" s="441"/>
      <c r="AQ1354" s="9"/>
    </row>
    <row r="1355" spans="1:43" ht="15" customHeight="1" x14ac:dyDescent="0.15">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406"/>
      <c r="AG1355" s="181"/>
      <c r="AH1355" s="591" t="s">
        <v>1825</v>
      </c>
      <c r="AI1355" s="592" t="s">
        <v>1469</v>
      </c>
      <c r="AJ1355" s="591">
        <v>604016</v>
      </c>
      <c r="AK1355" s="624"/>
      <c r="AL1355" s="764">
        <v>702003</v>
      </c>
      <c r="AM1355" s="764" t="s">
        <v>3617</v>
      </c>
      <c r="AN1355" s="764">
        <v>1</v>
      </c>
      <c r="AO1355" s="624"/>
      <c r="AP1355" s="441"/>
      <c r="AQ1355" s="9"/>
    </row>
    <row r="1356" spans="1:43" ht="15" customHeight="1" x14ac:dyDescent="0.15">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406"/>
      <c r="AG1356" s="181"/>
      <c r="AH1356" s="591" t="s">
        <v>1825</v>
      </c>
      <c r="AI1356" s="592" t="s">
        <v>1831</v>
      </c>
      <c r="AJ1356" s="591">
        <v>604017</v>
      </c>
      <c r="AK1356" s="624"/>
      <c r="AL1356" s="764">
        <v>702004</v>
      </c>
      <c r="AM1356" s="764" t="s">
        <v>3617</v>
      </c>
      <c r="AN1356" s="764">
        <v>1</v>
      </c>
      <c r="AO1356" s="624"/>
      <c r="AP1356" s="441"/>
      <c r="AQ1356" s="9"/>
    </row>
    <row r="1357" spans="1:43" ht="15" customHeight="1" x14ac:dyDescent="0.15">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406"/>
      <c r="AG1357" s="181"/>
      <c r="AH1357" s="591" t="s">
        <v>1825</v>
      </c>
      <c r="AI1357" s="592" t="s">
        <v>1470</v>
      </c>
      <c r="AJ1357" s="591">
        <v>604018</v>
      </c>
      <c r="AK1357" s="624"/>
      <c r="AL1357" s="764">
        <v>702005</v>
      </c>
      <c r="AM1357" s="764" t="s">
        <v>3617</v>
      </c>
      <c r="AN1357" s="764">
        <v>1</v>
      </c>
      <c r="AO1357" s="624"/>
      <c r="AP1357" s="441"/>
      <c r="AQ1357" s="9"/>
    </row>
    <row r="1358" spans="1:43" ht="15" customHeight="1" x14ac:dyDescent="0.15">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406"/>
      <c r="AG1358" s="181"/>
      <c r="AH1358" s="591" t="s">
        <v>1825</v>
      </c>
      <c r="AI1358" s="592" t="s">
        <v>1471</v>
      </c>
      <c r="AJ1358" s="591">
        <v>604019</v>
      </c>
      <c r="AK1358" s="624"/>
      <c r="AL1358" s="764">
        <v>702007</v>
      </c>
      <c r="AM1358" s="764" t="s">
        <v>3617</v>
      </c>
      <c r="AN1358" s="764">
        <v>1</v>
      </c>
      <c r="AO1358" s="624"/>
      <c r="AP1358" s="441"/>
      <c r="AQ1358" s="9"/>
    </row>
    <row r="1359" spans="1:43" ht="15" customHeight="1" x14ac:dyDescent="0.15">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406"/>
      <c r="AG1359" s="181"/>
      <c r="AH1359" s="591" t="s">
        <v>1825</v>
      </c>
      <c r="AI1359" s="592" t="s">
        <v>1473</v>
      </c>
      <c r="AJ1359" s="591">
        <v>604020</v>
      </c>
      <c r="AK1359" s="624"/>
      <c r="AL1359" s="764">
        <v>702008</v>
      </c>
      <c r="AM1359" s="764" t="s">
        <v>3617</v>
      </c>
      <c r="AN1359" s="764">
        <v>1</v>
      </c>
      <c r="AO1359" s="624"/>
      <c r="AP1359" s="441"/>
      <c r="AQ1359" s="9"/>
    </row>
    <row r="1360" spans="1:43" ht="15" customHeight="1" x14ac:dyDescent="0.15">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406"/>
      <c r="AG1360" s="181"/>
      <c r="AH1360" s="591" t="s">
        <v>1825</v>
      </c>
      <c r="AI1360" s="592" t="s">
        <v>1474</v>
      </c>
      <c r="AJ1360" s="591">
        <v>604021</v>
      </c>
      <c r="AK1360" s="624"/>
      <c r="AL1360" s="764">
        <v>702009</v>
      </c>
      <c r="AM1360" s="764" t="s">
        <v>3617</v>
      </c>
      <c r="AN1360" s="764">
        <v>1</v>
      </c>
      <c r="AO1360" s="624"/>
      <c r="AP1360" s="441"/>
      <c r="AQ1360" s="9"/>
    </row>
    <row r="1361" spans="1:43" ht="15" customHeight="1" x14ac:dyDescent="0.15">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406"/>
      <c r="AG1361" s="181"/>
      <c r="AH1361" s="591" t="s">
        <v>1825</v>
      </c>
      <c r="AI1361" s="592" t="s">
        <v>1475</v>
      </c>
      <c r="AJ1361" s="591">
        <v>604022</v>
      </c>
      <c r="AK1361" s="624"/>
      <c r="AL1361" s="764">
        <v>702010</v>
      </c>
      <c r="AM1361" s="764" t="s">
        <v>3617</v>
      </c>
      <c r="AN1361" s="764">
        <v>1</v>
      </c>
      <c r="AO1361" s="624"/>
      <c r="AP1361" s="441"/>
      <c r="AQ1361" s="9"/>
    </row>
    <row r="1362" spans="1:43" ht="15" customHeight="1" x14ac:dyDescent="0.15">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406"/>
      <c r="AG1362" s="181"/>
      <c r="AH1362" s="591" t="s">
        <v>1825</v>
      </c>
      <c r="AI1362" s="592" t="s">
        <v>1833</v>
      </c>
      <c r="AJ1362" s="591">
        <v>604023</v>
      </c>
      <c r="AK1362" s="624"/>
      <c r="AL1362" s="764">
        <v>702011</v>
      </c>
      <c r="AM1362" s="764" t="s">
        <v>3617</v>
      </c>
      <c r="AN1362" s="764">
        <v>1</v>
      </c>
      <c r="AO1362" s="624"/>
      <c r="AP1362" s="441"/>
      <c r="AQ1362" s="9"/>
    </row>
    <row r="1363" spans="1:43" ht="15" customHeight="1" x14ac:dyDescent="0.15">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406"/>
      <c r="AG1363" s="181"/>
      <c r="AH1363" s="591" t="s">
        <v>1825</v>
      </c>
      <c r="AI1363" s="592" t="s">
        <v>1478</v>
      </c>
      <c r="AJ1363" s="591">
        <v>604024</v>
      </c>
      <c r="AK1363" s="624"/>
      <c r="AL1363" s="764">
        <v>703001</v>
      </c>
      <c r="AM1363" s="764" t="s">
        <v>3617</v>
      </c>
      <c r="AN1363" s="764">
        <v>1</v>
      </c>
      <c r="AO1363" s="624"/>
      <c r="AP1363" s="441"/>
      <c r="AQ1363" s="9"/>
    </row>
    <row r="1364" spans="1:43" ht="15" customHeight="1" x14ac:dyDescent="0.15">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406"/>
      <c r="AG1364" s="181"/>
      <c r="AH1364" s="591" t="s">
        <v>1825</v>
      </c>
      <c r="AI1364" s="592" t="s">
        <v>1479</v>
      </c>
      <c r="AJ1364" s="591">
        <v>604025</v>
      </c>
      <c r="AK1364" s="624"/>
      <c r="AL1364" s="764">
        <v>703002</v>
      </c>
      <c r="AM1364" s="764">
        <v>1</v>
      </c>
      <c r="AN1364" s="764" t="s">
        <v>3617</v>
      </c>
      <c r="AO1364" s="624"/>
      <c r="AP1364" s="441"/>
      <c r="AQ1364" s="9"/>
    </row>
    <row r="1365" spans="1:43" ht="15" customHeight="1" x14ac:dyDescent="0.15">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406"/>
      <c r="AG1365" s="181"/>
      <c r="AH1365" s="591" t="s">
        <v>1825</v>
      </c>
      <c r="AI1365" s="592" t="s">
        <v>1480</v>
      </c>
      <c r="AJ1365" s="591">
        <v>604026</v>
      </c>
      <c r="AK1365" s="624"/>
      <c r="AL1365" s="764">
        <v>703003</v>
      </c>
      <c r="AM1365" s="764">
        <v>1</v>
      </c>
      <c r="AN1365" s="764" t="s">
        <v>3617</v>
      </c>
      <c r="AO1365" s="624"/>
      <c r="AP1365" s="441"/>
      <c r="AQ1365" s="9"/>
    </row>
    <row r="1366" spans="1:43" ht="15" customHeight="1" x14ac:dyDescent="0.15">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406"/>
      <c r="AG1366" s="181"/>
      <c r="AH1366" s="591" t="s">
        <v>1825</v>
      </c>
      <c r="AI1366" s="592" t="s">
        <v>1834</v>
      </c>
      <c r="AJ1366" s="591">
        <v>604027</v>
      </c>
      <c r="AK1366" s="624"/>
      <c r="AL1366" s="764">
        <v>703004</v>
      </c>
      <c r="AM1366" s="764">
        <v>1</v>
      </c>
      <c r="AN1366" s="764" t="s">
        <v>3617</v>
      </c>
      <c r="AO1366" s="624"/>
      <c r="AP1366" s="441"/>
      <c r="AQ1366" s="9"/>
    </row>
    <row r="1367" spans="1:43" ht="15" customHeight="1" x14ac:dyDescent="0.15">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406"/>
      <c r="AG1367" s="181"/>
      <c r="AH1367" s="591" t="s">
        <v>1825</v>
      </c>
      <c r="AI1367" s="592" t="s">
        <v>1483</v>
      </c>
      <c r="AJ1367" s="591">
        <v>604028</v>
      </c>
      <c r="AK1367" s="624"/>
      <c r="AL1367" s="764">
        <v>703005</v>
      </c>
      <c r="AM1367" s="764">
        <v>1</v>
      </c>
      <c r="AN1367" s="764" t="s">
        <v>3617</v>
      </c>
      <c r="AO1367" s="624"/>
      <c r="AP1367" s="441"/>
      <c r="AQ1367" s="9"/>
    </row>
    <row r="1368" spans="1:43" ht="15" customHeight="1" x14ac:dyDescent="0.15">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406"/>
      <c r="AG1368" s="181"/>
      <c r="AH1368" s="591" t="s">
        <v>1825</v>
      </c>
      <c r="AI1368" s="592" t="s">
        <v>1485</v>
      </c>
      <c r="AJ1368" s="591">
        <v>604029</v>
      </c>
      <c r="AK1368" s="624"/>
      <c r="AL1368" s="764">
        <v>703006</v>
      </c>
      <c r="AM1368" s="764" t="s">
        <v>3617</v>
      </c>
      <c r="AN1368" s="764">
        <v>1</v>
      </c>
      <c r="AO1368" s="624"/>
      <c r="AP1368" s="441"/>
      <c r="AQ1368" s="9"/>
    </row>
    <row r="1369" spans="1:43" ht="15" customHeight="1" x14ac:dyDescent="0.15">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406"/>
      <c r="AG1369" s="181"/>
      <c r="AH1369" s="591" t="s">
        <v>1825</v>
      </c>
      <c r="AI1369" s="592" t="s">
        <v>1487</v>
      </c>
      <c r="AJ1369" s="591">
        <v>604030</v>
      </c>
      <c r="AK1369" s="624"/>
      <c r="AL1369" s="764">
        <v>703007</v>
      </c>
      <c r="AM1369" s="764">
        <v>1</v>
      </c>
      <c r="AN1369" s="764" t="s">
        <v>3617</v>
      </c>
      <c r="AO1369" s="624"/>
      <c r="AP1369" s="441"/>
      <c r="AQ1369" s="9"/>
    </row>
    <row r="1370" spans="1:43" ht="15" customHeight="1" x14ac:dyDescent="0.15">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406"/>
      <c r="AG1370" s="181"/>
      <c r="AH1370" s="591" t="s">
        <v>1825</v>
      </c>
      <c r="AI1370" s="592" t="s">
        <v>1490</v>
      </c>
      <c r="AJ1370" s="591">
        <v>604031</v>
      </c>
      <c r="AK1370" s="624"/>
      <c r="AL1370" s="764">
        <v>703008</v>
      </c>
      <c r="AM1370" s="764" t="s">
        <v>3617</v>
      </c>
      <c r="AN1370" s="764">
        <v>1</v>
      </c>
      <c r="AO1370" s="624"/>
      <c r="AP1370" s="441"/>
      <c r="AQ1370" s="9"/>
    </row>
    <row r="1371" spans="1:43" ht="15" customHeight="1" x14ac:dyDescent="0.15">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406"/>
      <c r="AG1371" s="181"/>
      <c r="AH1371" s="591" t="s">
        <v>1825</v>
      </c>
      <c r="AI1371" s="592" t="s">
        <v>1492</v>
      </c>
      <c r="AJ1371" s="591">
        <v>604032</v>
      </c>
      <c r="AK1371" s="624"/>
      <c r="AL1371" s="764">
        <v>703009</v>
      </c>
      <c r="AM1371" s="764">
        <v>1</v>
      </c>
      <c r="AN1371" s="764" t="s">
        <v>3617</v>
      </c>
      <c r="AO1371" s="624"/>
      <c r="AP1371" s="441"/>
      <c r="AQ1371" s="9"/>
    </row>
    <row r="1372" spans="1:43" ht="15" customHeight="1" x14ac:dyDescent="0.15">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406"/>
      <c r="AG1372" s="181"/>
      <c r="AH1372" s="591" t="s">
        <v>1825</v>
      </c>
      <c r="AI1372" s="592" t="s">
        <v>1494</v>
      </c>
      <c r="AJ1372" s="591">
        <v>604033</v>
      </c>
      <c r="AK1372" s="624"/>
      <c r="AL1372" s="764">
        <v>703010</v>
      </c>
      <c r="AM1372" s="764" t="s">
        <v>3617</v>
      </c>
      <c r="AN1372" s="764">
        <v>1</v>
      </c>
      <c r="AO1372" s="624"/>
      <c r="AP1372" s="441"/>
      <c r="AQ1372" s="9"/>
    </row>
    <row r="1373" spans="1:43" ht="15" customHeight="1" x14ac:dyDescent="0.15">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406"/>
      <c r="AG1373" s="181"/>
      <c r="AH1373" s="591" t="s">
        <v>1825</v>
      </c>
      <c r="AI1373" s="592" t="s">
        <v>1835</v>
      </c>
      <c r="AJ1373" s="591">
        <v>604034</v>
      </c>
      <c r="AK1373" s="624"/>
      <c r="AL1373" s="764">
        <v>703011</v>
      </c>
      <c r="AM1373" s="764" t="s">
        <v>3617</v>
      </c>
      <c r="AN1373" s="764">
        <v>1</v>
      </c>
      <c r="AO1373" s="624"/>
      <c r="AP1373" s="441"/>
      <c r="AQ1373" s="9"/>
    </row>
    <row r="1374" spans="1:43" ht="15" customHeight="1" x14ac:dyDescent="0.15">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406"/>
      <c r="AG1374" s="181"/>
      <c r="AH1374" s="591" t="s">
        <v>1825</v>
      </c>
      <c r="AI1374" s="592" t="s">
        <v>1497</v>
      </c>
      <c r="AJ1374" s="591">
        <v>604035</v>
      </c>
      <c r="AK1374" s="624"/>
      <c r="AL1374" s="764">
        <v>703012</v>
      </c>
      <c r="AM1374" s="764" t="s">
        <v>3617</v>
      </c>
      <c r="AN1374" s="764">
        <v>1</v>
      </c>
      <c r="AO1374" s="624"/>
      <c r="AP1374" s="441"/>
      <c r="AQ1374" s="9"/>
    </row>
    <row r="1375" spans="1:43" ht="15" customHeight="1" x14ac:dyDescent="0.15">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406"/>
      <c r="AG1375" s="181"/>
      <c r="AH1375" s="591" t="s">
        <v>1825</v>
      </c>
      <c r="AI1375" s="592" t="s">
        <v>1499</v>
      </c>
      <c r="AJ1375" s="591">
        <v>604036</v>
      </c>
      <c r="AK1375" s="624"/>
      <c r="AL1375" s="764">
        <v>703013</v>
      </c>
      <c r="AM1375" s="764" t="s">
        <v>3617</v>
      </c>
      <c r="AN1375" s="764">
        <v>1</v>
      </c>
      <c r="AO1375" s="624"/>
      <c r="AP1375" s="441"/>
      <c r="AQ1375" s="9"/>
    </row>
    <row r="1376" spans="1:43" ht="15" customHeight="1" x14ac:dyDescent="0.15">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406"/>
      <c r="AG1376" s="181"/>
      <c r="AH1376" s="591" t="s">
        <v>1825</v>
      </c>
      <c r="AI1376" s="592" t="s">
        <v>1501</v>
      </c>
      <c r="AJ1376" s="591">
        <v>604037</v>
      </c>
      <c r="AK1376" s="624"/>
      <c r="AL1376" s="764">
        <v>703014</v>
      </c>
      <c r="AM1376" s="764" t="s">
        <v>3617</v>
      </c>
      <c r="AN1376" s="764">
        <v>1</v>
      </c>
      <c r="AO1376" s="624"/>
      <c r="AP1376" s="441"/>
      <c r="AQ1376" s="9"/>
    </row>
    <row r="1377" spans="1:43" ht="15" customHeight="1" x14ac:dyDescent="0.15">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406"/>
      <c r="AG1377" s="181"/>
      <c r="AH1377" s="591" t="s">
        <v>1825</v>
      </c>
      <c r="AI1377" s="592" t="s">
        <v>1502</v>
      </c>
      <c r="AJ1377" s="591">
        <v>604038</v>
      </c>
      <c r="AK1377" s="624"/>
      <c r="AL1377" s="764">
        <v>703015</v>
      </c>
      <c r="AM1377" s="764" t="s">
        <v>3617</v>
      </c>
      <c r="AN1377" s="764">
        <v>1</v>
      </c>
      <c r="AO1377" s="624"/>
      <c r="AP1377" s="441"/>
      <c r="AQ1377" s="9"/>
    </row>
    <row r="1378" spans="1:43" ht="15" customHeight="1" x14ac:dyDescent="0.15">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406"/>
      <c r="AG1378" s="181"/>
      <c r="AH1378" s="591" t="s">
        <v>1825</v>
      </c>
      <c r="AI1378" s="592" t="s">
        <v>1836</v>
      </c>
      <c r="AJ1378" s="591">
        <v>604039</v>
      </c>
      <c r="AK1378" s="624"/>
      <c r="AL1378" s="764">
        <v>703016</v>
      </c>
      <c r="AM1378" s="764" t="s">
        <v>3617</v>
      </c>
      <c r="AN1378" s="764">
        <v>1</v>
      </c>
      <c r="AO1378" s="624"/>
      <c r="AP1378" s="441"/>
      <c r="AQ1378" s="9"/>
    </row>
    <row r="1379" spans="1:43" ht="15" customHeight="1" x14ac:dyDescent="0.15">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406"/>
      <c r="AG1379" s="181"/>
      <c r="AH1379" s="591" t="s">
        <v>1825</v>
      </c>
      <c r="AI1379" s="592" t="s">
        <v>1503</v>
      </c>
      <c r="AJ1379" s="591">
        <v>604040</v>
      </c>
      <c r="AK1379" s="624"/>
      <c r="AL1379" s="764">
        <v>703017</v>
      </c>
      <c r="AM1379" s="764">
        <v>1</v>
      </c>
      <c r="AN1379" s="764" t="s">
        <v>3617</v>
      </c>
      <c r="AO1379" s="624"/>
      <c r="AP1379" s="441"/>
      <c r="AQ1379" s="9"/>
    </row>
    <row r="1380" spans="1:43" ht="15" customHeight="1" x14ac:dyDescent="0.15">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406"/>
      <c r="AG1380" s="181"/>
      <c r="AH1380" s="591" t="s">
        <v>1825</v>
      </c>
      <c r="AI1380" s="592" t="s">
        <v>1837</v>
      </c>
      <c r="AJ1380" s="591">
        <v>604041</v>
      </c>
      <c r="AK1380" s="624"/>
      <c r="AL1380" s="764">
        <v>703018</v>
      </c>
      <c r="AM1380" s="764">
        <v>1</v>
      </c>
      <c r="AN1380" s="764" t="s">
        <v>3617</v>
      </c>
      <c r="AO1380" s="624"/>
      <c r="AP1380" s="441"/>
      <c r="AQ1380" s="9"/>
    </row>
    <row r="1381" spans="1:43" ht="15" customHeight="1" x14ac:dyDescent="0.15">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406"/>
      <c r="AG1381" s="181"/>
      <c r="AH1381" s="591" t="s">
        <v>1825</v>
      </c>
      <c r="AI1381" s="592" t="s">
        <v>1505</v>
      </c>
      <c r="AJ1381" s="591">
        <v>604042</v>
      </c>
      <c r="AK1381" s="624"/>
      <c r="AL1381" s="764">
        <v>703020</v>
      </c>
      <c r="AM1381" s="764">
        <v>1</v>
      </c>
      <c r="AN1381" s="764" t="s">
        <v>3617</v>
      </c>
      <c r="AO1381" s="624"/>
      <c r="AP1381" s="441"/>
      <c r="AQ1381" s="9"/>
    </row>
    <row r="1382" spans="1:43" ht="15" customHeight="1" x14ac:dyDescent="0.15">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406"/>
      <c r="AG1382" s="181"/>
      <c r="AH1382" s="591" t="s">
        <v>1825</v>
      </c>
      <c r="AI1382" s="592" t="s">
        <v>1506</v>
      </c>
      <c r="AJ1382" s="591">
        <v>604043</v>
      </c>
      <c r="AK1382" s="624"/>
      <c r="AL1382" s="764">
        <v>703021</v>
      </c>
      <c r="AM1382" s="764" t="s">
        <v>3617</v>
      </c>
      <c r="AN1382" s="764">
        <v>1</v>
      </c>
      <c r="AO1382" s="624"/>
      <c r="AP1382" s="441"/>
      <c r="AQ1382" s="9"/>
    </row>
    <row r="1383" spans="1:43" ht="15" customHeight="1" x14ac:dyDescent="0.15">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406"/>
      <c r="AG1383" s="181"/>
      <c r="AH1383" s="591" t="s">
        <v>1825</v>
      </c>
      <c r="AI1383" s="592" t="s">
        <v>1507</v>
      </c>
      <c r="AJ1383" s="591">
        <v>604044</v>
      </c>
      <c r="AK1383" s="624"/>
      <c r="AL1383" s="764">
        <v>703022</v>
      </c>
      <c r="AM1383" s="764" t="s">
        <v>3617</v>
      </c>
      <c r="AN1383" s="764">
        <v>1</v>
      </c>
      <c r="AO1383" s="624"/>
      <c r="AP1383" s="441"/>
      <c r="AQ1383" s="9"/>
    </row>
    <row r="1384" spans="1:43" ht="15" customHeight="1" x14ac:dyDescent="0.15">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406"/>
      <c r="AG1384" s="181"/>
      <c r="AH1384" s="591" t="s">
        <v>1825</v>
      </c>
      <c r="AI1384" s="592" t="s">
        <v>1838</v>
      </c>
      <c r="AJ1384" s="591">
        <v>604045</v>
      </c>
      <c r="AK1384" s="624"/>
      <c r="AL1384" s="764">
        <v>703023</v>
      </c>
      <c r="AM1384" s="764" t="s">
        <v>3617</v>
      </c>
      <c r="AN1384" s="764">
        <v>1</v>
      </c>
      <c r="AO1384" s="624"/>
      <c r="AP1384" s="441"/>
      <c r="AQ1384" s="9"/>
    </row>
    <row r="1385" spans="1:43" ht="15" customHeight="1" x14ac:dyDescent="0.15">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406"/>
      <c r="AG1385" s="181"/>
      <c r="AH1385" s="591" t="s">
        <v>1825</v>
      </c>
      <c r="AI1385" s="592" t="s">
        <v>769</v>
      </c>
      <c r="AJ1385" s="591">
        <v>604046</v>
      </c>
      <c r="AK1385" s="624"/>
      <c r="AL1385" s="764">
        <v>703024</v>
      </c>
      <c r="AM1385" s="764" t="s">
        <v>3617</v>
      </c>
      <c r="AN1385" s="764">
        <v>1</v>
      </c>
      <c r="AO1385" s="624"/>
      <c r="AP1385" s="441"/>
      <c r="AQ1385" s="9"/>
    </row>
    <row r="1386" spans="1:43" ht="15" customHeight="1" x14ac:dyDescent="0.15">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406"/>
      <c r="AG1386" s="181"/>
      <c r="AH1386" s="591" t="s">
        <v>1825</v>
      </c>
      <c r="AI1386" s="592" t="s">
        <v>1839</v>
      </c>
      <c r="AJ1386" s="591">
        <v>604047</v>
      </c>
      <c r="AK1386" s="624"/>
      <c r="AL1386" s="764">
        <v>703025</v>
      </c>
      <c r="AM1386" s="764" t="s">
        <v>3617</v>
      </c>
      <c r="AN1386" s="764">
        <v>1</v>
      </c>
      <c r="AO1386" s="624"/>
      <c r="AP1386" s="441"/>
      <c r="AQ1386" s="9"/>
    </row>
    <row r="1387" spans="1:43" ht="15" customHeight="1" x14ac:dyDescent="0.15">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406"/>
      <c r="AG1387" s="181"/>
      <c r="AH1387" s="591" t="s">
        <v>1825</v>
      </c>
      <c r="AI1387" s="592" t="s">
        <v>1509</v>
      </c>
      <c r="AJ1387" s="591">
        <v>604048</v>
      </c>
      <c r="AK1387" s="624"/>
      <c r="AL1387" s="764">
        <v>703026</v>
      </c>
      <c r="AM1387" s="764" t="s">
        <v>3617</v>
      </c>
      <c r="AN1387" s="764">
        <v>1</v>
      </c>
      <c r="AO1387" s="624"/>
      <c r="AP1387" s="441"/>
      <c r="AQ1387" s="9"/>
    </row>
    <row r="1388" spans="1:43" ht="15" customHeight="1" x14ac:dyDescent="0.15">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406"/>
      <c r="AG1388" s="181"/>
      <c r="AH1388" s="591" t="s">
        <v>1825</v>
      </c>
      <c r="AI1388" s="592" t="s">
        <v>1840</v>
      </c>
      <c r="AJ1388" s="591">
        <v>604990</v>
      </c>
      <c r="AK1388" s="624"/>
      <c r="AL1388" s="764">
        <v>703027</v>
      </c>
      <c r="AM1388" s="764">
        <v>1</v>
      </c>
      <c r="AN1388" s="764" t="s">
        <v>3617</v>
      </c>
      <c r="AO1388" s="624"/>
      <c r="AP1388" s="441"/>
      <c r="AQ1388" s="9"/>
    </row>
    <row r="1389" spans="1:43" ht="15" customHeight="1" x14ac:dyDescent="0.15">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406"/>
      <c r="AG1389" s="181"/>
      <c r="AH1389" s="591" t="s">
        <v>1825</v>
      </c>
      <c r="AI1389" s="592" t="s">
        <v>1841</v>
      </c>
      <c r="AJ1389" s="591">
        <v>604050</v>
      </c>
      <c r="AK1389" s="624"/>
      <c r="AL1389" s="764">
        <v>703990</v>
      </c>
      <c r="AM1389" s="764" t="s">
        <v>3617</v>
      </c>
      <c r="AN1389" s="764">
        <v>1</v>
      </c>
      <c r="AO1389" s="624"/>
      <c r="AP1389" s="441"/>
      <c r="AQ1389" s="9"/>
    </row>
    <row r="1390" spans="1:43" ht="15" customHeight="1" x14ac:dyDescent="0.15">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406"/>
      <c r="AG1390" s="181"/>
      <c r="AH1390" s="591" t="s">
        <v>1825</v>
      </c>
      <c r="AI1390" s="592" t="s">
        <v>1510</v>
      </c>
      <c r="AJ1390" s="591">
        <v>604051</v>
      </c>
      <c r="AK1390" s="624"/>
      <c r="AL1390" s="764">
        <v>703991</v>
      </c>
      <c r="AM1390" s="764" t="s">
        <v>3617</v>
      </c>
      <c r="AN1390" s="764">
        <v>1</v>
      </c>
      <c r="AO1390" s="624"/>
      <c r="AP1390" s="441"/>
      <c r="AQ1390" s="9"/>
    </row>
    <row r="1391" spans="1:43" ht="15" customHeight="1" x14ac:dyDescent="0.15">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406"/>
      <c r="AG1391" s="181"/>
      <c r="AH1391" s="591" t="s">
        <v>1825</v>
      </c>
      <c r="AI1391" s="592" t="s">
        <v>1842</v>
      </c>
      <c r="AJ1391" s="591">
        <v>604052</v>
      </c>
      <c r="AK1391" s="624"/>
      <c r="AL1391" s="764">
        <v>704002</v>
      </c>
      <c r="AM1391" s="764">
        <v>1</v>
      </c>
      <c r="AN1391" s="764" t="s">
        <v>3617</v>
      </c>
      <c r="AO1391" s="624"/>
      <c r="AP1391" s="441"/>
      <c r="AQ1391" s="9"/>
    </row>
    <row r="1392" spans="1:43" ht="15" customHeight="1" x14ac:dyDescent="0.15">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406"/>
      <c r="AG1392" s="181"/>
      <c r="AH1392" s="591" t="s">
        <v>1843</v>
      </c>
      <c r="AI1392" s="592" t="s">
        <v>1511</v>
      </c>
      <c r="AJ1392" s="591">
        <v>605001</v>
      </c>
      <c r="AK1392" s="624"/>
      <c r="AL1392" s="764">
        <v>704003</v>
      </c>
      <c r="AM1392" s="764">
        <v>1</v>
      </c>
      <c r="AN1392" s="764" t="s">
        <v>3617</v>
      </c>
      <c r="AO1392" s="624"/>
      <c r="AP1392" s="441"/>
      <c r="AQ1392" s="9"/>
    </row>
    <row r="1393" spans="1:43" ht="15" customHeight="1" x14ac:dyDescent="0.15">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406"/>
      <c r="AG1393" s="181"/>
      <c r="AH1393" s="591" t="s">
        <v>1843</v>
      </c>
      <c r="AI1393" s="592" t="s">
        <v>1512</v>
      </c>
      <c r="AJ1393" s="591">
        <v>605002</v>
      </c>
      <c r="AK1393" s="624"/>
      <c r="AL1393" s="764">
        <v>704004</v>
      </c>
      <c r="AM1393" s="764" t="s">
        <v>3617</v>
      </c>
      <c r="AN1393" s="764">
        <v>1</v>
      </c>
      <c r="AO1393" s="624"/>
      <c r="AP1393" s="441"/>
      <c r="AQ1393" s="9"/>
    </row>
    <row r="1394" spans="1:43" ht="15" customHeight="1" x14ac:dyDescent="0.15">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406"/>
      <c r="AG1394" s="181"/>
      <c r="AH1394" s="591" t="s">
        <v>1843</v>
      </c>
      <c r="AI1394" s="592" t="s">
        <v>1513</v>
      </c>
      <c r="AJ1394" s="591">
        <v>605003</v>
      </c>
      <c r="AK1394" s="624"/>
      <c r="AL1394" s="764">
        <v>704005</v>
      </c>
      <c r="AM1394" s="764">
        <v>1</v>
      </c>
      <c r="AN1394" s="764" t="s">
        <v>3617</v>
      </c>
      <c r="AO1394" s="624"/>
      <c r="AP1394" s="441"/>
      <c r="AQ1394" s="9"/>
    </row>
    <row r="1395" spans="1:43" ht="15" customHeight="1" x14ac:dyDescent="0.15">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406"/>
      <c r="AG1395" s="181"/>
      <c r="AH1395" s="591" t="s">
        <v>1843</v>
      </c>
      <c r="AI1395" s="592" t="s">
        <v>1515</v>
      </c>
      <c r="AJ1395" s="591">
        <v>605004</v>
      </c>
      <c r="AK1395" s="624"/>
      <c r="AL1395" s="764">
        <v>704006</v>
      </c>
      <c r="AM1395" s="764" t="s">
        <v>3617</v>
      </c>
      <c r="AN1395" s="764">
        <v>1</v>
      </c>
      <c r="AO1395" s="624"/>
      <c r="AP1395" s="441"/>
      <c r="AQ1395" s="9"/>
    </row>
    <row r="1396" spans="1:43" ht="15" customHeight="1" x14ac:dyDescent="0.15">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406"/>
      <c r="AG1396" s="181"/>
      <c r="AH1396" s="591" t="s">
        <v>1843</v>
      </c>
      <c r="AI1396" s="592" t="s">
        <v>1517</v>
      </c>
      <c r="AJ1396" s="591">
        <v>605005</v>
      </c>
      <c r="AK1396" s="624"/>
      <c r="AL1396" s="764">
        <v>704007</v>
      </c>
      <c r="AM1396" s="764" t="s">
        <v>3617</v>
      </c>
      <c r="AN1396" s="764">
        <v>1</v>
      </c>
      <c r="AO1396" s="624"/>
      <c r="AP1396" s="441"/>
      <c r="AQ1396" s="9"/>
    </row>
    <row r="1397" spans="1:43" ht="15" customHeight="1" x14ac:dyDescent="0.15">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406"/>
      <c r="AG1397" s="181"/>
      <c r="AH1397" s="591" t="s">
        <v>1843</v>
      </c>
      <c r="AI1397" s="592" t="s">
        <v>269</v>
      </c>
      <c r="AJ1397" s="591">
        <v>605006</v>
      </c>
      <c r="AK1397" s="624"/>
      <c r="AL1397" s="764">
        <v>704008</v>
      </c>
      <c r="AM1397" s="764" t="s">
        <v>3617</v>
      </c>
      <c r="AN1397" s="764">
        <v>1</v>
      </c>
      <c r="AO1397" s="624"/>
      <c r="AP1397" s="441"/>
      <c r="AQ1397" s="9"/>
    </row>
    <row r="1398" spans="1:43" ht="15" customHeight="1" x14ac:dyDescent="0.15">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406"/>
      <c r="AG1398" s="181"/>
      <c r="AH1398" s="591" t="s">
        <v>1843</v>
      </c>
      <c r="AI1398" s="592" t="s">
        <v>1518</v>
      </c>
      <c r="AJ1398" s="591">
        <v>605007</v>
      </c>
      <c r="AK1398" s="624"/>
      <c r="AL1398" s="764">
        <v>704009</v>
      </c>
      <c r="AM1398" s="764">
        <v>1</v>
      </c>
      <c r="AN1398" s="764" t="s">
        <v>3617</v>
      </c>
      <c r="AO1398" s="624"/>
      <c r="AP1398" s="441"/>
      <c r="AQ1398" s="9"/>
    </row>
    <row r="1399" spans="1:43" ht="15" customHeight="1" x14ac:dyDescent="0.15">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406"/>
      <c r="AG1399" s="181"/>
      <c r="AH1399" s="591" t="s">
        <v>1843</v>
      </c>
      <c r="AI1399" s="592" t="s">
        <v>1845</v>
      </c>
      <c r="AJ1399" s="591">
        <v>605008</v>
      </c>
      <c r="AK1399" s="624"/>
      <c r="AL1399" s="764">
        <v>704010</v>
      </c>
      <c r="AM1399" s="764" t="s">
        <v>3617</v>
      </c>
      <c r="AN1399" s="764">
        <v>1</v>
      </c>
      <c r="AO1399" s="624"/>
      <c r="AP1399" s="441"/>
      <c r="AQ1399" s="9"/>
    </row>
    <row r="1400" spans="1:43" ht="15" customHeight="1" x14ac:dyDescent="0.15">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406"/>
      <c r="AG1400" s="181"/>
      <c r="AH1400" s="591" t="s">
        <v>1843</v>
      </c>
      <c r="AI1400" s="592" t="s">
        <v>1519</v>
      </c>
      <c r="AJ1400" s="591">
        <v>605009</v>
      </c>
      <c r="AK1400" s="624"/>
      <c r="AL1400" s="764">
        <v>704011</v>
      </c>
      <c r="AM1400" s="764" t="s">
        <v>3617</v>
      </c>
      <c r="AN1400" s="764">
        <v>1</v>
      </c>
      <c r="AO1400" s="624"/>
      <c r="AP1400" s="441"/>
      <c r="AQ1400" s="9"/>
    </row>
    <row r="1401" spans="1:43" ht="15" customHeight="1" x14ac:dyDescent="0.15">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406"/>
      <c r="AG1401" s="181"/>
      <c r="AH1401" s="591" t="s">
        <v>1843</v>
      </c>
      <c r="AI1401" s="592" t="s">
        <v>282</v>
      </c>
      <c r="AJ1401" s="591">
        <v>605010</v>
      </c>
      <c r="AK1401" s="624"/>
      <c r="AL1401" s="764">
        <v>704012</v>
      </c>
      <c r="AM1401" s="764">
        <v>1</v>
      </c>
      <c r="AN1401" s="764" t="s">
        <v>3617</v>
      </c>
      <c r="AO1401" s="624"/>
      <c r="AP1401" s="441"/>
      <c r="AQ1401" s="9"/>
    </row>
    <row r="1402" spans="1:43" ht="15" customHeight="1" x14ac:dyDescent="0.15">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406"/>
      <c r="AG1402" s="181"/>
      <c r="AH1402" s="591" t="s">
        <v>1843</v>
      </c>
      <c r="AI1402" s="592" t="s">
        <v>1520</v>
      </c>
      <c r="AJ1402" s="591">
        <v>605013</v>
      </c>
      <c r="AK1402" s="624"/>
      <c r="AL1402" s="764">
        <v>704013</v>
      </c>
      <c r="AM1402" s="764">
        <v>1</v>
      </c>
      <c r="AN1402" s="764" t="s">
        <v>3617</v>
      </c>
      <c r="AO1402" s="624"/>
      <c r="AP1402" s="441"/>
      <c r="AQ1402" s="9"/>
    </row>
    <row r="1403" spans="1:43" ht="15" customHeight="1" x14ac:dyDescent="0.15">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406"/>
      <c r="AG1403" s="181"/>
      <c r="AH1403" s="591" t="s">
        <v>1843</v>
      </c>
      <c r="AI1403" s="592" t="s">
        <v>1847</v>
      </c>
      <c r="AJ1403" s="591">
        <v>605014</v>
      </c>
      <c r="AK1403" s="624"/>
      <c r="AL1403" s="764">
        <v>704014</v>
      </c>
      <c r="AM1403" s="764">
        <v>1</v>
      </c>
      <c r="AN1403" s="764" t="s">
        <v>3617</v>
      </c>
      <c r="AO1403" s="624"/>
      <c r="AP1403" s="441"/>
      <c r="AQ1403" s="9"/>
    </row>
    <row r="1404" spans="1:43" ht="15" customHeight="1" x14ac:dyDescent="0.15">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406"/>
      <c r="AG1404" s="181"/>
      <c r="AH1404" s="591" t="s">
        <v>1843</v>
      </c>
      <c r="AI1404" s="592" t="s">
        <v>1521</v>
      </c>
      <c r="AJ1404" s="591">
        <v>605015</v>
      </c>
      <c r="AK1404" s="624"/>
      <c r="AL1404" s="764">
        <v>704015</v>
      </c>
      <c r="AM1404" s="764" t="s">
        <v>3617</v>
      </c>
      <c r="AN1404" s="764">
        <v>1</v>
      </c>
      <c r="AO1404" s="624"/>
      <c r="AP1404" s="441"/>
      <c r="AQ1404" s="9"/>
    </row>
    <row r="1405" spans="1:43" ht="15" customHeight="1" x14ac:dyDescent="0.15">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406"/>
      <c r="AG1405" s="181"/>
      <c r="AH1405" s="591" t="s">
        <v>1843</v>
      </c>
      <c r="AI1405" s="592" t="s">
        <v>1849</v>
      </c>
      <c r="AJ1405" s="591">
        <v>605017</v>
      </c>
      <c r="AK1405" s="624"/>
      <c r="AL1405" s="764">
        <v>704016</v>
      </c>
      <c r="AM1405" s="764">
        <v>1</v>
      </c>
      <c r="AN1405" s="764" t="s">
        <v>3617</v>
      </c>
      <c r="AO1405" s="624"/>
      <c r="AP1405" s="441"/>
      <c r="AQ1405" s="9"/>
    </row>
    <row r="1406" spans="1:43" ht="15" customHeight="1" x14ac:dyDescent="0.15">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406"/>
      <c r="AG1406" s="181"/>
      <c r="AH1406" s="591" t="s">
        <v>1843</v>
      </c>
      <c r="AI1406" s="592" t="s">
        <v>1850</v>
      </c>
      <c r="AJ1406" s="591">
        <v>605018</v>
      </c>
      <c r="AK1406" s="624"/>
      <c r="AL1406" s="764">
        <v>704017</v>
      </c>
      <c r="AM1406" s="764" t="s">
        <v>3617</v>
      </c>
      <c r="AN1406" s="764">
        <v>1</v>
      </c>
      <c r="AO1406" s="624"/>
      <c r="AP1406" s="441"/>
      <c r="AQ1406" s="9"/>
    </row>
    <row r="1407" spans="1:43" ht="15" customHeight="1" x14ac:dyDescent="0.15">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406"/>
      <c r="AG1407" s="181"/>
      <c r="AH1407" s="591" t="s">
        <v>1843</v>
      </c>
      <c r="AI1407" s="592" t="s">
        <v>1851</v>
      </c>
      <c r="AJ1407" s="591">
        <v>605020</v>
      </c>
      <c r="AK1407" s="624"/>
      <c r="AL1407" s="764">
        <v>704018</v>
      </c>
      <c r="AM1407" s="764" t="s">
        <v>3617</v>
      </c>
      <c r="AN1407" s="764">
        <v>1</v>
      </c>
      <c r="AO1407" s="624"/>
      <c r="AP1407" s="441"/>
      <c r="AQ1407" s="9"/>
    </row>
    <row r="1408" spans="1:43" ht="15" customHeight="1" x14ac:dyDescent="0.15">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406"/>
      <c r="AG1408" s="181"/>
      <c r="AH1408" s="591" t="s">
        <v>1843</v>
      </c>
      <c r="AI1408" s="592" t="s">
        <v>1852</v>
      </c>
      <c r="AJ1408" s="591">
        <v>605990</v>
      </c>
      <c r="AK1408" s="624"/>
      <c r="AL1408" s="764">
        <v>704019</v>
      </c>
      <c r="AM1408" s="764" t="s">
        <v>3617</v>
      </c>
      <c r="AN1408" s="764">
        <v>1</v>
      </c>
      <c r="AO1408" s="624"/>
      <c r="AP1408" s="441"/>
      <c r="AQ1408" s="9"/>
    </row>
    <row r="1409" spans="1:43" ht="15" customHeight="1" x14ac:dyDescent="0.15">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406"/>
      <c r="AG1409" s="181"/>
      <c r="AH1409" s="591" t="s">
        <v>1853</v>
      </c>
      <c r="AI1409" s="592" t="s">
        <v>1854</v>
      </c>
      <c r="AJ1409" s="591">
        <v>605991</v>
      </c>
      <c r="AK1409" s="624"/>
      <c r="AL1409" s="764">
        <v>704020</v>
      </c>
      <c r="AM1409" s="764" t="s">
        <v>3617</v>
      </c>
      <c r="AN1409" s="764">
        <v>1</v>
      </c>
      <c r="AO1409" s="624"/>
      <c r="AP1409" s="441"/>
      <c r="AQ1409" s="9"/>
    </row>
    <row r="1410" spans="1:43" ht="15" customHeight="1" x14ac:dyDescent="0.15">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406"/>
      <c r="AG1410" s="181"/>
      <c r="AH1410" s="591" t="s">
        <v>1853</v>
      </c>
      <c r="AI1410" s="592" t="s">
        <v>1855</v>
      </c>
      <c r="AJ1410" s="591">
        <v>605992</v>
      </c>
      <c r="AK1410" s="624"/>
      <c r="AL1410" s="764">
        <v>704021</v>
      </c>
      <c r="AM1410" s="764">
        <v>1</v>
      </c>
      <c r="AN1410" s="764" t="s">
        <v>3617</v>
      </c>
      <c r="AO1410" s="624"/>
      <c r="AP1410" s="441"/>
      <c r="AQ1410" s="9"/>
    </row>
    <row r="1411" spans="1:43" ht="15" customHeight="1" x14ac:dyDescent="0.15">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406"/>
      <c r="AG1411" s="181"/>
      <c r="AH1411" s="591" t="s">
        <v>1856</v>
      </c>
      <c r="AI1411" s="592" t="s">
        <v>752</v>
      </c>
      <c r="AJ1411" s="591">
        <v>606001</v>
      </c>
      <c r="AK1411" s="624"/>
      <c r="AL1411" s="764">
        <v>704022</v>
      </c>
      <c r="AM1411" s="764" t="s">
        <v>3617</v>
      </c>
      <c r="AN1411" s="764">
        <v>1</v>
      </c>
      <c r="AO1411" s="624"/>
      <c r="AP1411" s="441"/>
      <c r="AQ1411" s="9"/>
    </row>
    <row r="1412" spans="1:43" ht="15" customHeight="1" x14ac:dyDescent="0.15">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406"/>
      <c r="AG1412" s="181"/>
      <c r="AH1412" s="591" t="s">
        <v>1856</v>
      </c>
      <c r="AI1412" s="592" t="s">
        <v>1523</v>
      </c>
      <c r="AJ1412" s="591">
        <v>606002</v>
      </c>
      <c r="AK1412" s="624"/>
      <c r="AL1412" s="764">
        <v>704023</v>
      </c>
      <c r="AM1412" s="764" t="s">
        <v>3617</v>
      </c>
      <c r="AN1412" s="764">
        <v>1</v>
      </c>
      <c r="AO1412" s="624"/>
      <c r="AP1412" s="441"/>
      <c r="AQ1412" s="9"/>
    </row>
    <row r="1413" spans="1:43" ht="15" customHeight="1" x14ac:dyDescent="0.15">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406"/>
      <c r="AG1413" s="181"/>
      <c r="AH1413" s="591" t="s">
        <v>1856</v>
      </c>
      <c r="AI1413" s="592" t="s">
        <v>1524</v>
      </c>
      <c r="AJ1413" s="591">
        <v>606003</v>
      </c>
      <c r="AK1413" s="624"/>
      <c r="AL1413" s="764">
        <v>704024</v>
      </c>
      <c r="AM1413" s="764" t="s">
        <v>3617</v>
      </c>
      <c r="AN1413" s="764">
        <v>1</v>
      </c>
      <c r="AO1413" s="624"/>
      <c r="AP1413" s="441"/>
      <c r="AQ1413" s="9"/>
    </row>
    <row r="1414" spans="1:43" ht="15" customHeight="1" x14ac:dyDescent="0.15">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406"/>
      <c r="AG1414" s="181"/>
      <c r="AH1414" s="591" t="s">
        <v>1856</v>
      </c>
      <c r="AI1414" s="592" t="s">
        <v>1857</v>
      </c>
      <c r="AJ1414" s="591">
        <v>606004</v>
      </c>
      <c r="AK1414" s="624"/>
      <c r="AL1414" s="764">
        <v>704025</v>
      </c>
      <c r="AM1414" s="764" t="s">
        <v>3617</v>
      </c>
      <c r="AN1414" s="764">
        <v>1</v>
      </c>
      <c r="AO1414" s="624"/>
      <c r="AP1414" s="441"/>
      <c r="AQ1414" s="9"/>
    </row>
    <row r="1415" spans="1:43" ht="15" customHeight="1" x14ac:dyDescent="0.15">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406"/>
      <c r="AG1415" s="181"/>
      <c r="AH1415" s="591" t="s">
        <v>1856</v>
      </c>
      <c r="AI1415" s="592" t="s">
        <v>1858</v>
      </c>
      <c r="AJ1415" s="591">
        <v>606005</v>
      </c>
      <c r="AK1415" s="624"/>
      <c r="AL1415" s="764">
        <v>704026</v>
      </c>
      <c r="AM1415" s="764">
        <v>1</v>
      </c>
      <c r="AN1415" s="764" t="s">
        <v>3617</v>
      </c>
      <c r="AO1415" s="624"/>
      <c r="AP1415" s="441"/>
      <c r="AQ1415" s="9"/>
    </row>
    <row r="1416" spans="1:43" ht="15" customHeight="1" x14ac:dyDescent="0.15">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406"/>
      <c r="AG1416" s="181"/>
      <c r="AH1416" s="591" t="s">
        <v>1856</v>
      </c>
      <c r="AI1416" s="592" t="s">
        <v>1859</v>
      </c>
      <c r="AJ1416" s="591">
        <v>606006</v>
      </c>
      <c r="AK1416" s="624"/>
      <c r="AL1416" s="764">
        <v>704027</v>
      </c>
      <c r="AM1416" s="764">
        <v>1</v>
      </c>
      <c r="AN1416" s="764" t="s">
        <v>3617</v>
      </c>
      <c r="AO1416" s="624"/>
      <c r="AP1416" s="441"/>
      <c r="AQ1416" s="9"/>
    </row>
    <row r="1417" spans="1:43" ht="15" customHeight="1" x14ac:dyDescent="0.15">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406"/>
      <c r="AG1417" s="181"/>
      <c r="AH1417" s="591" t="s">
        <v>1856</v>
      </c>
      <c r="AI1417" s="592" t="s">
        <v>1860</v>
      </c>
      <c r="AJ1417" s="591">
        <v>606007</v>
      </c>
      <c r="AK1417" s="624"/>
      <c r="AL1417" s="764">
        <v>704028</v>
      </c>
      <c r="AM1417" s="764">
        <v>1</v>
      </c>
      <c r="AN1417" s="764" t="s">
        <v>3617</v>
      </c>
      <c r="AO1417" s="624"/>
      <c r="AP1417" s="441"/>
      <c r="AQ1417" s="9"/>
    </row>
    <row r="1418" spans="1:43" ht="15" customHeight="1" x14ac:dyDescent="0.15">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406"/>
      <c r="AG1418" s="181"/>
      <c r="AH1418" s="591" t="s">
        <v>1856</v>
      </c>
      <c r="AI1418" s="592" t="s">
        <v>1861</v>
      </c>
      <c r="AJ1418" s="591">
        <v>606008</v>
      </c>
      <c r="AK1418" s="624"/>
      <c r="AL1418" s="764">
        <v>704029</v>
      </c>
      <c r="AM1418" s="764">
        <v>1</v>
      </c>
      <c r="AN1418" s="764" t="s">
        <v>3617</v>
      </c>
      <c r="AO1418" s="624"/>
      <c r="AP1418" s="441"/>
      <c r="AQ1418" s="9"/>
    </row>
    <row r="1419" spans="1:43" ht="15" customHeight="1" x14ac:dyDescent="0.15">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406"/>
      <c r="AG1419" s="181"/>
      <c r="AH1419" s="591" t="s">
        <v>1856</v>
      </c>
      <c r="AI1419" s="592"/>
      <c r="AJ1419" s="591">
        <v>606009</v>
      </c>
      <c r="AK1419" s="624"/>
      <c r="AL1419" s="764">
        <v>704031</v>
      </c>
      <c r="AM1419" s="764" t="s">
        <v>3617</v>
      </c>
      <c r="AN1419" s="764">
        <v>1</v>
      </c>
      <c r="AO1419" s="624"/>
      <c r="AP1419" s="441"/>
      <c r="AQ1419" s="9"/>
    </row>
    <row r="1420" spans="1:43" ht="15" customHeight="1" x14ac:dyDescent="0.15">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406"/>
      <c r="AG1420" s="181"/>
      <c r="AH1420" s="591" t="s">
        <v>1862</v>
      </c>
      <c r="AI1420" s="592" t="s">
        <v>1863</v>
      </c>
      <c r="AJ1420" s="591">
        <v>606010</v>
      </c>
      <c r="AK1420" s="624"/>
      <c r="AL1420" s="764">
        <v>704032</v>
      </c>
      <c r="AM1420" s="764" t="s">
        <v>3617</v>
      </c>
      <c r="AN1420" s="764">
        <v>1</v>
      </c>
      <c r="AO1420" s="624"/>
      <c r="AP1420" s="441"/>
      <c r="AQ1420" s="9"/>
    </row>
    <row r="1421" spans="1:43" ht="15" customHeight="1" x14ac:dyDescent="0.15">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406"/>
      <c r="AG1421" s="181"/>
      <c r="AH1421" s="591" t="s">
        <v>1856</v>
      </c>
      <c r="AI1421" s="592" t="s">
        <v>1864</v>
      </c>
      <c r="AJ1421" s="591">
        <v>606990</v>
      </c>
      <c r="AK1421" s="624"/>
      <c r="AL1421" s="764">
        <v>704033</v>
      </c>
      <c r="AM1421" s="764">
        <v>1</v>
      </c>
      <c r="AN1421" s="764" t="s">
        <v>3617</v>
      </c>
      <c r="AO1421" s="624"/>
      <c r="AP1421" s="441"/>
      <c r="AQ1421" s="9"/>
    </row>
    <row r="1422" spans="1:43" ht="15" customHeight="1" x14ac:dyDescent="0.15">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406"/>
      <c r="AG1422" s="181"/>
      <c r="AH1422" s="591" t="s">
        <v>1865</v>
      </c>
      <c r="AI1422" s="592" t="s">
        <v>1526</v>
      </c>
      <c r="AJ1422" s="591">
        <v>701001</v>
      </c>
      <c r="AK1422" s="624"/>
      <c r="AL1422" s="764">
        <v>704034</v>
      </c>
      <c r="AM1422" s="764" t="s">
        <v>3617</v>
      </c>
      <c r="AN1422" s="764">
        <v>1</v>
      </c>
      <c r="AO1422" s="624"/>
      <c r="AP1422" s="441"/>
      <c r="AQ1422" s="9"/>
    </row>
    <row r="1423" spans="1:43" ht="15" customHeight="1" x14ac:dyDescent="0.15">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406"/>
      <c r="AG1423" s="181"/>
      <c r="AH1423" s="591" t="s">
        <v>1865</v>
      </c>
      <c r="AI1423" s="592" t="s">
        <v>1527</v>
      </c>
      <c r="AJ1423" s="591">
        <v>701002</v>
      </c>
      <c r="AK1423" s="624"/>
      <c r="AL1423" s="764">
        <v>704035</v>
      </c>
      <c r="AM1423" s="764" t="s">
        <v>3617</v>
      </c>
      <c r="AN1423" s="764">
        <v>1</v>
      </c>
      <c r="AO1423" s="624"/>
      <c r="AP1423" s="441"/>
      <c r="AQ1423" s="9"/>
    </row>
    <row r="1424" spans="1:43" ht="15" customHeight="1" x14ac:dyDescent="0.15">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406"/>
      <c r="AG1424" s="181"/>
      <c r="AH1424" s="591" t="s">
        <v>1865</v>
      </c>
      <c r="AI1424" s="592" t="s">
        <v>283</v>
      </c>
      <c r="AJ1424" s="591">
        <v>701003</v>
      </c>
      <c r="AK1424" s="624"/>
      <c r="AL1424" s="764">
        <v>704036</v>
      </c>
      <c r="AM1424" s="764">
        <v>1</v>
      </c>
      <c r="AN1424" s="764" t="s">
        <v>3617</v>
      </c>
      <c r="AO1424" s="624"/>
      <c r="AP1424" s="441"/>
      <c r="AQ1424" s="9"/>
    </row>
    <row r="1425" spans="1:43" ht="15" customHeight="1" x14ac:dyDescent="0.15">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406"/>
      <c r="AG1425" s="181"/>
      <c r="AH1425" s="591" t="s">
        <v>1865</v>
      </c>
      <c r="AI1425" s="592" t="s">
        <v>1529</v>
      </c>
      <c r="AJ1425" s="591">
        <v>701004</v>
      </c>
      <c r="AK1425" s="624"/>
      <c r="AL1425" s="764">
        <v>704038</v>
      </c>
      <c r="AM1425" s="764" t="s">
        <v>3617</v>
      </c>
      <c r="AN1425" s="764">
        <v>1</v>
      </c>
      <c r="AO1425" s="624"/>
      <c r="AP1425" s="441"/>
      <c r="AQ1425" s="9"/>
    </row>
    <row r="1426" spans="1:43" ht="15" customHeight="1" x14ac:dyDescent="0.15">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406"/>
      <c r="AG1426" s="181"/>
      <c r="AH1426" s="591" t="s">
        <v>1865</v>
      </c>
      <c r="AI1426" s="592" t="s">
        <v>1531</v>
      </c>
      <c r="AJ1426" s="591">
        <v>701005</v>
      </c>
      <c r="AK1426" s="624"/>
      <c r="AL1426" s="764">
        <v>704038</v>
      </c>
      <c r="AM1426" s="764" t="s">
        <v>3617</v>
      </c>
      <c r="AN1426" s="764">
        <v>1</v>
      </c>
      <c r="AO1426" s="624"/>
      <c r="AP1426" s="441"/>
      <c r="AQ1426" s="9"/>
    </row>
    <row r="1427" spans="1:43" ht="15" customHeight="1" x14ac:dyDescent="0.15">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406"/>
      <c r="AG1427" s="181"/>
      <c r="AH1427" s="591" t="s">
        <v>1865</v>
      </c>
      <c r="AI1427" s="592" t="s">
        <v>1866</v>
      </c>
      <c r="AJ1427" s="591">
        <v>701006</v>
      </c>
      <c r="AK1427" s="624"/>
      <c r="AL1427" s="764">
        <v>704039</v>
      </c>
      <c r="AM1427" s="764" t="s">
        <v>3617</v>
      </c>
      <c r="AN1427" s="764">
        <v>1</v>
      </c>
      <c r="AO1427" s="624"/>
      <c r="AP1427" s="441"/>
      <c r="AQ1427" s="9"/>
    </row>
    <row r="1428" spans="1:43" ht="15" customHeight="1" x14ac:dyDescent="0.15">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406"/>
      <c r="AG1428" s="181"/>
      <c r="AH1428" s="591" t="s">
        <v>1865</v>
      </c>
      <c r="AI1428" s="592" t="s">
        <v>1867</v>
      </c>
      <c r="AJ1428" s="591">
        <v>701007</v>
      </c>
      <c r="AK1428" s="624"/>
      <c r="AL1428" s="764">
        <v>704040</v>
      </c>
      <c r="AM1428" s="764" t="s">
        <v>3617</v>
      </c>
      <c r="AN1428" s="764">
        <v>1</v>
      </c>
      <c r="AO1428" s="624"/>
      <c r="AP1428" s="441"/>
      <c r="AQ1428" s="9"/>
    </row>
    <row r="1429" spans="1:43" ht="15" customHeight="1" x14ac:dyDescent="0.15">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406"/>
      <c r="AG1429" s="181"/>
      <c r="AH1429" s="591" t="s">
        <v>1865</v>
      </c>
      <c r="AI1429" s="592" t="s">
        <v>1868</v>
      </c>
      <c r="AJ1429" s="591">
        <v>701008</v>
      </c>
      <c r="AK1429" s="624"/>
      <c r="AL1429" s="764">
        <v>704041</v>
      </c>
      <c r="AM1429" s="764" t="s">
        <v>3617</v>
      </c>
      <c r="AN1429" s="764">
        <v>1</v>
      </c>
      <c r="AO1429" s="624"/>
      <c r="AP1429" s="441"/>
      <c r="AQ1429" s="9"/>
    </row>
    <row r="1430" spans="1:43" ht="15" customHeight="1" x14ac:dyDescent="0.15">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406"/>
      <c r="AG1430" s="181"/>
      <c r="AH1430" s="591" t="s">
        <v>1869</v>
      </c>
      <c r="AI1430" s="592" t="s">
        <v>1533</v>
      </c>
      <c r="AJ1430" s="591">
        <v>702001</v>
      </c>
      <c r="AK1430" s="624"/>
      <c r="AL1430" s="764">
        <v>705001</v>
      </c>
      <c r="AM1430" s="764">
        <v>1</v>
      </c>
      <c r="AN1430" s="764" t="s">
        <v>3617</v>
      </c>
      <c r="AO1430" s="624"/>
      <c r="AP1430" s="441"/>
      <c r="AQ1430" s="9"/>
    </row>
    <row r="1431" spans="1:43" ht="15" customHeight="1" x14ac:dyDescent="0.15">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406"/>
      <c r="AG1431" s="181"/>
      <c r="AH1431" s="591" t="s">
        <v>1869</v>
      </c>
      <c r="AI1431" s="592" t="s">
        <v>1535</v>
      </c>
      <c r="AJ1431" s="591">
        <v>702002</v>
      </c>
      <c r="AK1431" s="624"/>
      <c r="AL1431" s="764">
        <v>705002</v>
      </c>
      <c r="AM1431" s="764" t="s">
        <v>3617</v>
      </c>
      <c r="AN1431" s="764">
        <v>1</v>
      </c>
      <c r="AO1431" s="624"/>
      <c r="AP1431" s="441"/>
      <c r="AQ1431" s="9"/>
    </row>
    <row r="1432" spans="1:43" ht="15" customHeight="1" x14ac:dyDescent="0.15">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406"/>
      <c r="AG1432" s="181"/>
      <c r="AH1432" s="591" t="s">
        <v>1869</v>
      </c>
      <c r="AI1432" s="592" t="s">
        <v>1870</v>
      </c>
      <c r="AJ1432" s="591">
        <v>702003</v>
      </c>
      <c r="AK1432" s="624"/>
      <c r="AL1432" s="764">
        <v>705003</v>
      </c>
      <c r="AM1432" s="764" t="s">
        <v>3617</v>
      </c>
      <c r="AN1432" s="764">
        <v>1</v>
      </c>
      <c r="AO1432" s="624"/>
      <c r="AP1432" s="441"/>
      <c r="AQ1432" s="9"/>
    </row>
    <row r="1433" spans="1:43" ht="15" customHeight="1" x14ac:dyDescent="0.15">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406"/>
      <c r="AG1433" s="181"/>
      <c r="AH1433" s="591" t="s">
        <v>1869</v>
      </c>
      <c r="AI1433" s="592" t="s">
        <v>1537</v>
      </c>
      <c r="AJ1433" s="591">
        <v>702004</v>
      </c>
      <c r="AK1433" s="624"/>
      <c r="AL1433" s="764">
        <v>705004</v>
      </c>
      <c r="AM1433" s="764" t="s">
        <v>3617</v>
      </c>
      <c r="AN1433" s="764">
        <v>1</v>
      </c>
      <c r="AO1433" s="624"/>
      <c r="AP1433" s="441"/>
      <c r="AQ1433" s="9"/>
    </row>
    <row r="1434" spans="1:43" ht="15" customHeight="1" x14ac:dyDescent="0.15">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406"/>
      <c r="AG1434" s="181"/>
      <c r="AH1434" s="591" t="s">
        <v>1869</v>
      </c>
      <c r="AI1434" s="592" t="s">
        <v>1539</v>
      </c>
      <c r="AJ1434" s="591">
        <v>702005</v>
      </c>
      <c r="AK1434" s="624"/>
      <c r="AL1434" s="764">
        <v>705005</v>
      </c>
      <c r="AM1434" s="764" t="s">
        <v>3617</v>
      </c>
      <c r="AN1434" s="764">
        <v>1</v>
      </c>
      <c r="AO1434" s="624"/>
      <c r="AP1434" s="441"/>
      <c r="AQ1434" s="9"/>
    </row>
    <row r="1435" spans="1:43" ht="15" customHeight="1" x14ac:dyDescent="0.15">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406"/>
      <c r="AG1435" s="181"/>
      <c r="AH1435" s="591" t="s">
        <v>1869</v>
      </c>
      <c r="AI1435" s="592" t="s">
        <v>1541</v>
      </c>
      <c r="AJ1435" s="591">
        <v>702007</v>
      </c>
      <c r="AK1435" s="624"/>
      <c r="AL1435" s="764">
        <v>705006</v>
      </c>
      <c r="AM1435" s="764" t="s">
        <v>3617</v>
      </c>
      <c r="AN1435" s="764">
        <v>1</v>
      </c>
      <c r="AO1435" s="624"/>
      <c r="AP1435" s="441"/>
      <c r="AQ1435" s="9"/>
    </row>
    <row r="1436" spans="1:43" ht="15" customHeight="1" x14ac:dyDescent="0.15">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406"/>
      <c r="AG1436" s="181"/>
      <c r="AH1436" s="591" t="s">
        <v>1869</v>
      </c>
      <c r="AI1436" s="592" t="s">
        <v>1542</v>
      </c>
      <c r="AJ1436" s="591">
        <v>702008</v>
      </c>
      <c r="AK1436" s="624"/>
      <c r="AL1436" s="764">
        <v>705007</v>
      </c>
      <c r="AM1436" s="764" t="s">
        <v>3617</v>
      </c>
      <c r="AN1436" s="764">
        <v>1</v>
      </c>
      <c r="AO1436" s="624"/>
      <c r="AP1436" s="441"/>
      <c r="AQ1436" s="9"/>
    </row>
    <row r="1437" spans="1:43" ht="15" customHeight="1" x14ac:dyDescent="0.15">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406"/>
      <c r="AG1437" s="181"/>
      <c r="AH1437" s="591" t="s">
        <v>1869</v>
      </c>
      <c r="AI1437" s="592" t="s">
        <v>1544</v>
      </c>
      <c r="AJ1437" s="591">
        <v>702009</v>
      </c>
      <c r="AK1437" s="624"/>
      <c r="AL1437" s="764">
        <v>705008</v>
      </c>
      <c r="AM1437" s="764" t="s">
        <v>3617</v>
      </c>
      <c r="AN1437" s="764">
        <v>1</v>
      </c>
      <c r="AO1437" s="624"/>
      <c r="AP1437" s="441"/>
      <c r="AQ1437" s="9"/>
    </row>
    <row r="1438" spans="1:43" ht="15" customHeight="1" x14ac:dyDescent="0.15">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406"/>
      <c r="AG1438" s="181"/>
      <c r="AH1438" s="591" t="s">
        <v>1869</v>
      </c>
      <c r="AI1438" s="592" t="s">
        <v>1546</v>
      </c>
      <c r="AJ1438" s="591">
        <v>702010</v>
      </c>
      <c r="AK1438" s="624"/>
      <c r="AL1438" s="764">
        <v>705009</v>
      </c>
      <c r="AM1438" s="764" t="s">
        <v>3617</v>
      </c>
      <c r="AN1438" s="764">
        <v>1</v>
      </c>
      <c r="AO1438" s="624"/>
      <c r="AP1438" s="441"/>
      <c r="AQ1438" s="9"/>
    </row>
    <row r="1439" spans="1:43" ht="15" customHeight="1" x14ac:dyDescent="0.15">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406"/>
      <c r="AG1439" s="181"/>
      <c r="AH1439" s="591" t="s">
        <v>1869</v>
      </c>
      <c r="AI1439" s="592" t="s">
        <v>1548</v>
      </c>
      <c r="AJ1439" s="591">
        <v>702011</v>
      </c>
      <c r="AK1439" s="624"/>
      <c r="AL1439" s="764">
        <v>705010</v>
      </c>
      <c r="AM1439" s="764">
        <v>1</v>
      </c>
      <c r="AN1439" s="764" t="s">
        <v>3617</v>
      </c>
      <c r="AO1439" s="624"/>
      <c r="AP1439" s="441"/>
      <c r="AQ1439" s="9"/>
    </row>
    <row r="1440" spans="1:43" ht="15" customHeight="1" x14ac:dyDescent="0.15">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406"/>
      <c r="AG1440" s="181"/>
      <c r="AH1440" s="591" t="s">
        <v>1872</v>
      </c>
      <c r="AI1440" s="592" t="s">
        <v>1549</v>
      </c>
      <c r="AJ1440" s="591">
        <v>703001</v>
      </c>
      <c r="AK1440" s="624"/>
      <c r="AL1440" s="764">
        <v>705011</v>
      </c>
      <c r="AM1440" s="764">
        <v>1</v>
      </c>
      <c r="AN1440" s="764" t="s">
        <v>3617</v>
      </c>
      <c r="AO1440" s="624"/>
      <c r="AP1440" s="441"/>
      <c r="AQ1440" s="9"/>
    </row>
    <row r="1441" spans="1:43" ht="15" customHeight="1" x14ac:dyDescent="0.15">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406"/>
      <c r="AG1441" s="181"/>
      <c r="AH1441" s="591" t="s">
        <v>1872</v>
      </c>
      <c r="AI1441" s="592" t="s">
        <v>1550</v>
      </c>
      <c r="AJ1441" s="591">
        <v>703002</v>
      </c>
      <c r="AK1441" s="624"/>
      <c r="AL1441" s="764">
        <v>705012</v>
      </c>
      <c r="AM1441" s="764" t="s">
        <v>3617</v>
      </c>
      <c r="AN1441" s="764">
        <v>1</v>
      </c>
      <c r="AO1441" s="624"/>
      <c r="AP1441" s="441"/>
      <c r="AQ1441" s="9"/>
    </row>
    <row r="1442" spans="1:43" ht="15" customHeight="1" x14ac:dyDescent="0.15">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406"/>
      <c r="AG1442" s="181"/>
      <c r="AH1442" s="591" t="s">
        <v>1872</v>
      </c>
      <c r="AI1442" s="592" t="s">
        <v>1873</v>
      </c>
      <c r="AJ1442" s="591">
        <v>703003</v>
      </c>
      <c r="AK1442" s="624"/>
      <c r="AL1442" s="764">
        <v>705013</v>
      </c>
      <c r="AM1442" s="764" t="s">
        <v>3617</v>
      </c>
      <c r="AN1442" s="764">
        <v>1</v>
      </c>
      <c r="AO1442" s="624"/>
      <c r="AP1442" s="441"/>
      <c r="AQ1442" s="9"/>
    </row>
    <row r="1443" spans="1:43" ht="15" customHeight="1" x14ac:dyDescent="0.15">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406"/>
      <c r="AG1443" s="181"/>
      <c r="AH1443" s="591" t="s">
        <v>1872</v>
      </c>
      <c r="AI1443" s="592" t="s">
        <v>1017</v>
      </c>
      <c r="AJ1443" s="591">
        <v>703004</v>
      </c>
      <c r="AK1443" s="624"/>
      <c r="AL1443" s="764">
        <v>705014</v>
      </c>
      <c r="AM1443" s="764">
        <v>1</v>
      </c>
      <c r="AN1443" s="764" t="s">
        <v>3617</v>
      </c>
      <c r="AO1443" s="624"/>
      <c r="AP1443" s="441"/>
      <c r="AQ1443" s="9"/>
    </row>
    <row r="1444" spans="1:43" ht="15" customHeight="1" x14ac:dyDescent="0.15">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406"/>
      <c r="AG1444" s="181"/>
      <c r="AH1444" s="591" t="s">
        <v>1872</v>
      </c>
      <c r="AI1444" s="592" t="s">
        <v>1552</v>
      </c>
      <c r="AJ1444" s="591">
        <v>703005</v>
      </c>
      <c r="AK1444" s="624"/>
      <c r="AL1444" s="764">
        <v>705015</v>
      </c>
      <c r="AM1444" s="764" t="s">
        <v>3617</v>
      </c>
      <c r="AN1444" s="764">
        <v>1</v>
      </c>
      <c r="AO1444" s="624"/>
      <c r="AP1444" s="441"/>
      <c r="AQ1444" s="9"/>
    </row>
    <row r="1445" spans="1:43" ht="15" customHeight="1" x14ac:dyDescent="0.15">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406"/>
      <c r="AG1445" s="181"/>
      <c r="AH1445" s="591" t="s">
        <v>1872</v>
      </c>
      <c r="AI1445" s="592" t="s">
        <v>1553</v>
      </c>
      <c r="AJ1445" s="591">
        <v>703006</v>
      </c>
      <c r="AK1445" s="624"/>
      <c r="AL1445" s="764">
        <v>705016</v>
      </c>
      <c r="AM1445" s="764">
        <v>1</v>
      </c>
      <c r="AN1445" s="764" t="s">
        <v>3617</v>
      </c>
      <c r="AO1445" s="624"/>
      <c r="AP1445" s="441"/>
      <c r="AQ1445" s="9"/>
    </row>
    <row r="1446" spans="1:43" ht="15" customHeight="1" x14ac:dyDescent="0.15">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406"/>
      <c r="AG1446" s="181"/>
      <c r="AH1446" s="591" t="s">
        <v>1872</v>
      </c>
      <c r="AI1446" s="592" t="s">
        <v>284</v>
      </c>
      <c r="AJ1446" s="591">
        <v>703007</v>
      </c>
      <c r="AK1446" s="624"/>
      <c r="AL1446" s="764">
        <v>705017</v>
      </c>
      <c r="AM1446" s="764" t="s">
        <v>3617</v>
      </c>
      <c r="AN1446" s="764">
        <v>1</v>
      </c>
      <c r="AO1446" s="624"/>
      <c r="AP1446" s="441"/>
      <c r="AQ1446" s="9"/>
    </row>
    <row r="1447" spans="1:43" ht="15" customHeight="1" x14ac:dyDescent="0.15">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406"/>
      <c r="AG1447" s="181"/>
      <c r="AH1447" s="591" t="s">
        <v>1872</v>
      </c>
      <c r="AI1447" s="592" t="s">
        <v>1554</v>
      </c>
      <c r="AJ1447" s="591">
        <v>703008</v>
      </c>
      <c r="AK1447" s="624"/>
      <c r="AL1447" s="764">
        <v>705018</v>
      </c>
      <c r="AM1447" s="764" t="s">
        <v>3617</v>
      </c>
      <c r="AN1447" s="764">
        <v>1</v>
      </c>
      <c r="AO1447" s="624"/>
      <c r="AP1447" s="441"/>
      <c r="AQ1447" s="9"/>
    </row>
    <row r="1448" spans="1:43" ht="15" customHeight="1" x14ac:dyDescent="0.15">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406"/>
      <c r="AG1448" s="181"/>
      <c r="AH1448" s="591" t="s">
        <v>1872</v>
      </c>
      <c r="AI1448" s="592" t="s">
        <v>1555</v>
      </c>
      <c r="AJ1448" s="591">
        <v>703009</v>
      </c>
      <c r="AK1448" s="624"/>
      <c r="AL1448" s="764">
        <v>705019</v>
      </c>
      <c r="AM1448" s="764" t="s">
        <v>3617</v>
      </c>
      <c r="AN1448" s="764">
        <v>1</v>
      </c>
      <c r="AO1448" s="624"/>
      <c r="AP1448" s="441"/>
      <c r="AQ1448" s="9"/>
    </row>
    <row r="1449" spans="1:43" ht="15" customHeight="1" x14ac:dyDescent="0.15">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406"/>
      <c r="AG1449" s="181"/>
      <c r="AH1449" s="591" t="s">
        <v>1872</v>
      </c>
      <c r="AI1449" s="592" t="s">
        <v>285</v>
      </c>
      <c r="AJ1449" s="591">
        <v>703010</v>
      </c>
      <c r="AK1449" s="624"/>
      <c r="AL1449" s="764">
        <v>705020</v>
      </c>
      <c r="AM1449" s="764">
        <v>1</v>
      </c>
      <c r="AN1449" s="764" t="s">
        <v>3617</v>
      </c>
      <c r="AO1449" s="624"/>
      <c r="AP1449" s="441"/>
      <c r="AQ1449" s="9"/>
    </row>
    <row r="1450" spans="1:43" ht="15" customHeight="1" x14ac:dyDescent="0.15">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406"/>
      <c r="AG1450" s="181"/>
      <c r="AH1450" s="591" t="s">
        <v>1872</v>
      </c>
      <c r="AI1450" s="592" t="s">
        <v>1556</v>
      </c>
      <c r="AJ1450" s="591">
        <v>703011</v>
      </c>
      <c r="AK1450" s="624"/>
      <c r="AL1450" s="764">
        <v>705991</v>
      </c>
      <c r="AM1450" s="764" t="s">
        <v>3617</v>
      </c>
      <c r="AN1450" s="764">
        <v>1</v>
      </c>
      <c r="AO1450" s="624"/>
      <c r="AP1450" s="441"/>
      <c r="AQ1450" s="9"/>
    </row>
    <row r="1451" spans="1:43" ht="15" customHeight="1" x14ac:dyDescent="0.15">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406"/>
      <c r="AG1451" s="181"/>
      <c r="AH1451" s="591" t="s">
        <v>1872</v>
      </c>
      <c r="AI1451" s="592" t="s">
        <v>1557</v>
      </c>
      <c r="AJ1451" s="591">
        <v>703012</v>
      </c>
      <c r="AK1451" s="624"/>
      <c r="AL1451" s="764">
        <v>705992</v>
      </c>
      <c r="AM1451" s="764" t="s">
        <v>3617</v>
      </c>
      <c r="AN1451" s="764">
        <v>1</v>
      </c>
      <c r="AO1451" s="624"/>
      <c r="AP1451" s="441"/>
      <c r="AQ1451" s="9"/>
    </row>
    <row r="1452" spans="1:43" ht="15" customHeight="1" x14ac:dyDescent="0.15">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406"/>
      <c r="AG1452" s="181"/>
      <c r="AH1452" s="591" t="s">
        <v>1872</v>
      </c>
      <c r="AI1452" s="592" t="s">
        <v>1558</v>
      </c>
      <c r="AJ1452" s="591">
        <v>703013</v>
      </c>
      <c r="AK1452" s="624"/>
      <c r="AL1452" s="764">
        <v>801001</v>
      </c>
      <c r="AM1452" s="764" t="s">
        <v>3617</v>
      </c>
      <c r="AN1452" s="764">
        <v>1</v>
      </c>
      <c r="AO1452" s="624"/>
      <c r="AP1452" s="441"/>
      <c r="AQ1452" s="9"/>
    </row>
    <row r="1453" spans="1:43" ht="15" customHeight="1" x14ac:dyDescent="0.15">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406"/>
      <c r="AG1453" s="181"/>
      <c r="AH1453" s="591" t="s">
        <v>1872</v>
      </c>
      <c r="AI1453" s="592" t="s">
        <v>1559</v>
      </c>
      <c r="AJ1453" s="591">
        <v>703014</v>
      </c>
      <c r="AK1453" s="624"/>
      <c r="AL1453" s="764">
        <v>801003</v>
      </c>
      <c r="AM1453" s="764">
        <v>1</v>
      </c>
      <c r="AN1453" s="764" t="s">
        <v>3617</v>
      </c>
      <c r="AO1453" s="624"/>
      <c r="AP1453" s="441"/>
      <c r="AQ1453" s="9"/>
    </row>
    <row r="1454" spans="1:43" ht="15" customHeight="1" x14ac:dyDescent="0.15">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406"/>
      <c r="AG1454" s="181"/>
      <c r="AH1454" s="591" t="s">
        <v>1872</v>
      </c>
      <c r="AI1454" s="592" t="s">
        <v>1561</v>
      </c>
      <c r="AJ1454" s="591">
        <v>703015</v>
      </c>
      <c r="AK1454" s="624"/>
      <c r="AL1454" s="764">
        <v>801006</v>
      </c>
      <c r="AM1454" s="764" t="s">
        <v>3617</v>
      </c>
      <c r="AN1454" s="764">
        <v>1</v>
      </c>
      <c r="AO1454" s="624"/>
      <c r="AP1454" s="441"/>
      <c r="AQ1454" s="9"/>
    </row>
    <row r="1455" spans="1:43" ht="15" customHeight="1" x14ac:dyDescent="0.15">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406"/>
      <c r="AG1455" s="181"/>
      <c r="AH1455" s="591" t="s">
        <v>1872</v>
      </c>
      <c r="AI1455" s="592" t="s">
        <v>1562</v>
      </c>
      <c r="AJ1455" s="591">
        <v>703016</v>
      </c>
      <c r="AK1455" s="624"/>
      <c r="AL1455" s="764">
        <v>802001</v>
      </c>
      <c r="AM1455" s="764" t="s">
        <v>3617</v>
      </c>
      <c r="AN1455" s="764">
        <v>1</v>
      </c>
      <c r="AO1455" s="624"/>
      <c r="AP1455" s="441"/>
      <c r="AQ1455" s="9"/>
    </row>
    <row r="1456" spans="1:43" ht="15" customHeight="1" x14ac:dyDescent="0.15">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406"/>
      <c r="AG1456" s="181"/>
      <c r="AH1456" s="591" t="s">
        <v>1872</v>
      </c>
      <c r="AI1456" s="592" t="s">
        <v>1563</v>
      </c>
      <c r="AJ1456" s="591">
        <v>703017</v>
      </c>
      <c r="AK1456" s="624"/>
      <c r="AL1456" s="764">
        <v>802002</v>
      </c>
      <c r="AM1456" s="764" t="s">
        <v>3617</v>
      </c>
      <c r="AN1456" s="764">
        <v>1</v>
      </c>
      <c r="AO1456" s="624"/>
      <c r="AP1456" s="441"/>
      <c r="AQ1456" s="9"/>
    </row>
    <row r="1457" spans="1:43" ht="15" customHeight="1" x14ac:dyDescent="0.15">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406"/>
      <c r="AG1457" s="181"/>
      <c r="AH1457" s="591" t="s">
        <v>1872</v>
      </c>
      <c r="AI1457" s="592" t="s">
        <v>1875</v>
      </c>
      <c r="AJ1457" s="591">
        <v>703018</v>
      </c>
      <c r="AK1457" s="624"/>
      <c r="AL1457" s="764">
        <v>802003</v>
      </c>
      <c r="AM1457" s="764" t="s">
        <v>3617</v>
      </c>
      <c r="AN1457" s="764">
        <v>1</v>
      </c>
      <c r="AO1457" s="624"/>
      <c r="AP1457" s="441"/>
      <c r="AQ1457" s="9"/>
    </row>
    <row r="1458" spans="1:43" ht="15" customHeight="1" x14ac:dyDescent="0.15">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406"/>
      <c r="AG1458" s="181"/>
      <c r="AH1458" s="591" t="s">
        <v>1872</v>
      </c>
      <c r="AI1458" s="592" t="s">
        <v>1564</v>
      </c>
      <c r="AJ1458" s="591">
        <v>703020</v>
      </c>
      <c r="AK1458" s="624"/>
      <c r="AL1458" s="764">
        <v>802004</v>
      </c>
      <c r="AM1458" s="764" t="s">
        <v>3617</v>
      </c>
      <c r="AN1458" s="764">
        <v>1</v>
      </c>
      <c r="AO1458" s="624"/>
      <c r="AP1458" s="441"/>
      <c r="AQ1458" s="9"/>
    </row>
    <row r="1459" spans="1:43" ht="15" customHeight="1" x14ac:dyDescent="0.15">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406"/>
      <c r="AG1459" s="181"/>
      <c r="AH1459" s="591" t="s">
        <v>1872</v>
      </c>
      <c r="AI1459" s="592" t="s">
        <v>1565</v>
      </c>
      <c r="AJ1459" s="591">
        <v>703021</v>
      </c>
      <c r="AK1459" s="624"/>
      <c r="AL1459" s="764">
        <v>802005</v>
      </c>
      <c r="AM1459" s="764" t="s">
        <v>3617</v>
      </c>
      <c r="AN1459" s="764">
        <v>1</v>
      </c>
      <c r="AO1459" s="624"/>
      <c r="AP1459" s="441"/>
      <c r="AQ1459" s="9"/>
    </row>
    <row r="1460" spans="1:43" ht="15" customHeight="1" x14ac:dyDescent="0.15">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406"/>
      <c r="AG1460" s="181"/>
      <c r="AH1460" s="591" t="s">
        <v>1872</v>
      </c>
      <c r="AI1460" s="592" t="s">
        <v>1876</v>
      </c>
      <c r="AJ1460" s="591">
        <v>703022</v>
      </c>
      <c r="AK1460" s="624"/>
      <c r="AL1460" s="764">
        <v>802006</v>
      </c>
      <c r="AM1460" s="764" t="s">
        <v>3617</v>
      </c>
      <c r="AN1460" s="764">
        <v>1</v>
      </c>
      <c r="AO1460" s="624"/>
      <c r="AP1460" s="441"/>
      <c r="AQ1460" s="9"/>
    </row>
    <row r="1461" spans="1:43" ht="15" customHeight="1" x14ac:dyDescent="0.15">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406"/>
      <c r="AG1461" s="181"/>
      <c r="AH1461" s="591" t="s">
        <v>1872</v>
      </c>
      <c r="AI1461" s="592" t="s">
        <v>1877</v>
      </c>
      <c r="AJ1461" s="591">
        <v>703023</v>
      </c>
      <c r="AK1461" s="624"/>
      <c r="AL1461" s="764">
        <v>802007</v>
      </c>
      <c r="AM1461" s="764">
        <v>1</v>
      </c>
      <c r="AN1461" s="764" t="s">
        <v>3617</v>
      </c>
      <c r="AO1461" s="624"/>
      <c r="AP1461" s="441"/>
      <c r="AQ1461" s="9"/>
    </row>
    <row r="1462" spans="1:43" ht="15" customHeight="1" x14ac:dyDescent="0.15">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406"/>
      <c r="AG1462" s="181"/>
      <c r="AH1462" s="591" t="s">
        <v>1872</v>
      </c>
      <c r="AI1462" s="592" t="s">
        <v>1566</v>
      </c>
      <c r="AJ1462" s="591">
        <v>703024</v>
      </c>
      <c r="AK1462" s="624"/>
      <c r="AL1462" s="764">
        <v>802008</v>
      </c>
      <c r="AM1462" s="764" t="s">
        <v>3617</v>
      </c>
      <c r="AN1462" s="764">
        <v>1</v>
      </c>
      <c r="AO1462" s="624"/>
      <c r="AP1462" s="441"/>
      <c r="AQ1462" s="9"/>
    </row>
    <row r="1463" spans="1:43" ht="15" customHeight="1" x14ac:dyDescent="0.15">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406"/>
      <c r="AG1463" s="181"/>
      <c r="AH1463" s="591" t="s">
        <v>1872</v>
      </c>
      <c r="AI1463" s="593" t="s">
        <v>1567</v>
      </c>
      <c r="AJ1463" s="591">
        <v>703025</v>
      </c>
      <c r="AK1463" s="624"/>
      <c r="AL1463" s="764">
        <v>802009</v>
      </c>
      <c r="AM1463" s="764" t="s">
        <v>3617</v>
      </c>
      <c r="AN1463" s="764">
        <v>1</v>
      </c>
      <c r="AO1463" s="624"/>
      <c r="AP1463" s="441"/>
      <c r="AQ1463" s="9"/>
    </row>
    <row r="1464" spans="1:43" ht="15" customHeight="1" x14ac:dyDescent="0.15">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406"/>
      <c r="AG1464" s="181"/>
      <c r="AH1464" s="591" t="s">
        <v>1872</v>
      </c>
      <c r="AI1464" s="592" t="s">
        <v>1878</v>
      </c>
      <c r="AJ1464" s="591">
        <v>703026</v>
      </c>
      <c r="AK1464" s="624"/>
      <c r="AL1464" s="764">
        <v>802010</v>
      </c>
      <c r="AM1464" s="764">
        <v>1</v>
      </c>
      <c r="AN1464" s="764" t="s">
        <v>3617</v>
      </c>
      <c r="AO1464" s="624"/>
      <c r="AP1464" s="441"/>
      <c r="AQ1464" s="9"/>
    </row>
    <row r="1465" spans="1:43" ht="15" customHeight="1" x14ac:dyDescent="0.15">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406"/>
      <c r="AG1465" s="181"/>
      <c r="AH1465" s="591" t="s">
        <v>1879</v>
      </c>
      <c r="AI1465" s="592" t="s">
        <v>1880</v>
      </c>
      <c r="AJ1465" s="591">
        <v>703027</v>
      </c>
      <c r="AK1465" s="624"/>
      <c r="AL1465" s="764">
        <v>802990</v>
      </c>
      <c r="AM1465" s="764" t="s">
        <v>3617</v>
      </c>
      <c r="AN1465" s="764">
        <v>1</v>
      </c>
      <c r="AO1465" s="624"/>
      <c r="AP1465" s="441"/>
      <c r="AQ1465" s="9"/>
    </row>
    <row r="1466" spans="1:43" ht="15" customHeight="1" x14ac:dyDescent="0.15">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406"/>
      <c r="AG1466" s="181"/>
      <c r="AH1466" s="591" t="s">
        <v>1872</v>
      </c>
      <c r="AI1466" s="592"/>
      <c r="AJ1466" s="591">
        <v>703990</v>
      </c>
      <c r="AK1466" s="624"/>
      <c r="AL1466" s="764">
        <v>802991</v>
      </c>
      <c r="AM1466" s="764" t="s">
        <v>3617</v>
      </c>
      <c r="AN1466" s="764">
        <v>1</v>
      </c>
      <c r="AO1466" s="624"/>
      <c r="AP1466" s="441"/>
      <c r="AQ1466" s="9"/>
    </row>
    <row r="1467" spans="1:43" ht="15" customHeight="1" x14ac:dyDescent="0.15">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406"/>
      <c r="AG1467" s="181"/>
      <c r="AH1467" s="591" t="s">
        <v>1872</v>
      </c>
      <c r="AI1467" s="592" t="s">
        <v>375</v>
      </c>
      <c r="AJ1467" s="591">
        <v>703991</v>
      </c>
      <c r="AK1467" s="624"/>
      <c r="AL1467" s="764">
        <v>802993</v>
      </c>
      <c r="AM1467" s="764">
        <v>1</v>
      </c>
      <c r="AN1467" s="764" t="s">
        <v>3617</v>
      </c>
      <c r="AO1467" s="624"/>
      <c r="AP1467" s="441"/>
      <c r="AQ1467" s="9"/>
    </row>
    <row r="1468" spans="1:43" ht="15" customHeight="1" x14ac:dyDescent="0.15">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406"/>
      <c r="AG1468" s="181"/>
      <c r="AH1468" s="591" t="s">
        <v>1881</v>
      </c>
      <c r="AI1468" s="592" t="s">
        <v>1882</v>
      </c>
      <c r="AJ1468" s="591">
        <v>704002</v>
      </c>
      <c r="AK1468" s="624"/>
      <c r="AL1468" s="764">
        <v>803001</v>
      </c>
      <c r="AM1468" s="764" t="s">
        <v>3617</v>
      </c>
      <c r="AN1468" s="764">
        <v>1</v>
      </c>
      <c r="AO1468" s="624"/>
      <c r="AP1468" s="441"/>
      <c r="AQ1468" s="9"/>
    </row>
    <row r="1469" spans="1:43" ht="15" customHeight="1" x14ac:dyDescent="0.15">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406"/>
      <c r="AG1469" s="181"/>
      <c r="AH1469" s="591" t="s">
        <v>1881</v>
      </c>
      <c r="AI1469" s="592" t="s">
        <v>1569</v>
      </c>
      <c r="AJ1469" s="591">
        <v>704003</v>
      </c>
      <c r="AK1469" s="624"/>
      <c r="AL1469" s="764">
        <v>803002</v>
      </c>
      <c r="AM1469" s="764" t="s">
        <v>3617</v>
      </c>
      <c r="AN1469" s="764">
        <v>1</v>
      </c>
      <c r="AO1469" s="624"/>
      <c r="AP1469" s="441"/>
      <c r="AQ1469" s="9"/>
    </row>
    <row r="1470" spans="1:43" ht="15" customHeight="1" x14ac:dyDescent="0.15">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406"/>
      <c r="AG1470" s="181"/>
      <c r="AH1470" s="591" t="s">
        <v>1881</v>
      </c>
      <c r="AI1470" s="592" t="s">
        <v>1570</v>
      </c>
      <c r="AJ1470" s="591">
        <v>704004</v>
      </c>
      <c r="AK1470" s="624"/>
      <c r="AL1470" s="764">
        <v>803003</v>
      </c>
      <c r="AM1470" s="764" t="s">
        <v>3617</v>
      </c>
      <c r="AN1470" s="764">
        <v>1</v>
      </c>
      <c r="AO1470" s="624"/>
      <c r="AP1470" s="441"/>
      <c r="AQ1470" s="9"/>
    </row>
    <row r="1471" spans="1:43" ht="15" customHeight="1" x14ac:dyDescent="0.15">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406"/>
      <c r="AG1471" s="181"/>
      <c r="AH1471" s="591" t="s">
        <v>1881</v>
      </c>
      <c r="AI1471" s="592" t="s">
        <v>1883</v>
      </c>
      <c r="AJ1471" s="591">
        <v>704005</v>
      </c>
      <c r="AK1471" s="624"/>
      <c r="AL1471" s="764">
        <v>803004</v>
      </c>
      <c r="AM1471" s="764" t="s">
        <v>3617</v>
      </c>
      <c r="AN1471" s="764">
        <v>1</v>
      </c>
      <c r="AO1471" s="624"/>
      <c r="AP1471" s="441"/>
      <c r="AQ1471" s="9"/>
    </row>
    <row r="1472" spans="1:43" ht="15" customHeight="1" x14ac:dyDescent="0.15">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406"/>
      <c r="AG1472" s="181"/>
      <c r="AH1472" s="591" t="s">
        <v>1881</v>
      </c>
      <c r="AI1472" s="592" t="s">
        <v>1571</v>
      </c>
      <c r="AJ1472" s="591">
        <v>704006</v>
      </c>
      <c r="AK1472" s="624"/>
      <c r="AL1472" s="764">
        <v>803005</v>
      </c>
      <c r="AM1472" s="764" t="s">
        <v>3617</v>
      </c>
      <c r="AN1472" s="764">
        <v>1</v>
      </c>
      <c r="AO1472" s="624"/>
      <c r="AP1472" s="441"/>
      <c r="AQ1472" s="9"/>
    </row>
    <row r="1473" spans="1:43" ht="15" customHeight="1" x14ac:dyDescent="0.15">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406"/>
      <c r="AG1473" s="181"/>
      <c r="AH1473" s="591" t="s">
        <v>1881</v>
      </c>
      <c r="AI1473" s="592" t="s">
        <v>1572</v>
      </c>
      <c r="AJ1473" s="591">
        <v>704007</v>
      </c>
      <c r="AK1473" s="624"/>
      <c r="AL1473" s="764">
        <v>803006</v>
      </c>
      <c r="AM1473" s="764">
        <v>1</v>
      </c>
      <c r="AN1473" s="764" t="s">
        <v>3617</v>
      </c>
      <c r="AO1473" s="624"/>
      <c r="AP1473" s="441"/>
      <c r="AQ1473" s="9"/>
    </row>
    <row r="1474" spans="1:43" ht="15" customHeight="1" x14ac:dyDescent="0.15">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406"/>
      <c r="AG1474" s="181"/>
      <c r="AH1474" s="591" t="s">
        <v>1881</v>
      </c>
      <c r="AI1474" s="592" t="s">
        <v>1573</v>
      </c>
      <c r="AJ1474" s="591">
        <v>704008</v>
      </c>
      <c r="AK1474" s="624"/>
      <c r="AL1474" s="764">
        <v>803007</v>
      </c>
      <c r="AM1474" s="764">
        <v>1</v>
      </c>
      <c r="AN1474" s="764" t="s">
        <v>3617</v>
      </c>
      <c r="AO1474" s="624"/>
      <c r="AP1474" s="441"/>
      <c r="AQ1474" s="9"/>
    </row>
    <row r="1475" spans="1:43" ht="15" customHeight="1" x14ac:dyDescent="0.15">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406"/>
      <c r="AG1475" s="181"/>
      <c r="AH1475" s="591" t="s">
        <v>1881</v>
      </c>
      <c r="AI1475" s="592" t="s">
        <v>1574</v>
      </c>
      <c r="AJ1475" s="591">
        <v>704009</v>
      </c>
      <c r="AK1475" s="624"/>
      <c r="AL1475" s="764">
        <v>803008</v>
      </c>
      <c r="AM1475" s="764" t="s">
        <v>3617</v>
      </c>
      <c r="AN1475" s="764">
        <v>1</v>
      </c>
      <c r="AO1475" s="624"/>
      <c r="AP1475" s="441"/>
      <c r="AQ1475" s="9"/>
    </row>
    <row r="1476" spans="1:43" ht="15" customHeight="1" x14ac:dyDescent="0.15">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406"/>
      <c r="AG1476" s="181"/>
      <c r="AH1476" s="591" t="s">
        <v>1881</v>
      </c>
      <c r="AI1476" s="592" t="s">
        <v>1575</v>
      </c>
      <c r="AJ1476" s="591">
        <v>704010</v>
      </c>
      <c r="AK1476" s="624"/>
      <c r="AL1476" s="764">
        <v>803009</v>
      </c>
      <c r="AM1476" s="764">
        <v>1</v>
      </c>
      <c r="AN1476" s="764" t="s">
        <v>3617</v>
      </c>
      <c r="AO1476" s="624"/>
      <c r="AP1476" s="441"/>
      <c r="AQ1476" s="9"/>
    </row>
    <row r="1477" spans="1:43" ht="15" customHeight="1" x14ac:dyDescent="0.15">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406"/>
      <c r="AG1477" s="181"/>
      <c r="AH1477" s="591" t="s">
        <v>1881</v>
      </c>
      <c r="AI1477" s="592" t="s">
        <v>1577</v>
      </c>
      <c r="AJ1477" s="591">
        <v>704011</v>
      </c>
      <c r="AK1477" s="624"/>
      <c r="AL1477" s="764">
        <v>803011</v>
      </c>
      <c r="AM1477" s="764">
        <v>1</v>
      </c>
      <c r="AN1477" s="764" t="s">
        <v>3617</v>
      </c>
      <c r="AO1477" s="624"/>
      <c r="AP1477" s="441"/>
      <c r="AQ1477" s="9"/>
    </row>
    <row r="1478" spans="1:43" ht="15" customHeight="1" x14ac:dyDescent="0.15">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406"/>
      <c r="AG1478" s="181"/>
      <c r="AH1478" s="591" t="s">
        <v>1881</v>
      </c>
      <c r="AI1478" s="592" t="s">
        <v>1884</v>
      </c>
      <c r="AJ1478" s="591">
        <v>704012</v>
      </c>
      <c r="AK1478" s="624"/>
      <c r="AL1478" s="764">
        <v>803013</v>
      </c>
      <c r="AM1478" s="764">
        <v>1</v>
      </c>
      <c r="AN1478" s="764" t="s">
        <v>3617</v>
      </c>
      <c r="AO1478" s="624"/>
      <c r="AP1478" s="441"/>
      <c r="AQ1478" s="9"/>
    </row>
    <row r="1479" spans="1:43" ht="15" customHeight="1" x14ac:dyDescent="0.15">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406"/>
      <c r="AG1479" s="181"/>
      <c r="AH1479" s="591" t="s">
        <v>1881</v>
      </c>
      <c r="AI1479" s="592" t="s">
        <v>1885</v>
      </c>
      <c r="AJ1479" s="591">
        <v>704013</v>
      </c>
      <c r="AK1479" s="624"/>
      <c r="AL1479" s="764">
        <v>803015</v>
      </c>
      <c r="AM1479" s="764" t="s">
        <v>3617</v>
      </c>
      <c r="AN1479" s="764">
        <v>1</v>
      </c>
      <c r="AO1479" s="624"/>
      <c r="AP1479" s="441"/>
      <c r="AQ1479" s="9"/>
    </row>
    <row r="1480" spans="1:43" ht="15" customHeight="1" x14ac:dyDescent="0.15">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406"/>
      <c r="AG1480" s="181"/>
      <c r="AH1480" s="591" t="s">
        <v>1881</v>
      </c>
      <c r="AI1480" s="592" t="s">
        <v>1578</v>
      </c>
      <c r="AJ1480" s="591">
        <v>704014</v>
      </c>
      <c r="AK1480" s="624"/>
      <c r="AL1480" s="764">
        <v>803016</v>
      </c>
      <c r="AM1480" s="764" t="s">
        <v>3617</v>
      </c>
      <c r="AN1480" s="764">
        <v>1</v>
      </c>
      <c r="AO1480" s="624"/>
      <c r="AP1480" s="441"/>
      <c r="AQ1480" s="9"/>
    </row>
    <row r="1481" spans="1:43" ht="15" customHeight="1" x14ac:dyDescent="0.15">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406"/>
      <c r="AG1481" s="181"/>
      <c r="AH1481" s="591" t="s">
        <v>1881</v>
      </c>
      <c r="AI1481" s="592" t="s">
        <v>1579</v>
      </c>
      <c r="AJ1481" s="591">
        <v>704015</v>
      </c>
      <c r="AK1481" s="624"/>
      <c r="AL1481" s="764">
        <v>803018</v>
      </c>
      <c r="AM1481" s="764">
        <v>1</v>
      </c>
      <c r="AN1481" s="764" t="s">
        <v>3617</v>
      </c>
      <c r="AO1481" s="624"/>
      <c r="AP1481" s="441"/>
      <c r="AQ1481" s="9"/>
    </row>
    <row r="1482" spans="1:43" ht="15" customHeight="1" x14ac:dyDescent="0.15">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406"/>
      <c r="AG1482" s="181"/>
      <c r="AH1482" s="591" t="s">
        <v>1881</v>
      </c>
      <c r="AI1482" s="592" t="s">
        <v>1580</v>
      </c>
      <c r="AJ1482" s="591">
        <v>704016</v>
      </c>
      <c r="AK1482" s="624"/>
      <c r="AL1482" s="764">
        <v>803019</v>
      </c>
      <c r="AM1482" s="764">
        <v>1</v>
      </c>
      <c r="AN1482" s="764" t="s">
        <v>3617</v>
      </c>
      <c r="AO1482" s="624"/>
      <c r="AP1482" s="441"/>
      <c r="AQ1482" s="9"/>
    </row>
    <row r="1483" spans="1:43" ht="15" customHeight="1" x14ac:dyDescent="0.15">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406"/>
      <c r="AG1483" s="181"/>
      <c r="AH1483" s="591" t="s">
        <v>1881</v>
      </c>
      <c r="AI1483" s="592" t="s">
        <v>1582</v>
      </c>
      <c r="AJ1483" s="591">
        <v>704017</v>
      </c>
      <c r="AK1483" s="624"/>
      <c r="AL1483" s="764">
        <v>803990</v>
      </c>
      <c r="AM1483" s="764" t="s">
        <v>3617</v>
      </c>
      <c r="AN1483" s="764">
        <v>1</v>
      </c>
      <c r="AO1483" s="624"/>
      <c r="AP1483" s="441"/>
      <c r="AQ1483" s="9"/>
    </row>
    <row r="1484" spans="1:43" ht="15" customHeight="1" x14ac:dyDescent="0.15">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406"/>
      <c r="AG1484" s="181"/>
      <c r="AH1484" s="591" t="s">
        <v>1881</v>
      </c>
      <c r="AI1484" s="592" t="s">
        <v>1583</v>
      </c>
      <c r="AJ1484" s="591">
        <v>704018</v>
      </c>
      <c r="AK1484" s="624"/>
      <c r="AL1484" s="764">
        <v>804001</v>
      </c>
      <c r="AM1484" s="764" t="s">
        <v>3617</v>
      </c>
      <c r="AN1484" s="764">
        <v>1</v>
      </c>
      <c r="AO1484" s="624"/>
      <c r="AP1484" s="441"/>
      <c r="AQ1484" s="9"/>
    </row>
    <row r="1485" spans="1:43" ht="15" customHeight="1" x14ac:dyDescent="0.15">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406"/>
      <c r="AG1485" s="181"/>
      <c r="AH1485" s="591" t="s">
        <v>1881</v>
      </c>
      <c r="AI1485" s="592" t="s">
        <v>1585</v>
      </c>
      <c r="AJ1485" s="591">
        <v>704019</v>
      </c>
      <c r="AK1485" s="624"/>
      <c r="AL1485" s="764">
        <v>804002</v>
      </c>
      <c r="AM1485" s="764">
        <v>1</v>
      </c>
      <c r="AN1485" s="764" t="s">
        <v>3617</v>
      </c>
      <c r="AO1485" s="624"/>
      <c r="AP1485" s="441"/>
      <c r="AQ1485" s="9"/>
    </row>
    <row r="1486" spans="1:43" ht="15" customHeight="1" x14ac:dyDescent="0.15">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406"/>
      <c r="AG1486" s="181"/>
      <c r="AH1486" s="591" t="s">
        <v>1881</v>
      </c>
      <c r="AI1486" s="592" t="s">
        <v>1586</v>
      </c>
      <c r="AJ1486" s="591">
        <v>704020</v>
      </c>
      <c r="AK1486" s="624"/>
      <c r="AL1486" s="764">
        <v>804003</v>
      </c>
      <c r="AM1486" s="764" t="s">
        <v>3617</v>
      </c>
      <c r="AN1486" s="764">
        <v>1</v>
      </c>
      <c r="AO1486" s="624"/>
      <c r="AP1486" s="441"/>
      <c r="AQ1486" s="9"/>
    </row>
    <row r="1487" spans="1:43" ht="15" customHeight="1" x14ac:dyDescent="0.15">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406"/>
      <c r="AG1487" s="181"/>
      <c r="AH1487" s="591" t="s">
        <v>1881</v>
      </c>
      <c r="AI1487" s="592" t="s">
        <v>1886</v>
      </c>
      <c r="AJ1487" s="591">
        <v>704021</v>
      </c>
      <c r="AK1487" s="624"/>
      <c r="AL1487" s="764">
        <v>804004</v>
      </c>
      <c r="AM1487" s="764" t="s">
        <v>3617</v>
      </c>
      <c r="AN1487" s="764">
        <v>1</v>
      </c>
      <c r="AO1487" s="624"/>
      <c r="AP1487" s="441"/>
      <c r="AQ1487" s="9"/>
    </row>
    <row r="1488" spans="1:43" ht="15" customHeight="1" x14ac:dyDescent="0.15">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406"/>
      <c r="AG1488" s="181"/>
      <c r="AH1488" s="591" t="s">
        <v>1881</v>
      </c>
      <c r="AI1488" s="592" t="s">
        <v>1588</v>
      </c>
      <c r="AJ1488" s="591">
        <v>704022</v>
      </c>
      <c r="AK1488" s="624"/>
      <c r="AL1488" s="764">
        <v>804005</v>
      </c>
      <c r="AM1488" s="764" t="s">
        <v>3617</v>
      </c>
      <c r="AN1488" s="764">
        <v>1</v>
      </c>
      <c r="AO1488" s="624"/>
      <c r="AP1488" s="441"/>
      <c r="AQ1488" s="9"/>
    </row>
    <row r="1489" spans="1:43" ht="15" customHeight="1" x14ac:dyDescent="0.15">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406"/>
      <c r="AG1489" s="181"/>
      <c r="AH1489" s="591" t="s">
        <v>1881</v>
      </c>
      <c r="AI1489" s="592" t="s">
        <v>1589</v>
      </c>
      <c r="AJ1489" s="591">
        <v>704023</v>
      </c>
      <c r="AK1489" s="624"/>
      <c r="AL1489" s="764">
        <v>804006</v>
      </c>
      <c r="AM1489" s="764" t="s">
        <v>3617</v>
      </c>
      <c r="AN1489" s="764">
        <v>1</v>
      </c>
      <c r="AO1489" s="624"/>
      <c r="AP1489" s="441"/>
      <c r="AQ1489" s="9"/>
    </row>
    <row r="1490" spans="1:43" ht="15" customHeight="1" x14ac:dyDescent="0.15">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406"/>
      <c r="AG1490" s="181"/>
      <c r="AH1490" s="591" t="s">
        <v>1881</v>
      </c>
      <c r="AI1490" s="592" t="s">
        <v>1590</v>
      </c>
      <c r="AJ1490" s="591">
        <v>704024</v>
      </c>
      <c r="AK1490" s="624"/>
      <c r="AL1490" s="764">
        <v>804007</v>
      </c>
      <c r="AM1490" s="764" t="s">
        <v>3617</v>
      </c>
      <c r="AN1490" s="764">
        <v>1</v>
      </c>
      <c r="AO1490" s="624"/>
      <c r="AP1490" s="441"/>
      <c r="AQ1490" s="9"/>
    </row>
    <row r="1491" spans="1:43" ht="15" customHeight="1" x14ac:dyDescent="0.15">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406"/>
      <c r="AG1491" s="181"/>
      <c r="AH1491" s="591" t="s">
        <v>1881</v>
      </c>
      <c r="AI1491" s="592" t="s">
        <v>1592</v>
      </c>
      <c r="AJ1491" s="591">
        <v>704025</v>
      </c>
      <c r="AK1491" s="624"/>
      <c r="AL1491" s="764">
        <v>804008</v>
      </c>
      <c r="AM1491" s="764" t="s">
        <v>3617</v>
      </c>
      <c r="AN1491" s="764">
        <v>1</v>
      </c>
      <c r="AO1491" s="624"/>
      <c r="AP1491" s="441"/>
      <c r="AQ1491" s="9"/>
    </row>
    <row r="1492" spans="1:43" ht="15" customHeight="1" x14ac:dyDescent="0.15">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406"/>
      <c r="AG1492" s="181"/>
      <c r="AH1492" s="591" t="s">
        <v>1881</v>
      </c>
      <c r="AI1492" s="592" t="s">
        <v>1594</v>
      </c>
      <c r="AJ1492" s="591">
        <v>704026</v>
      </c>
      <c r="AK1492" s="624"/>
      <c r="AL1492" s="764">
        <v>804009</v>
      </c>
      <c r="AM1492" s="764" t="s">
        <v>3617</v>
      </c>
      <c r="AN1492" s="764">
        <v>1</v>
      </c>
      <c r="AO1492" s="624"/>
      <c r="AP1492" s="441"/>
      <c r="AQ1492" s="9"/>
    </row>
    <row r="1493" spans="1:43" ht="15" customHeight="1" x14ac:dyDescent="0.15">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406"/>
      <c r="AG1493" s="181"/>
      <c r="AH1493" s="591" t="s">
        <v>1881</v>
      </c>
      <c r="AI1493" s="592" t="s">
        <v>1595</v>
      </c>
      <c r="AJ1493" s="591">
        <v>704027</v>
      </c>
      <c r="AK1493" s="624"/>
      <c r="AL1493" s="764">
        <v>804991</v>
      </c>
      <c r="AM1493" s="764" t="s">
        <v>3617</v>
      </c>
      <c r="AN1493" s="764">
        <v>1</v>
      </c>
      <c r="AO1493" s="624"/>
      <c r="AP1493" s="441"/>
      <c r="AQ1493" s="9"/>
    </row>
    <row r="1494" spans="1:43" ht="15" customHeight="1" x14ac:dyDescent="0.15">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406"/>
      <c r="AG1494" s="181"/>
      <c r="AH1494" s="591" t="s">
        <v>1881</v>
      </c>
      <c r="AI1494" s="592" t="s">
        <v>1596</v>
      </c>
      <c r="AJ1494" s="591">
        <v>704028</v>
      </c>
      <c r="AK1494" s="624"/>
      <c r="AL1494" s="764">
        <v>901001</v>
      </c>
      <c r="AM1494" s="764">
        <v>1</v>
      </c>
      <c r="AN1494" s="764" t="s">
        <v>3617</v>
      </c>
      <c r="AO1494" s="624"/>
      <c r="AP1494" s="441"/>
      <c r="AQ1494" s="9"/>
    </row>
    <row r="1495" spans="1:43" ht="15" customHeight="1" x14ac:dyDescent="0.15">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406"/>
      <c r="AG1495" s="181"/>
      <c r="AH1495" s="591" t="s">
        <v>1881</v>
      </c>
      <c r="AI1495" s="592" t="s">
        <v>1597</v>
      </c>
      <c r="AJ1495" s="591">
        <v>704029</v>
      </c>
      <c r="AK1495" s="624"/>
      <c r="AL1495" s="764">
        <v>901002</v>
      </c>
      <c r="AM1495" s="764">
        <v>1</v>
      </c>
      <c r="AN1495" s="764" t="s">
        <v>3617</v>
      </c>
      <c r="AO1495" s="624"/>
      <c r="AP1495" s="441"/>
      <c r="AQ1495" s="9"/>
    </row>
    <row r="1496" spans="1:43" ht="15" customHeight="1" x14ac:dyDescent="0.15">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406"/>
      <c r="AG1496" s="181"/>
      <c r="AH1496" s="591" t="s">
        <v>1881</v>
      </c>
      <c r="AI1496" s="592" t="s">
        <v>1887</v>
      </c>
      <c r="AJ1496" s="591">
        <v>704031</v>
      </c>
      <c r="AK1496" s="624"/>
      <c r="AL1496" s="764">
        <v>901003</v>
      </c>
      <c r="AM1496" s="764">
        <v>1</v>
      </c>
      <c r="AN1496" s="764" t="s">
        <v>3617</v>
      </c>
      <c r="AO1496" s="624"/>
      <c r="AP1496" s="441"/>
      <c r="AQ1496" s="9"/>
    </row>
    <row r="1497" spans="1:43" ht="15" customHeight="1" x14ac:dyDescent="0.15">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406"/>
      <c r="AG1497" s="181"/>
      <c r="AH1497" s="591" t="s">
        <v>1881</v>
      </c>
      <c r="AI1497" s="592" t="s">
        <v>1888</v>
      </c>
      <c r="AJ1497" s="591">
        <v>704032</v>
      </c>
      <c r="AK1497" s="624"/>
      <c r="AL1497" s="764">
        <v>901004</v>
      </c>
      <c r="AM1497" s="764">
        <v>1</v>
      </c>
      <c r="AN1497" s="764" t="s">
        <v>3617</v>
      </c>
      <c r="AO1497" s="624"/>
      <c r="AP1497" s="441"/>
      <c r="AQ1497" s="9"/>
    </row>
    <row r="1498" spans="1:43" ht="15" customHeight="1" x14ac:dyDescent="0.15">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406"/>
      <c r="AG1498" s="181"/>
      <c r="AH1498" s="591" t="s">
        <v>1881</v>
      </c>
      <c r="AI1498" s="592" t="s">
        <v>1889</v>
      </c>
      <c r="AJ1498" s="591">
        <v>704033</v>
      </c>
      <c r="AK1498" s="624"/>
      <c r="AL1498" s="764">
        <v>901005</v>
      </c>
      <c r="AM1498" s="764">
        <v>1</v>
      </c>
      <c r="AN1498" s="764" t="s">
        <v>3617</v>
      </c>
      <c r="AO1498" s="624"/>
      <c r="AP1498" s="441"/>
      <c r="AQ1498" s="9"/>
    </row>
    <row r="1499" spans="1:43" ht="15" customHeight="1" x14ac:dyDescent="0.15">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406"/>
      <c r="AG1499" s="181"/>
      <c r="AH1499" s="591" t="s">
        <v>1881</v>
      </c>
      <c r="AI1499" s="592" t="s">
        <v>1598</v>
      </c>
      <c r="AJ1499" s="591">
        <v>704034</v>
      </c>
      <c r="AK1499" s="624"/>
      <c r="AL1499" s="764">
        <v>901006</v>
      </c>
      <c r="AM1499" s="764">
        <v>1</v>
      </c>
      <c r="AN1499" s="764" t="s">
        <v>3617</v>
      </c>
      <c r="AO1499" s="624"/>
      <c r="AP1499" s="441"/>
      <c r="AQ1499" s="9"/>
    </row>
    <row r="1500" spans="1:43" ht="15" customHeight="1" x14ac:dyDescent="0.15">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406"/>
      <c r="AG1500" s="181"/>
      <c r="AH1500" s="591" t="s">
        <v>1881</v>
      </c>
      <c r="AI1500" s="592" t="s">
        <v>1600</v>
      </c>
      <c r="AJ1500" s="591">
        <v>704035</v>
      </c>
      <c r="AK1500" s="624"/>
      <c r="AL1500" s="764">
        <v>901007</v>
      </c>
      <c r="AM1500" s="764">
        <v>1</v>
      </c>
      <c r="AN1500" s="764" t="s">
        <v>3617</v>
      </c>
      <c r="AO1500" s="624"/>
      <c r="AP1500" s="441"/>
      <c r="AQ1500" s="9"/>
    </row>
    <row r="1501" spans="1:43" ht="15" customHeight="1" x14ac:dyDescent="0.15">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406"/>
      <c r="AG1501" s="181"/>
      <c r="AH1501" s="591" t="s">
        <v>1881</v>
      </c>
      <c r="AI1501" s="592" t="s">
        <v>1890</v>
      </c>
      <c r="AJ1501" s="591">
        <v>704036</v>
      </c>
      <c r="AK1501" s="624"/>
      <c r="AL1501" s="764">
        <v>901008</v>
      </c>
      <c r="AM1501" s="764" t="s">
        <v>3617</v>
      </c>
      <c r="AN1501" s="764">
        <v>1</v>
      </c>
      <c r="AO1501" s="624"/>
      <c r="AP1501" s="441"/>
      <c r="AQ1501" s="9"/>
    </row>
    <row r="1502" spans="1:43" ht="15" customHeight="1" x14ac:dyDescent="0.15">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406"/>
      <c r="AG1502" s="181"/>
      <c r="AH1502" s="591" t="s">
        <v>1881</v>
      </c>
      <c r="AI1502" s="592" t="s">
        <v>1891</v>
      </c>
      <c r="AJ1502" s="591">
        <v>704038</v>
      </c>
      <c r="AK1502" s="624"/>
      <c r="AL1502" s="764">
        <v>901009</v>
      </c>
      <c r="AM1502" s="764" t="s">
        <v>3617</v>
      </c>
      <c r="AN1502" s="764">
        <v>1</v>
      </c>
      <c r="AO1502" s="624"/>
      <c r="AP1502" s="441"/>
      <c r="AQ1502" s="9"/>
    </row>
    <row r="1503" spans="1:43" ht="15" customHeight="1" x14ac:dyDescent="0.15">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406"/>
      <c r="AG1503" s="181"/>
      <c r="AH1503" s="591" t="s">
        <v>1881</v>
      </c>
      <c r="AI1503" s="592" t="s">
        <v>1892</v>
      </c>
      <c r="AJ1503" s="591">
        <v>704038</v>
      </c>
      <c r="AK1503" s="624"/>
      <c r="AL1503" s="764">
        <v>901010</v>
      </c>
      <c r="AM1503" s="764" t="s">
        <v>3617</v>
      </c>
      <c r="AN1503" s="764">
        <v>1</v>
      </c>
      <c r="AO1503" s="624"/>
      <c r="AP1503" s="441"/>
      <c r="AQ1503" s="9"/>
    </row>
    <row r="1504" spans="1:43" ht="15" customHeight="1" x14ac:dyDescent="0.15">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406"/>
      <c r="AG1504" s="181"/>
      <c r="AH1504" s="591" t="s">
        <v>1881</v>
      </c>
      <c r="AI1504" s="592" t="s">
        <v>1893</v>
      </c>
      <c r="AJ1504" s="591">
        <v>704039</v>
      </c>
      <c r="AK1504" s="624"/>
      <c r="AL1504" s="764">
        <v>901011</v>
      </c>
      <c r="AM1504" s="764" t="s">
        <v>3617</v>
      </c>
      <c r="AN1504" s="764">
        <v>1</v>
      </c>
      <c r="AO1504" s="624"/>
      <c r="AP1504" s="441"/>
      <c r="AQ1504" s="9"/>
    </row>
    <row r="1505" spans="1:43" ht="15" customHeight="1" x14ac:dyDescent="0.15">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406"/>
      <c r="AG1505" s="181"/>
      <c r="AH1505" s="591" t="s">
        <v>1881</v>
      </c>
      <c r="AI1505" s="592" t="s">
        <v>1894</v>
      </c>
      <c r="AJ1505" s="591">
        <v>704040</v>
      </c>
      <c r="AK1505" s="624"/>
      <c r="AL1505" s="764">
        <v>901012</v>
      </c>
      <c r="AM1505" s="764">
        <v>1</v>
      </c>
      <c r="AN1505" s="764" t="s">
        <v>3617</v>
      </c>
      <c r="AO1505" s="624"/>
      <c r="AP1505" s="441"/>
      <c r="AQ1505" s="9"/>
    </row>
    <row r="1506" spans="1:43" ht="15" customHeight="1" x14ac:dyDescent="0.15">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406"/>
      <c r="AG1506" s="181"/>
      <c r="AH1506" s="591" t="s">
        <v>1881</v>
      </c>
      <c r="AI1506" s="592" t="s">
        <v>1895</v>
      </c>
      <c r="AJ1506" s="591">
        <v>704041</v>
      </c>
      <c r="AK1506" s="624"/>
      <c r="AL1506" s="764">
        <v>901013</v>
      </c>
      <c r="AM1506" s="764">
        <v>1</v>
      </c>
      <c r="AN1506" s="764" t="s">
        <v>3617</v>
      </c>
      <c r="AO1506" s="624"/>
      <c r="AP1506" s="441"/>
      <c r="AQ1506" s="9"/>
    </row>
    <row r="1507" spans="1:43" ht="15" customHeight="1" x14ac:dyDescent="0.15">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406"/>
      <c r="AG1507" s="181"/>
      <c r="AH1507" s="591" t="s">
        <v>1896</v>
      </c>
      <c r="AI1507" s="592" t="s">
        <v>1601</v>
      </c>
      <c r="AJ1507" s="591">
        <v>705001</v>
      </c>
      <c r="AK1507" s="624"/>
      <c r="AL1507" s="764">
        <v>901014</v>
      </c>
      <c r="AM1507" s="764">
        <v>1</v>
      </c>
      <c r="AN1507" s="764" t="s">
        <v>3617</v>
      </c>
      <c r="AO1507" s="624"/>
      <c r="AP1507" s="441"/>
      <c r="AQ1507" s="9"/>
    </row>
    <row r="1508" spans="1:43" ht="15" customHeight="1" x14ac:dyDescent="0.15">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406"/>
      <c r="AG1508" s="181"/>
      <c r="AH1508" s="591" t="s">
        <v>1896</v>
      </c>
      <c r="AI1508" s="592" t="s">
        <v>1603</v>
      </c>
      <c r="AJ1508" s="591">
        <v>705002</v>
      </c>
      <c r="AK1508" s="624"/>
      <c r="AL1508" s="764">
        <v>901015</v>
      </c>
      <c r="AM1508" s="764" t="s">
        <v>3617</v>
      </c>
      <c r="AN1508" s="764">
        <v>1</v>
      </c>
      <c r="AO1508" s="624"/>
      <c r="AP1508" s="441"/>
      <c r="AQ1508" s="9"/>
    </row>
    <row r="1509" spans="1:43" ht="15" customHeight="1" x14ac:dyDescent="0.15">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406"/>
      <c r="AG1509" s="181"/>
      <c r="AH1509" s="591" t="s">
        <v>1896</v>
      </c>
      <c r="AI1509" s="592" t="s">
        <v>1604</v>
      </c>
      <c r="AJ1509" s="591">
        <v>705003</v>
      </c>
      <c r="AK1509" s="624"/>
      <c r="AL1509" s="764">
        <v>901016</v>
      </c>
      <c r="AM1509" s="764" t="s">
        <v>3617</v>
      </c>
      <c r="AN1509" s="764">
        <v>1</v>
      </c>
      <c r="AO1509" s="624"/>
      <c r="AP1509" s="441"/>
      <c r="AQ1509" s="9"/>
    </row>
    <row r="1510" spans="1:43" ht="15" customHeight="1" x14ac:dyDescent="0.15">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406"/>
      <c r="AG1510" s="181"/>
      <c r="AH1510" s="591" t="s">
        <v>1896</v>
      </c>
      <c r="AI1510" s="592" t="s">
        <v>1606</v>
      </c>
      <c r="AJ1510" s="591">
        <v>705004</v>
      </c>
      <c r="AK1510" s="624"/>
      <c r="AL1510" s="764">
        <v>901017</v>
      </c>
      <c r="AM1510" s="764" t="s">
        <v>3617</v>
      </c>
      <c r="AN1510" s="764">
        <v>1</v>
      </c>
      <c r="AO1510" s="624"/>
      <c r="AP1510" s="441"/>
      <c r="AQ1510" s="9"/>
    </row>
    <row r="1511" spans="1:43" ht="15" customHeight="1" x14ac:dyDescent="0.15">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406"/>
      <c r="AG1511" s="181"/>
      <c r="AH1511" s="591" t="s">
        <v>1896</v>
      </c>
      <c r="AI1511" s="592" t="s">
        <v>1608</v>
      </c>
      <c r="AJ1511" s="591">
        <v>705005</v>
      </c>
      <c r="AK1511" s="624"/>
      <c r="AL1511" s="764">
        <v>901018</v>
      </c>
      <c r="AM1511" s="764">
        <v>1</v>
      </c>
      <c r="AN1511" s="764" t="s">
        <v>3617</v>
      </c>
      <c r="AO1511" s="624"/>
      <c r="AP1511" s="441"/>
      <c r="AQ1511" s="9"/>
    </row>
    <row r="1512" spans="1:43" ht="15" customHeight="1" x14ac:dyDescent="0.15">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406"/>
      <c r="AG1512" s="181"/>
      <c r="AH1512" s="591" t="s">
        <v>1896</v>
      </c>
      <c r="AI1512" s="592" t="s">
        <v>1609</v>
      </c>
      <c r="AJ1512" s="591">
        <v>705006</v>
      </c>
      <c r="AK1512" s="624"/>
      <c r="AL1512" s="764">
        <v>901020</v>
      </c>
      <c r="AM1512" s="764">
        <v>1</v>
      </c>
      <c r="AN1512" s="764" t="s">
        <v>3617</v>
      </c>
      <c r="AO1512" s="624"/>
      <c r="AP1512" s="441"/>
      <c r="AQ1512" s="9"/>
    </row>
    <row r="1513" spans="1:43" ht="15" customHeight="1" x14ac:dyDescent="0.15">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406"/>
      <c r="AG1513" s="181"/>
      <c r="AH1513" s="591" t="s">
        <v>1896</v>
      </c>
      <c r="AI1513" s="592" t="s">
        <v>286</v>
      </c>
      <c r="AJ1513" s="591">
        <v>705007</v>
      </c>
      <c r="AK1513" s="624"/>
      <c r="AL1513" s="764">
        <v>901022</v>
      </c>
      <c r="AM1513" s="764" t="s">
        <v>3617</v>
      </c>
      <c r="AN1513" s="764">
        <v>1</v>
      </c>
      <c r="AO1513" s="624"/>
      <c r="AP1513" s="441"/>
      <c r="AQ1513" s="9"/>
    </row>
    <row r="1514" spans="1:43" ht="15" customHeight="1" x14ac:dyDescent="0.15">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406"/>
      <c r="AG1514" s="181"/>
      <c r="AH1514" s="591" t="s">
        <v>1896</v>
      </c>
      <c r="AI1514" s="592" t="s">
        <v>1610</v>
      </c>
      <c r="AJ1514" s="591">
        <v>705008</v>
      </c>
      <c r="AK1514" s="624"/>
      <c r="AL1514" s="764">
        <v>901023</v>
      </c>
      <c r="AM1514" s="764" t="s">
        <v>3617</v>
      </c>
      <c r="AN1514" s="764">
        <v>1</v>
      </c>
      <c r="AO1514" s="624"/>
      <c r="AP1514" s="441"/>
      <c r="AQ1514" s="9"/>
    </row>
    <row r="1515" spans="1:43" ht="15" customHeight="1" x14ac:dyDescent="0.15">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406"/>
      <c r="AG1515" s="181"/>
      <c r="AH1515" s="591" t="s">
        <v>1896</v>
      </c>
      <c r="AI1515" s="592" t="s">
        <v>1611</v>
      </c>
      <c r="AJ1515" s="591">
        <v>705009</v>
      </c>
      <c r="AK1515" s="624"/>
      <c r="AL1515" s="764">
        <v>901024</v>
      </c>
      <c r="AM1515" s="764">
        <v>1</v>
      </c>
      <c r="AN1515" s="764" t="s">
        <v>3617</v>
      </c>
      <c r="AO1515" s="624"/>
      <c r="AP1515" s="441"/>
      <c r="AQ1515" s="9"/>
    </row>
    <row r="1516" spans="1:43" ht="15" customHeight="1" x14ac:dyDescent="0.15">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406"/>
      <c r="AG1516" s="181"/>
      <c r="AH1516" s="591" t="s">
        <v>1896</v>
      </c>
      <c r="AI1516" s="592" t="s">
        <v>1612</v>
      </c>
      <c r="AJ1516" s="591">
        <v>705010</v>
      </c>
      <c r="AK1516" s="624"/>
      <c r="AL1516" s="764">
        <v>901025</v>
      </c>
      <c r="AM1516" s="764" t="s">
        <v>3617</v>
      </c>
      <c r="AN1516" s="764">
        <v>1</v>
      </c>
      <c r="AO1516" s="624"/>
      <c r="AP1516" s="441"/>
      <c r="AQ1516" s="9"/>
    </row>
    <row r="1517" spans="1:43" ht="15" customHeight="1" x14ac:dyDescent="0.15">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406"/>
      <c r="AG1517" s="181"/>
      <c r="AH1517" s="591" t="s">
        <v>1896</v>
      </c>
      <c r="AI1517" s="592" t="s">
        <v>1614</v>
      </c>
      <c r="AJ1517" s="591">
        <v>705011</v>
      </c>
      <c r="AK1517" s="624"/>
      <c r="AL1517" s="764">
        <v>901026</v>
      </c>
      <c r="AM1517" s="764">
        <v>1</v>
      </c>
      <c r="AN1517" s="764" t="s">
        <v>3617</v>
      </c>
      <c r="AO1517" s="624"/>
      <c r="AP1517" s="441"/>
      <c r="AQ1517" s="9"/>
    </row>
    <row r="1518" spans="1:43" ht="15" customHeight="1" x14ac:dyDescent="0.15">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406"/>
      <c r="AG1518" s="181"/>
      <c r="AH1518" s="591" t="s">
        <v>1896</v>
      </c>
      <c r="AI1518" s="592" t="s">
        <v>1897</v>
      </c>
      <c r="AJ1518" s="591">
        <v>705012</v>
      </c>
      <c r="AK1518" s="624"/>
      <c r="AL1518" s="764">
        <v>901027</v>
      </c>
      <c r="AM1518" s="764" t="s">
        <v>3617</v>
      </c>
      <c r="AN1518" s="764">
        <v>1</v>
      </c>
      <c r="AO1518" s="624"/>
      <c r="AP1518" s="441"/>
      <c r="AQ1518" s="9"/>
    </row>
    <row r="1519" spans="1:43" ht="15" customHeight="1" x14ac:dyDescent="0.15">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c r="AC1519" s="8"/>
      <c r="AD1519" s="8"/>
      <c r="AE1519" s="8"/>
      <c r="AF1519" s="406"/>
      <c r="AG1519" s="181"/>
      <c r="AH1519" s="591" t="s">
        <v>1896</v>
      </c>
      <c r="AI1519" s="592" t="s">
        <v>1615</v>
      </c>
      <c r="AJ1519" s="591">
        <v>705013</v>
      </c>
      <c r="AK1519" s="624"/>
      <c r="AL1519" s="764">
        <v>901028</v>
      </c>
      <c r="AM1519" s="764" t="s">
        <v>3617</v>
      </c>
      <c r="AN1519" s="764">
        <v>1</v>
      </c>
      <c r="AO1519" s="624"/>
      <c r="AP1519" s="441"/>
      <c r="AQ1519" s="9"/>
    </row>
    <row r="1520" spans="1:43" ht="15" customHeight="1" x14ac:dyDescent="0.15">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c r="AC1520" s="8"/>
      <c r="AD1520" s="8"/>
      <c r="AE1520" s="8"/>
      <c r="AF1520" s="406"/>
      <c r="AG1520" s="181"/>
      <c r="AH1520" s="591" t="s">
        <v>1896</v>
      </c>
      <c r="AI1520" s="592" t="s">
        <v>1617</v>
      </c>
      <c r="AJ1520" s="591">
        <v>705014</v>
      </c>
      <c r="AK1520" s="624"/>
      <c r="AL1520" s="764">
        <v>901029</v>
      </c>
      <c r="AM1520" s="764" t="s">
        <v>3617</v>
      </c>
      <c r="AN1520" s="764">
        <v>1</v>
      </c>
      <c r="AO1520" s="624"/>
      <c r="AP1520" s="441"/>
      <c r="AQ1520" s="9"/>
    </row>
    <row r="1521" spans="1:43" ht="15" customHeight="1" x14ac:dyDescent="0.15">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c r="AC1521" s="8"/>
      <c r="AD1521" s="8"/>
      <c r="AE1521" s="8"/>
      <c r="AF1521" s="406"/>
      <c r="AG1521" s="181"/>
      <c r="AH1521" s="591" t="s">
        <v>1896</v>
      </c>
      <c r="AI1521" s="592" t="s">
        <v>1618</v>
      </c>
      <c r="AJ1521" s="591">
        <v>705015</v>
      </c>
      <c r="AK1521" s="624"/>
      <c r="AL1521" s="764">
        <v>901030</v>
      </c>
      <c r="AM1521" s="764" t="s">
        <v>3617</v>
      </c>
      <c r="AN1521" s="764">
        <v>1</v>
      </c>
      <c r="AO1521" s="624"/>
      <c r="AP1521" s="441"/>
      <c r="AQ1521" s="9"/>
    </row>
    <row r="1522" spans="1:43" ht="15" customHeight="1" x14ac:dyDescent="0.15">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c r="AC1522" s="8"/>
      <c r="AD1522" s="8"/>
      <c r="AE1522" s="8"/>
      <c r="AF1522" s="406"/>
      <c r="AG1522" s="181"/>
      <c r="AH1522" s="591" t="s">
        <v>1896</v>
      </c>
      <c r="AI1522" s="592" t="s">
        <v>1620</v>
      </c>
      <c r="AJ1522" s="591">
        <v>705016</v>
      </c>
      <c r="AK1522" s="624"/>
      <c r="AL1522" s="764">
        <v>901032</v>
      </c>
      <c r="AM1522" s="764" t="s">
        <v>3617</v>
      </c>
      <c r="AN1522" s="764">
        <v>1</v>
      </c>
      <c r="AO1522" s="624"/>
      <c r="AP1522" s="441"/>
      <c r="AQ1522" s="9"/>
    </row>
    <row r="1523" spans="1:43" ht="15" customHeight="1" x14ac:dyDescent="0.15">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c r="AC1523" s="8"/>
      <c r="AD1523" s="8"/>
      <c r="AE1523" s="8"/>
      <c r="AF1523" s="406"/>
      <c r="AG1523" s="181"/>
      <c r="AH1523" s="591" t="s">
        <v>1896</v>
      </c>
      <c r="AI1523" s="592" t="s">
        <v>1621</v>
      </c>
      <c r="AJ1523" s="591">
        <v>705017</v>
      </c>
      <c r="AK1523" s="624"/>
      <c r="AL1523" s="764">
        <v>901033</v>
      </c>
      <c r="AM1523" s="764" t="s">
        <v>3617</v>
      </c>
      <c r="AN1523" s="764">
        <v>1</v>
      </c>
      <c r="AO1523" s="624"/>
      <c r="AP1523" s="441"/>
      <c r="AQ1523" s="9"/>
    </row>
    <row r="1524" spans="1:43" ht="15" customHeight="1" x14ac:dyDescent="0.15">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c r="AC1524" s="8"/>
      <c r="AD1524" s="8"/>
      <c r="AE1524" s="8"/>
      <c r="AF1524" s="406"/>
      <c r="AG1524" s="181"/>
      <c r="AH1524" s="591" t="s">
        <v>1896</v>
      </c>
      <c r="AI1524" s="592" t="s">
        <v>1622</v>
      </c>
      <c r="AJ1524" s="591">
        <v>705018</v>
      </c>
      <c r="AK1524" s="624"/>
      <c r="AL1524" s="764">
        <v>901034</v>
      </c>
      <c r="AM1524" s="764">
        <v>1</v>
      </c>
      <c r="AN1524" s="764" t="s">
        <v>3617</v>
      </c>
      <c r="AO1524" s="624"/>
      <c r="AP1524" s="441"/>
      <c r="AQ1524" s="9"/>
    </row>
    <row r="1525" spans="1:43" ht="15" customHeight="1" x14ac:dyDescent="0.15">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c r="AC1525" s="8"/>
      <c r="AD1525" s="8"/>
      <c r="AE1525" s="8"/>
      <c r="AF1525" s="406"/>
      <c r="AG1525" s="181"/>
      <c r="AH1525" s="591" t="s">
        <v>1896</v>
      </c>
      <c r="AI1525" s="592" t="s">
        <v>1623</v>
      </c>
      <c r="AJ1525" s="591">
        <v>705019</v>
      </c>
      <c r="AK1525" s="624"/>
      <c r="AL1525" s="764">
        <v>901035</v>
      </c>
      <c r="AM1525" s="764">
        <v>1</v>
      </c>
      <c r="AN1525" s="764" t="s">
        <v>3617</v>
      </c>
      <c r="AO1525" s="624"/>
      <c r="AP1525" s="441"/>
      <c r="AQ1525" s="9"/>
    </row>
    <row r="1526" spans="1:43" ht="15" customHeight="1" x14ac:dyDescent="0.15">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c r="AC1526" s="8"/>
      <c r="AD1526" s="8"/>
      <c r="AE1526" s="8"/>
      <c r="AF1526" s="406"/>
      <c r="AG1526" s="181"/>
      <c r="AH1526" s="591" t="s">
        <v>1896</v>
      </c>
      <c r="AI1526" s="592" t="s">
        <v>1898</v>
      </c>
      <c r="AJ1526" s="591">
        <v>705020</v>
      </c>
      <c r="AK1526" s="624"/>
      <c r="AL1526" s="764">
        <v>901036</v>
      </c>
      <c r="AM1526" s="764">
        <v>1</v>
      </c>
      <c r="AN1526" s="764" t="s">
        <v>3617</v>
      </c>
      <c r="AO1526" s="624"/>
      <c r="AP1526" s="441"/>
      <c r="AQ1526" s="9"/>
    </row>
    <row r="1527" spans="1:43" ht="15" customHeight="1" x14ac:dyDescent="0.15">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c r="AC1527" s="8"/>
      <c r="AD1527" s="8"/>
      <c r="AE1527" s="8"/>
      <c r="AF1527" s="406"/>
      <c r="AG1527" s="181"/>
      <c r="AH1527" s="591" t="s">
        <v>1896</v>
      </c>
      <c r="AI1527" s="592" t="s">
        <v>1899</v>
      </c>
      <c r="AJ1527" s="591">
        <v>705991</v>
      </c>
      <c r="AK1527" s="624"/>
      <c r="AL1527" s="764">
        <v>901038</v>
      </c>
      <c r="AM1527" s="764">
        <v>1</v>
      </c>
      <c r="AN1527" s="764" t="s">
        <v>3617</v>
      </c>
      <c r="AO1527" s="624"/>
      <c r="AP1527" s="441"/>
      <c r="AQ1527" s="9"/>
    </row>
    <row r="1528" spans="1:43" ht="15" customHeight="1" x14ac:dyDescent="0.15">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c r="AC1528" s="8"/>
      <c r="AD1528" s="8"/>
      <c r="AE1528" s="8"/>
      <c r="AF1528" s="406"/>
      <c r="AG1528" s="181"/>
      <c r="AH1528" s="591" t="s">
        <v>1896</v>
      </c>
      <c r="AI1528" s="592" t="s">
        <v>1900</v>
      </c>
      <c r="AJ1528" s="591">
        <v>705992</v>
      </c>
      <c r="AK1528" s="624"/>
      <c r="AL1528" s="764">
        <v>901039</v>
      </c>
      <c r="AM1528" s="764" t="s">
        <v>3617</v>
      </c>
      <c r="AN1528" s="764">
        <v>1</v>
      </c>
      <c r="AO1528" s="624"/>
      <c r="AP1528" s="441"/>
      <c r="AQ1528" s="9"/>
    </row>
    <row r="1529" spans="1:43" ht="15" customHeight="1" x14ac:dyDescent="0.15">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c r="AC1529" s="8"/>
      <c r="AD1529" s="8"/>
      <c r="AE1529" s="8"/>
      <c r="AF1529" s="406"/>
      <c r="AG1529" s="181"/>
      <c r="AH1529" s="591" t="s">
        <v>1901</v>
      </c>
      <c r="AI1529" s="592" t="s">
        <v>1624</v>
      </c>
      <c r="AJ1529" s="591">
        <v>801001</v>
      </c>
      <c r="AK1529" s="624"/>
      <c r="AL1529" s="764">
        <v>901040</v>
      </c>
      <c r="AM1529" s="764" t="s">
        <v>3617</v>
      </c>
      <c r="AN1529" s="764">
        <v>1</v>
      </c>
      <c r="AO1529" s="624"/>
      <c r="AP1529" s="441"/>
      <c r="AQ1529" s="9"/>
    </row>
    <row r="1530" spans="1:43" ht="15" customHeight="1" x14ac:dyDescent="0.15">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c r="AC1530" s="8"/>
      <c r="AD1530" s="8"/>
      <c r="AE1530" s="8"/>
      <c r="AF1530" s="406"/>
      <c r="AG1530" s="181"/>
      <c r="AH1530" s="591" t="s">
        <v>1901</v>
      </c>
      <c r="AI1530" s="592" t="s">
        <v>1625</v>
      </c>
      <c r="AJ1530" s="591">
        <v>801003</v>
      </c>
      <c r="AK1530" s="624"/>
      <c r="AL1530" s="764">
        <v>901042</v>
      </c>
      <c r="AM1530" s="764" t="s">
        <v>3617</v>
      </c>
      <c r="AN1530" s="764">
        <v>1</v>
      </c>
      <c r="AO1530" s="624"/>
      <c r="AP1530" s="441"/>
      <c r="AQ1530" s="9"/>
    </row>
    <row r="1531" spans="1:43" ht="15" customHeight="1" x14ac:dyDescent="0.15">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c r="AC1531" s="8"/>
      <c r="AD1531" s="8"/>
      <c r="AE1531" s="8"/>
      <c r="AF1531" s="406"/>
      <c r="AG1531" s="181"/>
      <c r="AH1531" s="591" t="s">
        <v>1901</v>
      </c>
      <c r="AI1531" s="592" t="s">
        <v>1626</v>
      </c>
      <c r="AJ1531" s="591">
        <v>801006</v>
      </c>
      <c r="AK1531" s="624"/>
      <c r="AL1531" s="764">
        <v>901044</v>
      </c>
      <c r="AM1531" s="764" t="s">
        <v>3617</v>
      </c>
      <c r="AN1531" s="764">
        <v>1</v>
      </c>
      <c r="AO1531" s="624"/>
      <c r="AP1531" s="441"/>
      <c r="AQ1531" s="9"/>
    </row>
    <row r="1532" spans="1:43" ht="15" customHeight="1" x14ac:dyDescent="0.15">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c r="AC1532" s="8"/>
      <c r="AD1532" s="8"/>
      <c r="AE1532" s="8"/>
      <c r="AF1532" s="406"/>
      <c r="AG1532" s="181"/>
      <c r="AH1532" s="591" t="s">
        <v>1902</v>
      </c>
      <c r="AI1532" s="592" t="s">
        <v>1903</v>
      </c>
      <c r="AJ1532" s="591">
        <v>802001</v>
      </c>
      <c r="AK1532" s="624"/>
      <c r="AL1532" s="764">
        <v>901045</v>
      </c>
      <c r="AM1532" s="764">
        <v>1</v>
      </c>
      <c r="AN1532" s="764" t="s">
        <v>3617</v>
      </c>
      <c r="AO1532" s="624"/>
      <c r="AP1532" s="441"/>
      <c r="AQ1532" s="9"/>
    </row>
    <row r="1533" spans="1:43" ht="15" customHeight="1" x14ac:dyDescent="0.15">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c r="AC1533" s="8"/>
      <c r="AD1533" s="8"/>
      <c r="AE1533" s="8"/>
      <c r="AF1533" s="406"/>
      <c r="AG1533" s="181"/>
      <c r="AH1533" s="591" t="s">
        <v>1902</v>
      </c>
      <c r="AI1533" s="592" t="s">
        <v>1628</v>
      </c>
      <c r="AJ1533" s="591">
        <v>802002</v>
      </c>
      <c r="AK1533" s="624"/>
      <c r="AL1533" s="764">
        <v>901047</v>
      </c>
      <c r="AM1533" s="764" t="s">
        <v>3617</v>
      </c>
      <c r="AN1533" s="764">
        <v>1</v>
      </c>
      <c r="AO1533" s="624"/>
      <c r="AP1533" s="441"/>
      <c r="AQ1533" s="9"/>
    </row>
    <row r="1534" spans="1:43" ht="15" customHeight="1" x14ac:dyDescent="0.15">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c r="AC1534" s="8"/>
      <c r="AD1534" s="8"/>
      <c r="AE1534" s="8"/>
      <c r="AF1534" s="406"/>
      <c r="AG1534" s="181"/>
      <c r="AH1534" s="591" t="s">
        <v>1902</v>
      </c>
      <c r="AI1534" s="592" t="s">
        <v>1630</v>
      </c>
      <c r="AJ1534" s="591">
        <v>802003</v>
      </c>
      <c r="AK1534" s="624"/>
      <c r="AL1534" s="764">
        <v>901048</v>
      </c>
      <c r="AM1534" s="764">
        <v>1</v>
      </c>
      <c r="AN1534" s="764" t="s">
        <v>3617</v>
      </c>
      <c r="AO1534" s="624"/>
      <c r="AP1534" s="441"/>
      <c r="AQ1534" s="9"/>
    </row>
    <row r="1535" spans="1:43" ht="15" customHeight="1" x14ac:dyDescent="0.15">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c r="AC1535" s="8"/>
      <c r="AD1535" s="8"/>
      <c r="AE1535" s="8"/>
      <c r="AF1535" s="406"/>
      <c r="AG1535" s="181"/>
      <c r="AH1535" s="591" t="s">
        <v>1902</v>
      </c>
      <c r="AI1535" s="592" t="s">
        <v>1904</v>
      </c>
      <c r="AJ1535" s="591">
        <v>802004</v>
      </c>
      <c r="AK1535" s="624"/>
      <c r="AL1535" s="764">
        <v>901049</v>
      </c>
      <c r="AM1535" s="764" t="s">
        <v>3617</v>
      </c>
      <c r="AN1535" s="764">
        <v>1</v>
      </c>
      <c r="AO1535" s="624"/>
      <c r="AP1535" s="441"/>
      <c r="AQ1535" s="9"/>
    </row>
    <row r="1536" spans="1:43" ht="15" customHeight="1" x14ac:dyDescent="0.15">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c r="AC1536" s="8"/>
      <c r="AD1536" s="8"/>
      <c r="AE1536" s="8"/>
      <c r="AF1536" s="406"/>
      <c r="AG1536" s="181"/>
      <c r="AH1536" s="591" t="s">
        <v>1902</v>
      </c>
      <c r="AI1536" s="592" t="s">
        <v>1632</v>
      </c>
      <c r="AJ1536" s="591">
        <v>802005</v>
      </c>
      <c r="AK1536" s="624"/>
      <c r="AL1536" s="764">
        <v>901050</v>
      </c>
      <c r="AM1536" s="764" t="s">
        <v>3617</v>
      </c>
      <c r="AN1536" s="764">
        <v>1</v>
      </c>
      <c r="AO1536" s="624"/>
      <c r="AP1536" s="441"/>
      <c r="AQ1536" s="9"/>
    </row>
    <row r="1537" spans="1:43" ht="15" customHeight="1" x14ac:dyDescent="0.15">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c r="AC1537" s="8"/>
      <c r="AD1537" s="8"/>
      <c r="AE1537" s="8"/>
      <c r="AF1537" s="406"/>
      <c r="AG1537" s="181"/>
      <c r="AH1537" s="591" t="s">
        <v>1902</v>
      </c>
      <c r="AI1537" s="592" t="s">
        <v>1634</v>
      </c>
      <c r="AJ1537" s="591">
        <v>802006</v>
      </c>
      <c r="AK1537" s="624"/>
      <c r="AL1537" s="764">
        <v>901051</v>
      </c>
      <c r="AM1537" s="764" t="s">
        <v>3617</v>
      </c>
      <c r="AN1537" s="764">
        <v>1</v>
      </c>
      <c r="AO1537" s="624"/>
      <c r="AP1537" s="441"/>
      <c r="AQ1537" s="9"/>
    </row>
    <row r="1538" spans="1:43" ht="15" customHeight="1" x14ac:dyDescent="0.15">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c r="AC1538" s="8"/>
      <c r="AD1538" s="8"/>
      <c r="AE1538" s="8"/>
      <c r="AF1538" s="406"/>
      <c r="AG1538" s="181"/>
      <c r="AH1538" s="591" t="s">
        <v>1902</v>
      </c>
      <c r="AI1538" s="592" t="s">
        <v>1636</v>
      </c>
      <c r="AJ1538" s="591">
        <v>802007</v>
      </c>
      <c r="AK1538" s="624"/>
      <c r="AL1538" s="764">
        <v>901052</v>
      </c>
      <c r="AM1538" s="764" t="s">
        <v>3617</v>
      </c>
      <c r="AN1538" s="764">
        <v>1</v>
      </c>
      <c r="AO1538" s="624"/>
      <c r="AP1538" s="441"/>
      <c r="AQ1538" s="9"/>
    </row>
    <row r="1539" spans="1:43" ht="15" customHeight="1" x14ac:dyDescent="0.15">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c r="AC1539" s="8"/>
      <c r="AD1539" s="8"/>
      <c r="AE1539" s="8"/>
      <c r="AF1539" s="406"/>
      <c r="AG1539" s="181"/>
      <c r="AH1539" s="591" t="s">
        <v>1902</v>
      </c>
      <c r="AI1539" s="592" t="s">
        <v>1905</v>
      </c>
      <c r="AJ1539" s="591">
        <v>802008</v>
      </c>
      <c r="AK1539" s="624"/>
      <c r="AL1539" s="764">
        <v>901053</v>
      </c>
      <c r="AM1539" s="764" t="s">
        <v>3617</v>
      </c>
      <c r="AN1539" s="764">
        <v>1</v>
      </c>
      <c r="AO1539" s="624"/>
      <c r="AP1539" s="441"/>
      <c r="AQ1539" s="9"/>
    </row>
    <row r="1540" spans="1:43" ht="15" customHeight="1" x14ac:dyDescent="0.15">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c r="AC1540" s="8"/>
      <c r="AD1540" s="8"/>
      <c r="AE1540" s="8"/>
      <c r="AF1540" s="406"/>
      <c r="AG1540" s="181"/>
      <c r="AH1540" s="591" t="s">
        <v>1902</v>
      </c>
      <c r="AI1540" s="592" t="s">
        <v>287</v>
      </c>
      <c r="AJ1540" s="591">
        <v>802009</v>
      </c>
      <c r="AK1540" s="624"/>
      <c r="AL1540" s="764">
        <v>901054</v>
      </c>
      <c r="AM1540" s="764" t="s">
        <v>3617</v>
      </c>
      <c r="AN1540" s="764">
        <v>1</v>
      </c>
      <c r="AO1540" s="624"/>
      <c r="AP1540" s="441"/>
      <c r="AQ1540" s="9"/>
    </row>
    <row r="1541" spans="1:43" ht="15" customHeight="1" x14ac:dyDescent="0.15">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c r="AC1541" s="8"/>
      <c r="AD1541" s="8"/>
      <c r="AE1541" s="8"/>
      <c r="AF1541" s="406"/>
      <c r="AG1541" s="181"/>
      <c r="AH1541" s="591" t="s">
        <v>1902</v>
      </c>
      <c r="AI1541" s="592" t="s">
        <v>1906</v>
      </c>
      <c r="AJ1541" s="591">
        <v>802010</v>
      </c>
      <c r="AK1541" s="624"/>
      <c r="AL1541" s="764">
        <v>901055</v>
      </c>
      <c r="AM1541" s="764">
        <v>1</v>
      </c>
      <c r="AN1541" s="764" t="s">
        <v>3617</v>
      </c>
      <c r="AO1541" s="624"/>
      <c r="AP1541" s="441"/>
      <c r="AQ1541" s="9"/>
    </row>
    <row r="1542" spans="1:43" ht="15" customHeight="1" x14ac:dyDescent="0.15">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c r="AC1542" s="8"/>
      <c r="AD1542" s="8"/>
      <c r="AE1542" s="8"/>
      <c r="AF1542" s="406"/>
      <c r="AG1542" s="181"/>
      <c r="AH1542" s="591" t="s">
        <v>1902</v>
      </c>
      <c r="AI1542" s="592" t="s">
        <v>1907</v>
      </c>
      <c r="AJ1542" s="591">
        <v>802990</v>
      </c>
      <c r="AK1542" s="624"/>
      <c r="AL1542" s="764">
        <v>901056</v>
      </c>
      <c r="AM1542" s="764" t="s">
        <v>3617</v>
      </c>
      <c r="AN1542" s="764">
        <v>1</v>
      </c>
      <c r="AO1542" s="624"/>
      <c r="AP1542" s="441"/>
      <c r="AQ1542" s="9"/>
    </row>
    <row r="1543" spans="1:43" ht="15" customHeight="1" x14ac:dyDescent="0.15">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c r="AC1543" s="8"/>
      <c r="AD1543" s="8"/>
      <c r="AE1543" s="8"/>
      <c r="AF1543" s="406"/>
      <c r="AG1543" s="181"/>
      <c r="AH1543" s="591" t="s">
        <v>1902</v>
      </c>
      <c r="AI1543" s="592" t="s">
        <v>1908</v>
      </c>
      <c r="AJ1543" s="591">
        <v>802991</v>
      </c>
      <c r="AK1543" s="624"/>
      <c r="AL1543" s="764">
        <v>901057</v>
      </c>
      <c r="AM1543" s="764" t="s">
        <v>3617</v>
      </c>
      <c r="AN1543" s="764">
        <v>1</v>
      </c>
      <c r="AO1543" s="624"/>
      <c r="AP1543" s="441"/>
      <c r="AQ1543" s="9"/>
    </row>
    <row r="1544" spans="1:43" ht="15" customHeight="1" x14ac:dyDescent="0.15">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c r="AC1544" s="8"/>
      <c r="AD1544" s="8"/>
      <c r="AE1544" s="8"/>
      <c r="AF1544" s="406"/>
      <c r="AG1544" s="181"/>
      <c r="AH1544" s="591" t="s">
        <v>1902</v>
      </c>
      <c r="AI1544" s="592" t="s">
        <v>376</v>
      </c>
      <c r="AJ1544" s="591">
        <v>802993</v>
      </c>
      <c r="AK1544" s="624"/>
      <c r="AL1544" s="764">
        <v>901058</v>
      </c>
      <c r="AM1544" s="764" t="s">
        <v>3617</v>
      </c>
      <c r="AN1544" s="764">
        <v>1</v>
      </c>
      <c r="AO1544" s="624"/>
      <c r="AP1544" s="441"/>
      <c r="AQ1544" s="9"/>
    </row>
    <row r="1545" spans="1:43" ht="15" customHeight="1" x14ac:dyDescent="0.15">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c r="AC1545" s="8"/>
      <c r="AD1545" s="8"/>
      <c r="AE1545" s="8"/>
      <c r="AF1545" s="406"/>
      <c r="AG1545" s="181"/>
      <c r="AH1545" s="591" t="s">
        <v>1909</v>
      </c>
      <c r="AI1545" s="592" t="s">
        <v>1639</v>
      </c>
      <c r="AJ1545" s="591">
        <v>803001</v>
      </c>
      <c r="AK1545" s="624"/>
      <c r="AL1545" s="764">
        <v>901059</v>
      </c>
      <c r="AM1545" s="764" t="s">
        <v>3617</v>
      </c>
      <c r="AN1545" s="764">
        <v>1</v>
      </c>
      <c r="AO1545" s="624"/>
      <c r="AP1545" s="441"/>
      <c r="AQ1545" s="9"/>
    </row>
    <row r="1546" spans="1:43" ht="15" customHeight="1" x14ac:dyDescent="0.15">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c r="AC1546" s="8"/>
      <c r="AD1546" s="8"/>
      <c r="AE1546" s="8"/>
      <c r="AF1546" s="406"/>
      <c r="AG1546" s="181"/>
      <c r="AH1546" s="591" t="s">
        <v>1909</v>
      </c>
      <c r="AI1546" s="592" t="s">
        <v>1202</v>
      </c>
      <c r="AJ1546" s="591">
        <v>803002</v>
      </c>
      <c r="AK1546" s="624"/>
      <c r="AL1546" s="764">
        <v>901060</v>
      </c>
      <c r="AM1546" s="764" t="s">
        <v>3617</v>
      </c>
      <c r="AN1546" s="764">
        <v>1</v>
      </c>
      <c r="AO1546" s="624"/>
      <c r="AP1546" s="441"/>
      <c r="AQ1546" s="9"/>
    </row>
    <row r="1547" spans="1:43" ht="15" customHeight="1" x14ac:dyDescent="0.15">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c r="AC1547" s="8"/>
      <c r="AD1547" s="8"/>
      <c r="AE1547" s="8"/>
      <c r="AF1547" s="406"/>
      <c r="AG1547" s="181"/>
      <c r="AH1547" s="591" t="s">
        <v>1909</v>
      </c>
      <c r="AI1547" s="592" t="s">
        <v>1641</v>
      </c>
      <c r="AJ1547" s="591">
        <v>803003</v>
      </c>
      <c r="AK1547" s="624"/>
      <c r="AL1547" s="764">
        <v>901061</v>
      </c>
      <c r="AM1547" s="764" t="s">
        <v>3617</v>
      </c>
      <c r="AN1547" s="764">
        <v>1</v>
      </c>
      <c r="AO1547" s="624"/>
      <c r="AP1547" s="441"/>
      <c r="AQ1547" s="9"/>
    </row>
    <row r="1548" spans="1:43" ht="15" customHeight="1" x14ac:dyDescent="0.15">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c r="AC1548" s="8"/>
      <c r="AD1548" s="8"/>
      <c r="AE1548" s="8"/>
      <c r="AF1548" s="406"/>
      <c r="AG1548" s="181"/>
      <c r="AH1548" s="591" t="s">
        <v>1909</v>
      </c>
      <c r="AI1548" s="592" t="s">
        <v>1642</v>
      </c>
      <c r="AJ1548" s="591">
        <v>803004</v>
      </c>
      <c r="AK1548" s="624"/>
      <c r="AL1548" s="764">
        <v>901062</v>
      </c>
      <c r="AM1548" s="764">
        <v>1</v>
      </c>
      <c r="AN1548" s="764" t="s">
        <v>3617</v>
      </c>
      <c r="AO1548" s="624"/>
      <c r="AP1548" s="441"/>
      <c r="AQ1548" s="9"/>
    </row>
    <row r="1549" spans="1:43" ht="15" customHeight="1" x14ac:dyDescent="0.15">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c r="AC1549" s="8"/>
      <c r="AD1549" s="8"/>
      <c r="AE1549" s="8"/>
      <c r="AF1549" s="406"/>
      <c r="AG1549" s="181"/>
      <c r="AH1549" s="591" t="s">
        <v>1909</v>
      </c>
      <c r="AI1549" s="592" t="s">
        <v>457</v>
      </c>
      <c r="AJ1549" s="591">
        <v>803005</v>
      </c>
      <c r="AK1549" s="624"/>
      <c r="AL1549" s="764">
        <v>901063</v>
      </c>
      <c r="AM1549" s="764">
        <v>1</v>
      </c>
      <c r="AN1549" s="764" t="s">
        <v>3617</v>
      </c>
      <c r="AO1549" s="624"/>
      <c r="AP1549" s="441"/>
      <c r="AQ1549" s="9"/>
    </row>
    <row r="1550" spans="1:43" ht="15" customHeight="1" x14ac:dyDescent="0.15">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c r="AC1550" s="8"/>
      <c r="AD1550" s="8"/>
      <c r="AE1550" s="8"/>
      <c r="AF1550" s="406"/>
      <c r="AG1550" s="181"/>
      <c r="AH1550" s="591" t="s">
        <v>1909</v>
      </c>
      <c r="AI1550" s="592" t="s">
        <v>1910</v>
      </c>
      <c r="AJ1550" s="591">
        <v>803006</v>
      </c>
      <c r="AK1550" s="624"/>
      <c r="AL1550" s="764">
        <v>901064</v>
      </c>
      <c r="AM1550" s="764" t="s">
        <v>3617</v>
      </c>
      <c r="AN1550" s="764">
        <v>1</v>
      </c>
      <c r="AO1550" s="624"/>
      <c r="AP1550" s="441"/>
      <c r="AQ1550" s="9"/>
    </row>
    <row r="1551" spans="1:43" ht="15" customHeight="1" x14ac:dyDescent="0.15">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c r="AC1551" s="8"/>
      <c r="AD1551" s="8"/>
      <c r="AE1551" s="8"/>
      <c r="AF1551" s="406"/>
      <c r="AG1551" s="181"/>
      <c r="AH1551" s="591" t="s">
        <v>1909</v>
      </c>
      <c r="AI1551" s="592" t="s">
        <v>1643</v>
      </c>
      <c r="AJ1551" s="591">
        <v>803007</v>
      </c>
      <c r="AK1551" s="624"/>
      <c r="AL1551" s="764">
        <v>901065</v>
      </c>
      <c r="AM1551" s="764" t="s">
        <v>3617</v>
      </c>
      <c r="AN1551" s="764">
        <v>1</v>
      </c>
      <c r="AO1551" s="624"/>
      <c r="AP1551" s="441"/>
      <c r="AQ1551" s="9"/>
    </row>
    <row r="1552" spans="1:43" ht="15" customHeight="1" x14ac:dyDescent="0.15">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c r="AC1552" s="8"/>
      <c r="AD1552" s="8"/>
      <c r="AE1552" s="8"/>
      <c r="AF1552" s="406"/>
      <c r="AG1552" s="181"/>
      <c r="AH1552" s="591" t="s">
        <v>1909</v>
      </c>
      <c r="AI1552" s="592" t="s">
        <v>1644</v>
      </c>
      <c r="AJ1552" s="591">
        <v>803008</v>
      </c>
      <c r="AK1552" s="624"/>
      <c r="AL1552" s="764">
        <v>901066</v>
      </c>
      <c r="AM1552" s="764">
        <v>1</v>
      </c>
      <c r="AN1552" s="764" t="s">
        <v>3617</v>
      </c>
      <c r="AO1552" s="624"/>
      <c r="AP1552" s="441"/>
      <c r="AQ1552" s="9"/>
    </row>
    <row r="1553" spans="1:43" ht="15" customHeight="1" x14ac:dyDescent="0.15">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c r="AC1553" s="8"/>
      <c r="AD1553" s="8"/>
      <c r="AE1553" s="8"/>
      <c r="AF1553" s="406"/>
      <c r="AG1553" s="181"/>
      <c r="AH1553" s="591" t="s">
        <v>1909</v>
      </c>
      <c r="AI1553" s="592" t="s">
        <v>1645</v>
      </c>
      <c r="AJ1553" s="591">
        <v>803009</v>
      </c>
      <c r="AK1553" s="624"/>
      <c r="AL1553" s="764">
        <v>901067</v>
      </c>
      <c r="AM1553" s="764" t="s">
        <v>3617</v>
      </c>
      <c r="AN1553" s="764">
        <v>1</v>
      </c>
      <c r="AO1553" s="624"/>
      <c r="AP1553" s="441"/>
      <c r="AQ1553" s="9"/>
    </row>
    <row r="1554" spans="1:43" ht="15" customHeight="1" x14ac:dyDescent="0.15">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c r="AC1554" s="8"/>
      <c r="AD1554" s="8"/>
      <c r="AE1554" s="8"/>
      <c r="AF1554" s="406"/>
      <c r="AG1554" s="181"/>
      <c r="AH1554" s="591" t="s">
        <v>1909</v>
      </c>
      <c r="AI1554" s="592" t="s">
        <v>288</v>
      </c>
      <c r="AJ1554" s="591">
        <v>803011</v>
      </c>
      <c r="AK1554" s="624"/>
      <c r="AL1554" s="764">
        <v>901068</v>
      </c>
      <c r="AM1554" s="764">
        <v>1</v>
      </c>
      <c r="AN1554" s="764" t="s">
        <v>3617</v>
      </c>
      <c r="AO1554" s="624"/>
      <c r="AP1554" s="441"/>
      <c r="AQ1554" s="9"/>
    </row>
    <row r="1555" spans="1:43" ht="15" customHeight="1" x14ac:dyDescent="0.15">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c r="AC1555" s="8"/>
      <c r="AD1555" s="8"/>
      <c r="AE1555" s="8"/>
      <c r="AF1555" s="406"/>
      <c r="AG1555" s="181"/>
      <c r="AH1555" s="591" t="s">
        <v>1909</v>
      </c>
      <c r="AI1555" s="592" t="s">
        <v>1911</v>
      </c>
      <c r="AJ1555" s="591">
        <v>803013</v>
      </c>
      <c r="AK1555" s="624"/>
      <c r="AL1555" s="764">
        <v>901070</v>
      </c>
      <c r="AM1555" s="764">
        <v>1</v>
      </c>
      <c r="AN1555" s="764" t="s">
        <v>3617</v>
      </c>
      <c r="AO1555" s="624"/>
      <c r="AP1555" s="441"/>
      <c r="AQ1555" s="9"/>
    </row>
    <row r="1556" spans="1:43" ht="15" customHeight="1" x14ac:dyDescent="0.15">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c r="AC1556" s="8"/>
      <c r="AD1556" s="8"/>
      <c r="AE1556" s="8"/>
      <c r="AF1556" s="406"/>
      <c r="AG1556" s="181"/>
      <c r="AH1556" s="591" t="s">
        <v>1909</v>
      </c>
      <c r="AI1556" s="592" t="s">
        <v>1912</v>
      </c>
      <c r="AJ1556" s="591">
        <v>803015</v>
      </c>
      <c r="AK1556" s="624"/>
      <c r="AL1556" s="764">
        <v>901990</v>
      </c>
      <c r="AM1556" s="764" t="s">
        <v>3617</v>
      </c>
      <c r="AN1556" s="764">
        <v>1</v>
      </c>
      <c r="AO1556" s="624"/>
      <c r="AP1556" s="441"/>
      <c r="AQ1556" s="9"/>
    </row>
    <row r="1557" spans="1:43" ht="15" customHeight="1" x14ac:dyDescent="0.15">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c r="AC1557" s="8"/>
      <c r="AD1557" s="8"/>
      <c r="AE1557" s="8"/>
      <c r="AF1557" s="406"/>
      <c r="AG1557" s="181"/>
      <c r="AH1557" s="591" t="s">
        <v>1909</v>
      </c>
      <c r="AI1557" s="592" t="s">
        <v>1913</v>
      </c>
      <c r="AJ1557" s="591">
        <v>803016</v>
      </c>
      <c r="AK1557" s="624"/>
      <c r="AL1557" s="764">
        <v>901991</v>
      </c>
      <c r="AM1557" s="764" t="s">
        <v>3617</v>
      </c>
      <c r="AN1557" s="764">
        <v>1</v>
      </c>
      <c r="AO1557" s="624"/>
      <c r="AP1557" s="441"/>
      <c r="AQ1557" s="9"/>
    </row>
    <row r="1558" spans="1:43" ht="15" customHeight="1" x14ac:dyDescent="0.15">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c r="AC1558" s="8"/>
      <c r="AD1558" s="8"/>
      <c r="AE1558" s="8"/>
      <c r="AF1558" s="406"/>
      <c r="AG1558" s="181"/>
      <c r="AH1558" s="591" t="s">
        <v>1909</v>
      </c>
      <c r="AI1558" s="592" t="s">
        <v>1914</v>
      </c>
      <c r="AJ1558" s="591">
        <v>803018</v>
      </c>
      <c r="AK1558" s="441"/>
      <c r="AL1558" s="764">
        <v>901992</v>
      </c>
      <c r="AM1558" s="764" t="s">
        <v>3617</v>
      </c>
      <c r="AN1558" s="764">
        <v>1</v>
      </c>
      <c r="AO1558" s="441"/>
      <c r="AP1558" s="441"/>
      <c r="AQ1558" s="9"/>
    </row>
    <row r="1559" spans="1:43" ht="15" customHeight="1" x14ac:dyDescent="0.15">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c r="AC1559" s="8"/>
      <c r="AD1559" s="8"/>
      <c r="AE1559" s="8"/>
      <c r="AF1559" s="406"/>
      <c r="AG1559" s="181"/>
      <c r="AH1559" s="591" t="s">
        <v>1909</v>
      </c>
      <c r="AI1559" s="592" t="s">
        <v>1915</v>
      </c>
      <c r="AJ1559" s="591">
        <v>803019</v>
      </c>
      <c r="AK1559" s="441"/>
      <c r="AL1559" s="764">
        <v>902001</v>
      </c>
      <c r="AM1559" s="764">
        <v>1</v>
      </c>
      <c r="AN1559" s="764" t="s">
        <v>3617</v>
      </c>
      <c r="AO1559" s="441"/>
      <c r="AP1559" s="441"/>
      <c r="AQ1559" s="9"/>
    </row>
    <row r="1560" spans="1:43" ht="15" customHeight="1" x14ac:dyDescent="0.15">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c r="AC1560" s="8"/>
      <c r="AD1560" s="8"/>
      <c r="AE1560" s="8"/>
      <c r="AF1560" s="406"/>
      <c r="AG1560" s="181"/>
      <c r="AH1560" s="591" t="s">
        <v>1909</v>
      </c>
      <c r="AI1560" s="592" t="s">
        <v>1916</v>
      </c>
      <c r="AJ1560" s="591">
        <v>803990</v>
      </c>
      <c r="AK1560" s="441"/>
      <c r="AL1560" s="764">
        <v>902002</v>
      </c>
      <c r="AM1560" s="764" t="s">
        <v>3617</v>
      </c>
      <c r="AN1560" s="764">
        <v>1</v>
      </c>
      <c r="AO1560" s="441"/>
      <c r="AP1560" s="441"/>
      <c r="AQ1560" s="9"/>
    </row>
    <row r="1561" spans="1:43" ht="15" customHeight="1" x14ac:dyDescent="0.15">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c r="AC1561" s="8"/>
      <c r="AD1561" s="8"/>
      <c r="AE1561" s="8"/>
      <c r="AF1561" s="406"/>
      <c r="AG1561" s="181"/>
      <c r="AH1561" s="591" t="s">
        <v>1917</v>
      </c>
      <c r="AI1561" s="592" t="s">
        <v>1646</v>
      </c>
      <c r="AJ1561" s="591">
        <v>804001</v>
      </c>
      <c r="AK1561" s="441"/>
      <c r="AL1561" s="764">
        <v>902003</v>
      </c>
      <c r="AM1561" s="764">
        <v>1</v>
      </c>
      <c r="AN1561" s="764" t="s">
        <v>3617</v>
      </c>
      <c r="AO1561" s="441"/>
      <c r="AP1561" s="441"/>
      <c r="AQ1561" s="9"/>
    </row>
    <row r="1562" spans="1:43" ht="15" customHeight="1" x14ac:dyDescent="0.15">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c r="AC1562" s="8"/>
      <c r="AD1562" s="8"/>
      <c r="AE1562" s="8"/>
      <c r="AF1562" s="406"/>
      <c r="AG1562" s="181"/>
      <c r="AH1562" s="591" t="s">
        <v>1917</v>
      </c>
      <c r="AI1562" s="592" t="s">
        <v>1648</v>
      </c>
      <c r="AJ1562" s="591">
        <v>804002</v>
      </c>
      <c r="AK1562" s="441"/>
      <c r="AL1562" s="764">
        <v>902004</v>
      </c>
      <c r="AM1562" s="764" t="s">
        <v>3617</v>
      </c>
      <c r="AN1562" s="764">
        <v>1</v>
      </c>
      <c r="AO1562" s="441"/>
      <c r="AP1562" s="441"/>
      <c r="AQ1562" s="9"/>
    </row>
    <row r="1563" spans="1:43" ht="15" customHeight="1" x14ac:dyDescent="0.15">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c r="AC1563" s="8"/>
      <c r="AD1563" s="8"/>
      <c r="AE1563" s="8"/>
      <c r="AF1563" s="406"/>
      <c r="AG1563" s="181"/>
      <c r="AH1563" s="591" t="s">
        <v>1917</v>
      </c>
      <c r="AI1563" s="592" t="s">
        <v>1650</v>
      </c>
      <c r="AJ1563" s="591">
        <v>804003</v>
      </c>
      <c r="AK1563" s="441"/>
      <c r="AL1563" s="764">
        <v>902005</v>
      </c>
      <c r="AM1563" s="764" t="s">
        <v>3617</v>
      </c>
      <c r="AN1563" s="764">
        <v>1</v>
      </c>
      <c r="AO1563" s="441"/>
      <c r="AP1563" s="441"/>
      <c r="AQ1563" s="9"/>
    </row>
    <row r="1564" spans="1:43" ht="15" customHeight="1" x14ac:dyDescent="0.15">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c r="AC1564" s="8"/>
      <c r="AD1564" s="8"/>
      <c r="AE1564" s="8"/>
      <c r="AF1564" s="406"/>
      <c r="AG1564" s="181"/>
      <c r="AH1564" s="591" t="s">
        <v>1917</v>
      </c>
      <c r="AI1564" s="592" t="s">
        <v>1652</v>
      </c>
      <c r="AJ1564" s="591">
        <v>804004</v>
      </c>
      <c r="AK1564" s="441"/>
      <c r="AL1564" s="764">
        <v>902006</v>
      </c>
      <c r="AM1564" s="764" t="s">
        <v>3617</v>
      </c>
      <c r="AN1564" s="764">
        <v>1</v>
      </c>
      <c r="AO1564" s="441"/>
      <c r="AP1564" s="441"/>
      <c r="AQ1564" s="9"/>
    </row>
    <row r="1565" spans="1:43" ht="15" customHeight="1" x14ac:dyDescent="0.15">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c r="AC1565" s="8"/>
      <c r="AD1565" s="8"/>
      <c r="AE1565" s="8"/>
      <c r="AF1565" s="406"/>
      <c r="AG1565" s="181"/>
      <c r="AH1565" s="591" t="s">
        <v>1917</v>
      </c>
      <c r="AI1565" s="592" t="s">
        <v>1654</v>
      </c>
      <c r="AJ1565" s="591">
        <v>804005</v>
      </c>
      <c r="AK1565" s="441"/>
      <c r="AL1565" s="764">
        <v>902007</v>
      </c>
      <c r="AM1565" s="764" t="s">
        <v>3617</v>
      </c>
      <c r="AN1565" s="764">
        <v>1</v>
      </c>
      <c r="AO1565" s="441"/>
      <c r="AP1565" s="441"/>
      <c r="AQ1565" s="9"/>
    </row>
    <row r="1566" spans="1:43" ht="15" customHeight="1" x14ac:dyDescent="0.15">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c r="AC1566" s="8"/>
      <c r="AD1566" s="8"/>
      <c r="AE1566" s="8"/>
      <c r="AF1566" s="406"/>
      <c r="AG1566" s="181"/>
      <c r="AH1566" s="591" t="s">
        <v>1917</v>
      </c>
      <c r="AI1566" s="592" t="s">
        <v>289</v>
      </c>
      <c r="AJ1566" s="591">
        <v>804006</v>
      </c>
      <c r="AK1566" s="441"/>
      <c r="AL1566" s="764">
        <v>902008</v>
      </c>
      <c r="AM1566" s="764" t="s">
        <v>3617</v>
      </c>
      <c r="AN1566" s="764">
        <v>1</v>
      </c>
      <c r="AO1566" s="441"/>
      <c r="AP1566" s="441"/>
      <c r="AQ1566" s="9"/>
    </row>
    <row r="1567" spans="1:43" ht="15" customHeight="1" x14ac:dyDescent="0.15">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c r="AC1567" s="8"/>
      <c r="AD1567" s="8"/>
      <c r="AE1567" s="8"/>
      <c r="AF1567" s="406"/>
      <c r="AG1567" s="181"/>
      <c r="AH1567" s="591" t="s">
        <v>1917</v>
      </c>
      <c r="AI1567" s="592" t="s">
        <v>1657</v>
      </c>
      <c r="AJ1567" s="591">
        <v>804007</v>
      </c>
      <c r="AK1567" s="441"/>
      <c r="AL1567" s="764">
        <v>902009</v>
      </c>
      <c r="AM1567" s="764" t="s">
        <v>3617</v>
      </c>
      <c r="AN1567" s="764">
        <v>1</v>
      </c>
      <c r="AO1567" s="441"/>
      <c r="AP1567" s="441"/>
      <c r="AQ1567" s="9"/>
    </row>
    <row r="1568" spans="1:43" ht="15" customHeight="1" x14ac:dyDescent="0.15">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c r="AC1568" s="8"/>
      <c r="AD1568" s="8"/>
      <c r="AE1568" s="8"/>
      <c r="AF1568" s="406"/>
      <c r="AG1568" s="181"/>
      <c r="AH1568" s="591" t="s">
        <v>1917</v>
      </c>
      <c r="AI1568" s="592" t="s">
        <v>1658</v>
      </c>
      <c r="AJ1568" s="591">
        <v>804008</v>
      </c>
      <c r="AK1568" s="441"/>
      <c r="AL1568" s="764">
        <v>903001</v>
      </c>
      <c r="AM1568" s="764" t="s">
        <v>3617</v>
      </c>
      <c r="AN1568" s="764">
        <v>1</v>
      </c>
      <c r="AO1568" s="441"/>
      <c r="AP1568" s="441"/>
      <c r="AQ1568" s="9"/>
    </row>
    <row r="1569" spans="1:43" ht="15" customHeight="1" x14ac:dyDescent="0.15">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c r="AC1569" s="8"/>
      <c r="AD1569" s="8"/>
      <c r="AE1569" s="8"/>
      <c r="AF1569" s="406"/>
      <c r="AG1569" s="181"/>
      <c r="AH1569" s="591" t="s">
        <v>1917</v>
      </c>
      <c r="AI1569" s="592" t="s">
        <v>261</v>
      </c>
      <c r="AJ1569" s="591">
        <v>804009</v>
      </c>
      <c r="AK1569" s="441"/>
      <c r="AL1569" s="764">
        <v>903002</v>
      </c>
      <c r="AM1569" s="764">
        <v>1</v>
      </c>
      <c r="AN1569" s="764" t="s">
        <v>3617</v>
      </c>
      <c r="AO1569" s="441"/>
      <c r="AP1569" s="441"/>
      <c r="AQ1569" s="9"/>
    </row>
    <row r="1570" spans="1:43" ht="15" customHeight="1" x14ac:dyDescent="0.15">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c r="AC1570" s="8"/>
      <c r="AD1570" s="8"/>
      <c r="AE1570" s="8"/>
      <c r="AF1570" s="406"/>
      <c r="AG1570" s="181"/>
      <c r="AH1570" s="591" t="s">
        <v>1917</v>
      </c>
      <c r="AI1570" s="592" t="s">
        <v>1918</v>
      </c>
      <c r="AJ1570" s="591">
        <v>804991</v>
      </c>
      <c r="AK1570" s="441"/>
      <c r="AL1570" s="764">
        <v>903003</v>
      </c>
      <c r="AM1570" s="764">
        <v>1</v>
      </c>
      <c r="AN1570" s="764" t="s">
        <v>3617</v>
      </c>
      <c r="AO1570" s="441"/>
      <c r="AP1570" s="441"/>
      <c r="AQ1570" s="9"/>
    </row>
    <row r="1571" spans="1:43" ht="15" customHeight="1" x14ac:dyDescent="0.15">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c r="AC1571" s="8"/>
      <c r="AD1571" s="8"/>
      <c r="AE1571" s="8"/>
      <c r="AF1571" s="406"/>
      <c r="AG1571" s="181"/>
      <c r="AH1571" s="591" t="s">
        <v>1919</v>
      </c>
      <c r="AI1571" s="592" t="s">
        <v>1659</v>
      </c>
      <c r="AJ1571" s="591">
        <v>901001</v>
      </c>
      <c r="AK1571" s="441"/>
      <c r="AL1571" s="764">
        <v>903004</v>
      </c>
      <c r="AM1571" s="764" t="s">
        <v>3617</v>
      </c>
      <c r="AN1571" s="764">
        <v>1</v>
      </c>
      <c r="AO1571" s="441"/>
      <c r="AP1571" s="441"/>
      <c r="AQ1571" s="9"/>
    </row>
    <row r="1572" spans="1:43" ht="15" customHeight="1" x14ac:dyDescent="0.15">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c r="AC1572" s="8"/>
      <c r="AD1572" s="8"/>
      <c r="AE1572" s="8"/>
      <c r="AF1572" s="406"/>
      <c r="AG1572" s="181"/>
      <c r="AH1572" s="591" t="s">
        <v>1919</v>
      </c>
      <c r="AI1572" s="592" t="s">
        <v>290</v>
      </c>
      <c r="AJ1572" s="591">
        <v>901002</v>
      </c>
      <c r="AK1572" s="441"/>
      <c r="AL1572" s="764">
        <v>903005</v>
      </c>
      <c r="AM1572" s="764" t="s">
        <v>3617</v>
      </c>
      <c r="AN1572" s="764">
        <v>1</v>
      </c>
      <c r="AO1572" s="441"/>
      <c r="AP1572" s="441"/>
      <c r="AQ1572" s="9"/>
    </row>
    <row r="1573" spans="1:43" ht="15" customHeight="1" x14ac:dyDescent="0.15">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c r="AC1573" s="8"/>
      <c r="AD1573" s="8"/>
      <c r="AE1573" s="8"/>
      <c r="AF1573" s="406"/>
      <c r="AG1573" s="181"/>
      <c r="AH1573" s="591" t="s">
        <v>1919</v>
      </c>
      <c r="AI1573" s="592" t="s">
        <v>1660</v>
      </c>
      <c r="AJ1573" s="591">
        <v>901003</v>
      </c>
      <c r="AK1573" s="441"/>
      <c r="AL1573" s="764">
        <v>903006</v>
      </c>
      <c r="AM1573" s="764">
        <v>1</v>
      </c>
      <c r="AN1573" s="764" t="s">
        <v>3617</v>
      </c>
      <c r="AO1573" s="441"/>
      <c r="AP1573" s="441"/>
      <c r="AQ1573" s="9"/>
    </row>
    <row r="1574" spans="1:43" ht="15" customHeight="1" x14ac:dyDescent="0.15">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c r="AC1574" s="8"/>
      <c r="AD1574" s="8"/>
      <c r="AE1574" s="8"/>
      <c r="AF1574" s="406"/>
      <c r="AG1574" s="181"/>
      <c r="AH1574" s="591" t="s">
        <v>1919</v>
      </c>
      <c r="AI1574" s="592" t="s">
        <v>1661</v>
      </c>
      <c r="AJ1574" s="591">
        <v>901004</v>
      </c>
      <c r="AK1574" s="441"/>
      <c r="AL1574" s="764">
        <v>903007</v>
      </c>
      <c r="AM1574" s="764" t="s">
        <v>3617</v>
      </c>
      <c r="AN1574" s="764">
        <v>1</v>
      </c>
      <c r="AO1574" s="441"/>
      <c r="AP1574" s="441"/>
      <c r="AQ1574" s="9"/>
    </row>
    <row r="1575" spans="1:43" ht="15" customHeight="1" x14ac:dyDescent="0.15">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c r="AC1575" s="8"/>
      <c r="AD1575" s="8"/>
      <c r="AE1575" s="8"/>
      <c r="AF1575" s="406"/>
      <c r="AG1575" s="181"/>
      <c r="AH1575" s="591" t="s">
        <v>1919</v>
      </c>
      <c r="AI1575" s="592" t="s">
        <v>1920</v>
      </c>
      <c r="AJ1575" s="591">
        <v>901005</v>
      </c>
      <c r="AK1575" s="441"/>
      <c r="AL1575" s="764">
        <v>903009</v>
      </c>
      <c r="AM1575" s="764" t="s">
        <v>3617</v>
      </c>
      <c r="AN1575" s="764">
        <v>1</v>
      </c>
      <c r="AO1575" s="441"/>
      <c r="AP1575" s="441"/>
      <c r="AQ1575" s="9"/>
    </row>
    <row r="1576" spans="1:43" ht="15" customHeight="1" x14ac:dyDescent="0.15">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c r="AC1576" s="8"/>
      <c r="AD1576" s="8"/>
      <c r="AE1576" s="8"/>
      <c r="AF1576" s="406"/>
      <c r="AG1576" s="181"/>
      <c r="AH1576" s="591" t="s">
        <v>1919</v>
      </c>
      <c r="AI1576" s="592" t="s">
        <v>1662</v>
      </c>
      <c r="AJ1576" s="591">
        <v>901006</v>
      </c>
      <c r="AK1576" s="441"/>
      <c r="AL1576" s="764">
        <v>903010</v>
      </c>
      <c r="AM1576" s="764" t="s">
        <v>3617</v>
      </c>
      <c r="AN1576" s="764">
        <v>1</v>
      </c>
      <c r="AO1576" s="441"/>
      <c r="AP1576" s="441"/>
      <c r="AQ1576" s="9"/>
    </row>
    <row r="1577" spans="1:43" ht="15" customHeight="1" x14ac:dyDescent="0.15">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c r="AC1577" s="8"/>
      <c r="AD1577" s="8"/>
      <c r="AE1577" s="8"/>
      <c r="AF1577" s="406"/>
      <c r="AG1577" s="181"/>
      <c r="AH1577" s="591" t="s">
        <v>1919</v>
      </c>
      <c r="AI1577" s="592" t="s">
        <v>1663</v>
      </c>
      <c r="AJ1577" s="591">
        <v>901007</v>
      </c>
      <c r="AK1577" s="441"/>
      <c r="AL1577" s="764">
        <v>903011</v>
      </c>
      <c r="AM1577" s="764">
        <v>1</v>
      </c>
      <c r="AN1577" s="764" t="s">
        <v>3617</v>
      </c>
      <c r="AO1577" s="441"/>
      <c r="AP1577" s="441"/>
      <c r="AQ1577" s="9"/>
    </row>
    <row r="1578" spans="1:43" ht="15" customHeight="1" x14ac:dyDescent="0.15">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c r="AC1578" s="8"/>
      <c r="AD1578" s="8"/>
      <c r="AE1578" s="8"/>
      <c r="AF1578" s="406"/>
      <c r="AG1578" s="181"/>
      <c r="AH1578" s="591" t="s">
        <v>1919</v>
      </c>
      <c r="AI1578" s="592" t="s">
        <v>1664</v>
      </c>
      <c r="AJ1578" s="591">
        <v>901008</v>
      </c>
      <c r="AK1578" s="441"/>
      <c r="AL1578" s="764">
        <v>903012</v>
      </c>
      <c r="AM1578" s="764" t="s">
        <v>3617</v>
      </c>
      <c r="AN1578" s="764">
        <v>1</v>
      </c>
      <c r="AO1578" s="441"/>
      <c r="AP1578" s="441"/>
      <c r="AQ1578" s="9"/>
    </row>
    <row r="1579" spans="1:43" ht="15" customHeight="1" x14ac:dyDescent="0.15">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c r="AC1579" s="8"/>
      <c r="AD1579" s="8"/>
      <c r="AE1579" s="8"/>
      <c r="AF1579" s="406"/>
      <c r="AG1579" s="181"/>
      <c r="AH1579" s="591" t="s">
        <v>1919</v>
      </c>
      <c r="AI1579" s="592" t="s">
        <v>291</v>
      </c>
      <c r="AJ1579" s="591">
        <v>901009</v>
      </c>
      <c r="AK1579" s="441"/>
      <c r="AL1579" s="764">
        <v>903013</v>
      </c>
      <c r="AM1579" s="764">
        <v>1</v>
      </c>
      <c r="AN1579" s="764" t="s">
        <v>3617</v>
      </c>
      <c r="AO1579" s="441"/>
      <c r="AP1579" s="441"/>
      <c r="AQ1579" s="9"/>
    </row>
    <row r="1580" spans="1:43" ht="15" customHeight="1" x14ac:dyDescent="0.15">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c r="AC1580" s="8"/>
      <c r="AD1580" s="8"/>
      <c r="AE1580" s="8"/>
      <c r="AF1580" s="406"/>
      <c r="AG1580" s="181"/>
      <c r="AH1580" s="591" t="s">
        <v>1919</v>
      </c>
      <c r="AI1580" s="592" t="s">
        <v>1666</v>
      </c>
      <c r="AJ1580" s="591">
        <v>901010</v>
      </c>
      <c r="AK1580" s="441"/>
      <c r="AL1580" s="764">
        <v>903014</v>
      </c>
      <c r="AM1580" s="764" t="s">
        <v>3617</v>
      </c>
      <c r="AN1580" s="764">
        <v>1</v>
      </c>
      <c r="AO1580" s="441"/>
      <c r="AP1580" s="441"/>
      <c r="AQ1580" s="9"/>
    </row>
    <row r="1581" spans="1:43" ht="15" customHeight="1" x14ac:dyDescent="0.15">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c r="AC1581" s="8"/>
      <c r="AD1581" s="8"/>
      <c r="AE1581" s="8"/>
      <c r="AF1581" s="406"/>
      <c r="AG1581" s="181"/>
      <c r="AH1581" s="591" t="s">
        <v>1919</v>
      </c>
      <c r="AI1581" s="592" t="s">
        <v>1667</v>
      </c>
      <c r="AJ1581" s="591">
        <v>901011</v>
      </c>
      <c r="AK1581" s="441"/>
      <c r="AL1581" s="764">
        <v>903015</v>
      </c>
      <c r="AM1581" s="764" t="s">
        <v>3617</v>
      </c>
      <c r="AN1581" s="764">
        <v>1</v>
      </c>
      <c r="AO1581" s="441"/>
      <c r="AP1581" s="441"/>
      <c r="AQ1581" s="9"/>
    </row>
    <row r="1582" spans="1:43" ht="15" customHeight="1" x14ac:dyDescent="0.15">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c r="AC1582" s="8"/>
      <c r="AD1582" s="8"/>
      <c r="AE1582" s="8"/>
      <c r="AF1582" s="406"/>
      <c r="AG1582" s="181"/>
      <c r="AH1582" s="591" t="s">
        <v>1919</v>
      </c>
      <c r="AI1582" s="592" t="s">
        <v>1668</v>
      </c>
      <c r="AJ1582" s="591">
        <v>901012</v>
      </c>
      <c r="AK1582" s="441"/>
      <c r="AL1582" s="764">
        <v>903016</v>
      </c>
      <c r="AM1582" s="764" t="s">
        <v>3617</v>
      </c>
      <c r="AN1582" s="764">
        <v>1</v>
      </c>
      <c r="AO1582" s="441"/>
      <c r="AP1582" s="441"/>
      <c r="AQ1582" s="9"/>
    </row>
    <row r="1583" spans="1:43" ht="15" customHeight="1" x14ac:dyDescent="0.15">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c r="AC1583" s="8"/>
      <c r="AD1583" s="8"/>
      <c r="AE1583" s="8"/>
      <c r="AF1583" s="406"/>
      <c r="AG1583" s="181"/>
      <c r="AH1583" s="591" t="s">
        <v>1919</v>
      </c>
      <c r="AI1583" s="592" t="s">
        <v>1669</v>
      </c>
      <c r="AJ1583" s="591">
        <v>901013</v>
      </c>
      <c r="AK1583" s="441"/>
      <c r="AL1583" s="764">
        <v>903017</v>
      </c>
      <c r="AM1583" s="764">
        <v>1</v>
      </c>
      <c r="AN1583" s="764" t="s">
        <v>3617</v>
      </c>
      <c r="AO1583" s="441"/>
      <c r="AP1583" s="441"/>
      <c r="AQ1583" s="9"/>
    </row>
    <row r="1584" spans="1:43" ht="15" customHeight="1" x14ac:dyDescent="0.15">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c r="AC1584" s="8"/>
      <c r="AD1584" s="8"/>
      <c r="AE1584" s="8"/>
      <c r="AF1584" s="406"/>
      <c r="AG1584" s="181"/>
      <c r="AH1584" s="591" t="s">
        <v>1919</v>
      </c>
      <c r="AI1584" s="592" t="s">
        <v>1921</v>
      </c>
      <c r="AJ1584" s="591">
        <v>901014</v>
      </c>
      <c r="AK1584" s="441"/>
      <c r="AL1584" s="764">
        <v>903018</v>
      </c>
      <c r="AM1584" s="764" t="s">
        <v>3617</v>
      </c>
      <c r="AN1584" s="764">
        <v>1</v>
      </c>
      <c r="AO1584" s="441"/>
      <c r="AP1584" s="441"/>
      <c r="AQ1584" s="9"/>
    </row>
    <row r="1585" spans="1:43" ht="15" customHeight="1" x14ac:dyDescent="0.15">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c r="AC1585" s="8"/>
      <c r="AD1585" s="8"/>
      <c r="AE1585" s="8"/>
      <c r="AF1585" s="406"/>
      <c r="AG1585" s="181"/>
      <c r="AH1585" s="591" t="s">
        <v>1919</v>
      </c>
      <c r="AI1585" s="592" t="s">
        <v>1671</v>
      </c>
      <c r="AJ1585" s="591">
        <v>901015</v>
      </c>
      <c r="AK1585" s="441"/>
      <c r="AL1585" s="764">
        <v>903019</v>
      </c>
      <c r="AM1585" s="764" t="s">
        <v>3617</v>
      </c>
      <c r="AN1585" s="764">
        <v>1</v>
      </c>
      <c r="AO1585" s="441"/>
      <c r="AP1585" s="441"/>
      <c r="AQ1585" s="9"/>
    </row>
    <row r="1586" spans="1:43" ht="15" customHeight="1" x14ac:dyDescent="0.15">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c r="AC1586" s="8"/>
      <c r="AD1586" s="8"/>
      <c r="AE1586" s="8"/>
      <c r="AF1586" s="406"/>
      <c r="AG1586" s="181"/>
      <c r="AH1586" s="591" t="s">
        <v>1919</v>
      </c>
      <c r="AI1586" s="592" t="s">
        <v>1672</v>
      </c>
      <c r="AJ1586" s="591">
        <v>901016</v>
      </c>
      <c r="AK1586" s="441"/>
      <c r="AL1586" s="764">
        <v>903020</v>
      </c>
      <c r="AM1586" s="764" t="s">
        <v>3617</v>
      </c>
      <c r="AN1586" s="764">
        <v>1</v>
      </c>
      <c r="AO1586" s="441"/>
      <c r="AP1586" s="441"/>
      <c r="AQ1586" s="9"/>
    </row>
    <row r="1587" spans="1:43" ht="15" customHeight="1" x14ac:dyDescent="0.15">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c r="AC1587" s="8"/>
      <c r="AD1587" s="8"/>
      <c r="AE1587" s="8"/>
      <c r="AF1587" s="406"/>
      <c r="AG1587" s="181"/>
      <c r="AH1587" s="591" t="s">
        <v>1919</v>
      </c>
      <c r="AI1587" s="592" t="s">
        <v>1674</v>
      </c>
      <c r="AJ1587" s="591">
        <v>901017</v>
      </c>
      <c r="AK1587" s="441"/>
      <c r="AL1587" s="764">
        <v>903021</v>
      </c>
      <c r="AM1587" s="764" t="s">
        <v>3617</v>
      </c>
      <c r="AN1587" s="764">
        <v>1</v>
      </c>
      <c r="AO1587" s="441"/>
      <c r="AP1587" s="441"/>
      <c r="AQ1587" s="9"/>
    </row>
    <row r="1588" spans="1:43" ht="15" customHeight="1" x14ac:dyDescent="0.15">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c r="AC1588" s="8"/>
      <c r="AD1588" s="8"/>
      <c r="AE1588" s="8"/>
      <c r="AF1588" s="406"/>
      <c r="AG1588" s="181"/>
      <c r="AH1588" s="591" t="s">
        <v>1919</v>
      </c>
      <c r="AI1588" s="592" t="s">
        <v>292</v>
      </c>
      <c r="AJ1588" s="591">
        <v>901018</v>
      </c>
      <c r="AK1588" s="441"/>
      <c r="AL1588" s="764">
        <v>903022</v>
      </c>
      <c r="AM1588" s="764" t="s">
        <v>3617</v>
      </c>
      <c r="AN1588" s="764">
        <v>1</v>
      </c>
      <c r="AO1588" s="441"/>
      <c r="AP1588" s="441"/>
      <c r="AQ1588" s="9"/>
    </row>
    <row r="1589" spans="1:43" ht="15" customHeight="1" x14ac:dyDescent="0.15">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c r="AC1589" s="8"/>
      <c r="AD1589" s="8"/>
      <c r="AE1589" s="8"/>
      <c r="AF1589" s="406"/>
      <c r="AG1589" s="181"/>
      <c r="AH1589" s="591" t="s">
        <v>1919</v>
      </c>
      <c r="AI1589" s="592" t="s">
        <v>1675</v>
      </c>
      <c r="AJ1589" s="591">
        <v>901020</v>
      </c>
      <c r="AK1589" s="441"/>
      <c r="AL1589" s="764">
        <v>903023</v>
      </c>
      <c r="AM1589" s="764" t="s">
        <v>3617</v>
      </c>
      <c r="AN1589" s="764">
        <v>1</v>
      </c>
      <c r="AO1589" s="441"/>
      <c r="AP1589" s="441"/>
      <c r="AQ1589" s="9"/>
    </row>
    <row r="1590" spans="1:43" ht="15" customHeight="1" x14ac:dyDescent="0.15">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c r="AC1590" s="8"/>
      <c r="AD1590" s="8"/>
      <c r="AE1590" s="8"/>
      <c r="AF1590" s="406"/>
      <c r="AG1590" s="181"/>
      <c r="AH1590" s="591" t="s">
        <v>1919</v>
      </c>
      <c r="AI1590" s="592" t="s">
        <v>1676</v>
      </c>
      <c r="AJ1590" s="591">
        <v>901022</v>
      </c>
      <c r="AK1590" s="441"/>
      <c r="AL1590" s="764">
        <v>903024</v>
      </c>
      <c r="AM1590" s="764" t="s">
        <v>3617</v>
      </c>
      <c r="AN1590" s="764">
        <v>1</v>
      </c>
      <c r="AO1590" s="441"/>
      <c r="AP1590" s="441"/>
      <c r="AQ1590" s="9"/>
    </row>
    <row r="1591" spans="1:43" ht="15" customHeight="1" x14ac:dyDescent="0.15">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c r="AC1591" s="8"/>
      <c r="AD1591" s="8"/>
      <c r="AE1591" s="8"/>
      <c r="AF1591" s="406"/>
      <c r="AG1591" s="181"/>
      <c r="AH1591" s="591" t="s">
        <v>1919</v>
      </c>
      <c r="AI1591" s="592" t="s">
        <v>1677</v>
      </c>
      <c r="AJ1591" s="591">
        <v>901023</v>
      </c>
      <c r="AK1591" s="441"/>
      <c r="AL1591" s="764">
        <v>903991</v>
      </c>
      <c r="AM1591" s="764" t="s">
        <v>3617</v>
      </c>
      <c r="AN1591" s="764">
        <v>1</v>
      </c>
      <c r="AO1591" s="441"/>
      <c r="AP1591" s="441"/>
      <c r="AQ1591" s="9"/>
    </row>
    <row r="1592" spans="1:43" ht="15" customHeight="1" x14ac:dyDescent="0.15">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c r="AC1592" s="8"/>
      <c r="AD1592" s="8"/>
      <c r="AE1592" s="8"/>
      <c r="AF1592" s="406"/>
      <c r="AG1592" s="181"/>
      <c r="AH1592" s="591" t="s">
        <v>1919</v>
      </c>
      <c r="AI1592" s="592" t="s">
        <v>1678</v>
      </c>
      <c r="AJ1592" s="591">
        <v>901024</v>
      </c>
      <c r="AK1592" s="441"/>
      <c r="AL1592" s="764">
        <v>903990</v>
      </c>
      <c r="AM1592" s="764" t="s">
        <v>3617</v>
      </c>
      <c r="AN1592" s="764">
        <v>1</v>
      </c>
      <c r="AO1592" s="441"/>
      <c r="AP1592" s="441"/>
      <c r="AQ1592" s="9"/>
    </row>
    <row r="1593" spans="1:43" ht="15" customHeight="1" x14ac:dyDescent="0.15">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c r="AC1593" s="8"/>
      <c r="AD1593" s="8"/>
      <c r="AE1593" s="8"/>
      <c r="AF1593" s="406"/>
      <c r="AG1593" s="181"/>
      <c r="AH1593" s="591" t="s">
        <v>1919</v>
      </c>
      <c r="AI1593" s="592" t="s">
        <v>709</v>
      </c>
      <c r="AJ1593" s="591">
        <v>901025</v>
      </c>
      <c r="AK1593" s="441"/>
      <c r="AL1593" s="764">
        <v>903992</v>
      </c>
      <c r="AM1593" s="764" t="s">
        <v>3617</v>
      </c>
      <c r="AN1593" s="764">
        <v>1</v>
      </c>
      <c r="AO1593" s="441"/>
      <c r="AP1593" s="441"/>
      <c r="AQ1593" s="9"/>
    </row>
    <row r="1594" spans="1:43" ht="15" customHeight="1" x14ac:dyDescent="0.15">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c r="AC1594" s="8"/>
      <c r="AD1594" s="8"/>
      <c r="AE1594" s="8"/>
      <c r="AF1594" s="406"/>
      <c r="AG1594" s="181"/>
      <c r="AH1594" s="598" t="s">
        <v>1919</v>
      </c>
      <c r="AI1594" s="598" t="s">
        <v>1679</v>
      </c>
      <c r="AJ1594" s="594">
        <v>901026</v>
      </c>
      <c r="AK1594" s="441"/>
      <c r="AL1594" s="764">
        <v>904001</v>
      </c>
      <c r="AM1594" s="764" t="s">
        <v>3617</v>
      </c>
      <c r="AN1594" s="764">
        <v>1</v>
      </c>
      <c r="AO1594" s="441"/>
      <c r="AP1594" s="441"/>
      <c r="AQ1594" s="9"/>
    </row>
    <row r="1595" spans="1:43" ht="15" customHeight="1" x14ac:dyDescent="0.15">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c r="AC1595" s="8"/>
      <c r="AD1595" s="8"/>
      <c r="AE1595" s="8"/>
      <c r="AF1595" s="406"/>
      <c r="AG1595" s="181"/>
      <c r="AH1595" s="598" t="s">
        <v>1919</v>
      </c>
      <c r="AI1595" s="598" t="s">
        <v>293</v>
      </c>
      <c r="AJ1595" s="594">
        <v>901027</v>
      </c>
      <c r="AK1595" s="441"/>
      <c r="AL1595" s="764">
        <v>904002</v>
      </c>
      <c r="AM1595" s="764" t="s">
        <v>3617</v>
      </c>
      <c r="AN1595" s="764">
        <v>1</v>
      </c>
      <c r="AO1595" s="441"/>
      <c r="AP1595" s="441"/>
      <c r="AQ1595" s="9"/>
    </row>
    <row r="1596" spans="1:43" ht="15" customHeight="1" x14ac:dyDescent="0.15">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c r="AC1596" s="8"/>
      <c r="AD1596" s="8"/>
      <c r="AE1596" s="8"/>
      <c r="AF1596" s="406"/>
      <c r="AG1596" s="181"/>
      <c r="AH1596" s="598" t="s">
        <v>1919</v>
      </c>
      <c r="AI1596" s="598" t="s">
        <v>1681</v>
      </c>
      <c r="AJ1596" s="594">
        <v>901028</v>
      </c>
      <c r="AK1596" s="441"/>
      <c r="AL1596" s="764">
        <v>904003</v>
      </c>
      <c r="AM1596" s="764">
        <v>1</v>
      </c>
      <c r="AN1596" s="764" t="s">
        <v>3617</v>
      </c>
      <c r="AO1596" s="441"/>
      <c r="AP1596" s="441"/>
      <c r="AQ1596" s="9"/>
    </row>
    <row r="1597" spans="1:43" ht="15" customHeight="1" x14ac:dyDescent="0.15">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c r="AC1597" s="8"/>
      <c r="AD1597" s="8"/>
      <c r="AE1597" s="8"/>
      <c r="AF1597" s="406"/>
      <c r="AG1597" s="181"/>
      <c r="AH1597" s="598" t="s">
        <v>1919</v>
      </c>
      <c r="AI1597" s="598" t="s">
        <v>1683</v>
      </c>
      <c r="AJ1597" s="594">
        <v>901029</v>
      </c>
      <c r="AK1597" s="441"/>
      <c r="AL1597" s="764">
        <v>904005</v>
      </c>
      <c r="AM1597" s="764" t="s">
        <v>3617</v>
      </c>
      <c r="AN1597" s="764">
        <v>1</v>
      </c>
      <c r="AO1597" s="441"/>
      <c r="AP1597" s="441"/>
      <c r="AQ1597" s="9"/>
    </row>
    <row r="1598" spans="1:43" ht="15" customHeight="1" x14ac:dyDescent="0.15">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c r="AC1598" s="8"/>
      <c r="AD1598" s="8"/>
      <c r="AE1598" s="8"/>
      <c r="AF1598" s="406"/>
      <c r="AG1598" s="181"/>
      <c r="AH1598" s="598" t="s">
        <v>1919</v>
      </c>
      <c r="AI1598" s="598" t="s">
        <v>1684</v>
      </c>
      <c r="AJ1598" s="594">
        <v>901030</v>
      </c>
      <c r="AK1598" s="441"/>
      <c r="AL1598" s="764">
        <v>904006</v>
      </c>
      <c r="AM1598" s="764">
        <v>1</v>
      </c>
      <c r="AN1598" s="764" t="s">
        <v>3617</v>
      </c>
      <c r="AO1598" s="441"/>
      <c r="AP1598" s="441"/>
      <c r="AQ1598" s="9"/>
    </row>
    <row r="1599" spans="1:43" ht="15" customHeight="1" x14ac:dyDescent="0.15">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c r="AC1599" s="8"/>
      <c r="AD1599" s="8"/>
      <c r="AE1599" s="8"/>
      <c r="AF1599" s="406"/>
      <c r="AG1599" s="181"/>
      <c r="AH1599" s="598" t="s">
        <v>1919</v>
      </c>
      <c r="AI1599" s="598" t="s">
        <v>1685</v>
      </c>
      <c r="AJ1599" s="594">
        <v>901032</v>
      </c>
      <c r="AK1599" s="441"/>
      <c r="AL1599" s="764">
        <v>904007</v>
      </c>
      <c r="AM1599" s="764" t="s">
        <v>3617</v>
      </c>
      <c r="AN1599" s="764">
        <v>1</v>
      </c>
      <c r="AO1599" s="441"/>
      <c r="AP1599" s="441"/>
      <c r="AQ1599" s="9"/>
    </row>
    <row r="1600" spans="1:43" ht="15" customHeight="1" x14ac:dyDescent="0.15">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c r="AC1600" s="8"/>
      <c r="AD1600" s="8"/>
      <c r="AE1600" s="8"/>
      <c r="AF1600" s="406"/>
      <c r="AG1600" s="181"/>
      <c r="AH1600" s="598" t="s">
        <v>1919</v>
      </c>
      <c r="AI1600" s="598" t="s">
        <v>1687</v>
      </c>
      <c r="AJ1600" s="594">
        <v>901033</v>
      </c>
      <c r="AK1600" s="441"/>
      <c r="AL1600" s="764">
        <v>904008</v>
      </c>
      <c r="AM1600" s="764" t="s">
        <v>3617</v>
      </c>
      <c r="AN1600" s="764">
        <v>1</v>
      </c>
      <c r="AO1600" s="441"/>
      <c r="AP1600" s="441"/>
      <c r="AQ1600" s="9"/>
    </row>
    <row r="1601" spans="1:43" ht="15" customHeight="1" x14ac:dyDescent="0.15">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c r="AC1601" s="8"/>
      <c r="AD1601" s="8"/>
      <c r="AE1601" s="8"/>
      <c r="AF1601" s="406"/>
      <c r="AG1601" s="181"/>
      <c r="AH1601" s="598" t="s">
        <v>1919</v>
      </c>
      <c r="AI1601" s="598" t="s">
        <v>1922</v>
      </c>
      <c r="AJ1601" s="594">
        <v>901034</v>
      </c>
      <c r="AK1601" s="441"/>
      <c r="AL1601" s="764">
        <v>904009</v>
      </c>
      <c r="AM1601" s="764" t="s">
        <v>3617</v>
      </c>
      <c r="AN1601" s="764">
        <v>1</v>
      </c>
      <c r="AO1601" s="441"/>
      <c r="AP1601" s="441"/>
      <c r="AQ1601" s="9"/>
    </row>
    <row r="1602" spans="1:43" ht="15" customHeight="1" x14ac:dyDescent="0.15">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c r="AC1602" s="8"/>
      <c r="AD1602" s="8"/>
      <c r="AE1602" s="8"/>
      <c r="AF1602" s="406"/>
      <c r="AG1602" s="181"/>
      <c r="AH1602" s="598" t="s">
        <v>1919</v>
      </c>
      <c r="AI1602" s="598" t="s">
        <v>1690</v>
      </c>
      <c r="AJ1602" s="594">
        <v>901035</v>
      </c>
      <c r="AK1602" s="441"/>
      <c r="AL1602" s="764">
        <v>904010</v>
      </c>
      <c r="AM1602" s="764" t="s">
        <v>3617</v>
      </c>
      <c r="AN1602" s="764">
        <v>1</v>
      </c>
      <c r="AO1602" s="441"/>
      <c r="AP1602" s="441"/>
      <c r="AQ1602" s="9"/>
    </row>
    <row r="1603" spans="1:43" ht="15" customHeight="1" x14ac:dyDescent="0.15">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c r="AC1603" s="8"/>
      <c r="AD1603" s="8"/>
      <c r="AE1603" s="8"/>
      <c r="AF1603" s="406"/>
      <c r="AG1603" s="181"/>
      <c r="AH1603" s="598" t="s">
        <v>1919</v>
      </c>
      <c r="AI1603" s="598" t="s">
        <v>1691</v>
      </c>
      <c r="AJ1603" s="594">
        <v>901036</v>
      </c>
      <c r="AK1603" s="441"/>
      <c r="AL1603" s="764">
        <v>904011</v>
      </c>
      <c r="AM1603" s="764" t="s">
        <v>3617</v>
      </c>
      <c r="AN1603" s="764">
        <v>1</v>
      </c>
      <c r="AO1603" s="441"/>
      <c r="AP1603" s="441"/>
      <c r="AQ1603" s="9"/>
    </row>
    <row r="1604" spans="1:43" ht="15" customHeight="1" x14ac:dyDescent="0.15">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c r="AC1604" s="8"/>
      <c r="AD1604" s="8"/>
      <c r="AE1604" s="8"/>
      <c r="AF1604" s="406"/>
      <c r="AG1604" s="181"/>
      <c r="AH1604" s="598" t="s">
        <v>1919</v>
      </c>
      <c r="AI1604" s="598" t="s">
        <v>1923</v>
      </c>
      <c r="AJ1604" s="594">
        <v>901038</v>
      </c>
      <c r="AK1604" s="441"/>
      <c r="AL1604" s="764">
        <v>904012</v>
      </c>
      <c r="AM1604" s="764">
        <v>1</v>
      </c>
      <c r="AN1604" s="764" t="s">
        <v>3617</v>
      </c>
      <c r="AO1604" s="441"/>
      <c r="AP1604" s="441"/>
      <c r="AQ1604" s="9"/>
    </row>
    <row r="1605" spans="1:43" ht="15" customHeight="1" x14ac:dyDescent="0.15">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c r="AC1605" s="8"/>
      <c r="AD1605" s="8"/>
      <c r="AE1605" s="8"/>
      <c r="AF1605" s="406"/>
      <c r="AG1605" s="181"/>
      <c r="AH1605" s="598" t="s">
        <v>1919</v>
      </c>
      <c r="AI1605" s="598" t="s">
        <v>1693</v>
      </c>
      <c r="AJ1605" s="594">
        <v>901039</v>
      </c>
      <c r="AK1605" s="441"/>
      <c r="AL1605" s="764">
        <v>904013</v>
      </c>
      <c r="AM1605" s="764" t="s">
        <v>3617</v>
      </c>
      <c r="AN1605" s="764">
        <v>1</v>
      </c>
      <c r="AO1605" s="441"/>
      <c r="AP1605" s="441"/>
      <c r="AQ1605" s="9"/>
    </row>
    <row r="1606" spans="1:43" ht="15" customHeight="1" x14ac:dyDescent="0.15">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c r="AC1606" s="8"/>
      <c r="AD1606" s="8"/>
      <c r="AE1606" s="8"/>
      <c r="AF1606" s="406"/>
      <c r="AG1606" s="181"/>
      <c r="AH1606" s="598" t="s">
        <v>1919</v>
      </c>
      <c r="AI1606" s="598" t="s">
        <v>1694</v>
      </c>
      <c r="AJ1606" s="594">
        <v>901040</v>
      </c>
      <c r="AK1606" s="441"/>
      <c r="AL1606" s="764">
        <v>904014</v>
      </c>
      <c r="AM1606" s="764">
        <v>1</v>
      </c>
      <c r="AN1606" s="764" t="s">
        <v>3617</v>
      </c>
      <c r="AO1606" s="441"/>
      <c r="AP1606" s="441"/>
      <c r="AQ1606" s="9"/>
    </row>
    <row r="1607" spans="1:43" ht="15" customHeight="1" x14ac:dyDescent="0.15">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c r="AC1607" s="8"/>
      <c r="AD1607" s="8"/>
      <c r="AE1607" s="8"/>
      <c r="AF1607" s="406"/>
      <c r="AG1607" s="181"/>
      <c r="AH1607" s="598" t="s">
        <v>1919</v>
      </c>
      <c r="AI1607" s="598" t="s">
        <v>294</v>
      </c>
      <c r="AJ1607" s="594">
        <v>901042</v>
      </c>
      <c r="AK1607" s="441"/>
      <c r="AL1607" s="764">
        <v>904015</v>
      </c>
      <c r="AM1607" s="764" t="s">
        <v>3617</v>
      </c>
      <c r="AN1607" s="764">
        <v>1</v>
      </c>
      <c r="AO1607" s="441"/>
      <c r="AP1607" s="441"/>
      <c r="AQ1607" s="9"/>
    </row>
    <row r="1608" spans="1:43" ht="15" customHeight="1" x14ac:dyDescent="0.15">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c r="AC1608" s="8"/>
      <c r="AD1608" s="8"/>
      <c r="AE1608" s="8"/>
      <c r="AF1608" s="406"/>
      <c r="AG1608" s="181"/>
      <c r="AH1608" s="598" t="s">
        <v>1919</v>
      </c>
      <c r="AI1608" s="598"/>
      <c r="AJ1608" s="594">
        <v>901044</v>
      </c>
      <c r="AK1608" s="441"/>
      <c r="AL1608" s="764">
        <v>904016</v>
      </c>
      <c r="AM1608" s="764">
        <v>1</v>
      </c>
      <c r="AN1608" s="764" t="s">
        <v>3617</v>
      </c>
      <c r="AO1608" s="441"/>
      <c r="AP1608" s="441"/>
      <c r="AQ1608" s="9"/>
    </row>
    <row r="1609" spans="1:43" ht="15" customHeight="1" x14ac:dyDescent="0.15">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c r="AC1609" s="8"/>
      <c r="AD1609" s="8"/>
      <c r="AE1609" s="8"/>
      <c r="AF1609" s="406"/>
      <c r="AG1609" s="181"/>
      <c r="AH1609" s="598" t="s">
        <v>1919</v>
      </c>
      <c r="AI1609" s="598" t="s">
        <v>379</v>
      </c>
      <c r="AJ1609" s="594">
        <v>901045</v>
      </c>
      <c r="AK1609" s="441"/>
      <c r="AL1609" s="764">
        <v>904017</v>
      </c>
      <c r="AM1609" s="764">
        <v>1</v>
      </c>
      <c r="AN1609" s="764" t="s">
        <v>3617</v>
      </c>
      <c r="AO1609" s="441"/>
      <c r="AP1609" s="441"/>
      <c r="AQ1609" s="9"/>
    </row>
    <row r="1610" spans="1:43" ht="15" customHeight="1" x14ac:dyDescent="0.15">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c r="AC1610" s="8"/>
      <c r="AD1610" s="8"/>
      <c r="AE1610" s="8"/>
      <c r="AF1610" s="406"/>
      <c r="AG1610" s="181"/>
      <c r="AH1610" s="598" t="s">
        <v>1919</v>
      </c>
      <c r="AI1610" s="598" t="s">
        <v>295</v>
      </c>
      <c r="AJ1610" s="594">
        <v>901047</v>
      </c>
      <c r="AK1610" s="441"/>
      <c r="AL1610" s="764">
        <v>904018</v>
      </c>
      <c r="AM1610" s="764" t="s">
        <v>3617</v>
      </c>
      <c r="AN1610" s="764">
        <v>1</v>
      </c>
      <c r="AO1610" s="441"/>
      <c r="AP1610" s="441"/>
      <c r="AQ1610" s="9"/>
    </row>
    <row r="1611" spans="1:43" ht="15" customHeight="1" x14ac:dyDescent="0.15">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c r="AC1611" s="8"/>
      <c r="AD1611" s="8"/>
      <c r="AE1611" s="8"/>
      <c r="AF1611" s="406"/>
      <c r="AG1611" s="181"/>
      <c r="AH1611" s="598" t="s">
        <v>1919</v>
      </c>
      <c r="AI1611" s="598" t="s">
        <v>1697</v>
      </c>
      <c r="AJ1611" s="594">
        <v>901048</v>
      </c>
      <c r="AK1611" s="441"/>
      <c r="AL1611" s="764">
        <v>904019</v>
      </c>
      <c r="AM1611" s="764" t="s">
        <v>3617</v>
      </c>
      <c r="AN1611" s="764">
        <v>1</v>
      </c>
      <c r="AO1611" s="441"/>
      <c r="AP1611" s="441"/>
      <c r="AQ1611" s="9"/>
    </row>
    <row r="1612" spans="1:43" ht="15" customHeight="1" x14ac:dyDescent="0.15">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c r="AC1612" s="8"/>
      <c r="AD1612" s="8"/>
      <c r="AE1612" s="8"/>
      <c r="AF1612" s="406"/>
      <c r="AG1612" s="181"/>
      <c r="AH1612" s="598" t="s">
        <v>1919</v>
      </c>
      <c r="AI1612" s="598" t="s">
        <v>1699</v>
      </c>
      <c r="AJ1612" s="594">
        <v>901049</v>
      </c>
      <c r="AK1612" s="441"/>
      <c r="AL1612" s="764">
        <v>904020</v>
      </c>
      <c r="AM1612" s="764" t="s">
        <v>3617</v>
      </c>
      <c r="AN1612" s="764">
        <v>1</v>
      </c>
      <c r="AO1612" s="441"/>
      <c r="AP1612" s="441"/>
      <c r="AQ1612" s="9"/>
    </row>
    <row r="1613" spans="1:43" ht="15" customHeight="1" x14ac:dyDescent="0.15">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c r="AC1613" s="8"/>
      <c r="AD1613" s="8"/>
      <c r="AE1613" s="8"/>
      <c r="AF1613" s="406"/>
      <c r="AG1613" s="181"/>
      <c r="AH1613" s="598" t="s">
        <v>1919</v>
      </c>
      <c r="AI1613" s="598" t="s">
        <v>296</v>
      </c>
      <c r="AJ1613" s="594">
        <v>901050</v>
      </c>
      <c r="AK1613" s="441"/>
      <c r="AL1613" s="764">
        <v>904021</v>
      </c>
      <c r="AM1613" s="764" t="s">
        <v>3617</v>
      </c>
      <c r="AN1613" s="764">
        <v>1</v>
      </c>
      <c r="AO1613" s="441"/>
      <c r="AP1613" s="441"/>
      <c r="AQ1613" s="9"/>
    </row>
    <row r="1614" spans="1:43" ht="15" customHeight="1" x14ac:dyDescent="0.15">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c r="AC1614" s="8"/>
      <c r="AD1614" s="8"/>
      <c r="AE1614" s="8"/>
      <c r="AF1614" s="406"/>
      <c r="AG1614" s="181"/>
      <c r="AH1614" s="598" t="s">
        <v>1919</v>
      </c>
      <c r="AI1614" s="598" t="s">
        <v>1702</v>
      </c>
      <c r="AJ1614" s="594">
        <v>901051</v>
      </c>
      <c r="AK1614" s="441"/>
      <c r="AL1614" s="764">
        <v>904022</v>
      </c>
      <c r="AM1614" s="764" t="s">
        <v>3617</v>
      </c>
      <c r="AN1614" s="764">
        <v>1</v>
      </c>
      <c r="AO1614" s="441"/>
      <c r="AP1614" s="441"/>
      <c r="AQ1614" s="9"/>
    </row>
    <row r="1615" spans="1:43" ht="15" customHeight="1" x14ac:dyDescent="0.15">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c r="AC1615" s="8"/>
      <c r="AD1615" s="8"/>
      <c r="AE1615" s="8"/>
      <c r="AF1615" s="406"/>
      <c r="AG1615" s="181"/>
      <c r="AH1615" s="598" t="s">
        <v>1919</v>
      </c>
      <c r="AI1615" s="598" t="s">
        <v>1703</v>
      </c>
      <c r="AJ1615" s="594">
        <v>901052</v>
      </c>
      <c r="AK1615" s="441"/>
      <c r="AL1615" s="764">
        <v>904990</v>
      </c>
      <c r="AM1615" s="764" t="s">
        <v>3617</v>
      </c>
      <c r="AN1615" s="764">
        <v>1</v>
      </c>
      <c r="AO1615" s="441"/>
      <c r="AP1615" s="441"/>
      <c r="AQ1615" s="9"/>
    </row>
    <row r="1616" spans="1:43" ht="15" customHeight="1" x14ac:dyDescent="0.15">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c r="AC1616" s="8"/>
      <c r="AD1616" s="8"/>
      <c r="AE1616" s="8"/>
      <c r="AF1616" s="406"/>
      <c r="AG1616" s="181"/>
      <c r="AH1616" s="598" t="s">
        <v>1919</v>
      </c>
      <c r="AI1616" s="598" t="s">
        <v>1704</v>
      </c>
      <c r="AJ1616" s="594">
        <v>901053</v>
      </c>
      <c r="AK1616" s="441"/>
      <c r="AL1616" s="764">
        <v>904991</v>
      </c>
      <c r="AM1616" s="764" t="s">
        <v>3617</v>
      </c>
      <c r="AN1616" s="764">
        <v>1</v>
      </c>
      <c r="AO1616" s="441"/>
      <c r="AP1616" s="441"/>
      <c r="AQ1616" s="9"/>
    </row>
    <row r="1617" spans="1:43" ht="15" customHeight="1" x14ac:dyDescent="0.15">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c r="AC1617" s="8"/>
      <c r="AD1617" s="8"/>
      <c r="AE1617" s="8"/>
      <c r="AF1617" s="406"/>
      <c r="AG1617" s="181"/>
      <c r="AH1617" s="598" t="s">
        <v>1919</v>
      </c>
      <c r="AI1617" s="598" t="s">
        <v>1705</v>
      </c>
      <c r="AJ1617" s="594">
        <v>901054</v>
      </c>
      <c r="AK1617" s="441"/>
      <c r="AL1617" s="764">
        <v>905001</v>
      </c>
      <c r="AM1617" s="764" t="s">
        <v>3617</v>
      </c>
      <c r="AN1617" s="764">
        <v>1</v>
      </c>
      <c r="AO1617" s="441"/>
      <c r="AP1617" s="441"/>
      <c r="AQ1617" s="9"/>
    </row>
    <row r="1618" spans="1:43" ht="15" customHeight="1" x14ac:dyDescent="0.15">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c r="AC1618" s="8"/>
      <c r="AD1618" s="8"/>
      <c r="AE1618" s="8"/>
      <c r="AF1618" s="406"/>
      <c r="AG1618" s="181"/>
      <c r="AH1618" s="598" t="s">
        <v>1919</v>
      </c>
      <c r="AI1618" s="598" t="s">
        <v>1706</v>
      </c>
      <c r="AJ1618" s="594">
        <v>901055</v>
      </c>
      <c r="AK1618" s="441"/>
      <c r="AL1618" s="764">
        <v>905002</v>
      </c>
      <c r="AM1618" s="764">
        <v>1</v>
      </c>
      <c r="AN1618" s="764" t="s">
        <v>3617</v>
      </c>
      <c r="AO1618" s="441"/>
      <c r="AP1618" s="441"/>
      <c r="AQ1618" s="9"/>
    </row>
    <row r="1619" spans="1:43" ht="15" customHeight="1" x14ac:dyDescent="0.15">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c r="AC1619" s="8"/>
      <c r="AD1619" s="8"/>
      <c r="AE1619" s="8"/>
      <c r="AF1619" s="406"/>
      <c r="AG1619" s="181"/>
      <c r="AH1619" s="598" t="s">
        <v>1919</v>
      </c>
      <c r="AI1619" s="598" t="s">
        <v>1707</v>
      </c>
      <c r="AJ1619" s="594">
        <v>901056</v>
      </c>
      <c r="AK1619" s="441"/>
      <c r="AL1619" s="764">
        <v>905003</v>
      </c>
      <c r="AM1619" s="764" t="s">
        <v>3617</v>
      </c>
      <c r="AN1619" s="764">
        <v>1</v>
      </c>
      <c r="AO1619" s="441"/>
      <c r="AP1619" s="441"/>
      <c r="AQ1619" s="9"/>
    </row>
    <row r="1620" spans="1:43" ht="15" customHeight="1" x14ac:dyDescent="0.15">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c r="AC1620" s="8"/>
      <c r="AD1620" s="8"/>
      <c r="AE1620" s="8"/>
      <c r="AF1620" s="406"/>
      <c r="AG1620" s="181"/>
      <c r="AH1620" s="598" t="s">
        <v>1919</v>
      </c>
      <c r="AI1620" s="598" t="s">
        <v>1708</v>
      </c>
      <c r="AJ1620" s="594">
        <v>901057</v>
      </c>
      <c r="AK1620" s="441"/>
      <c r="AL1620" s="764">
        <v>905004</v>
      </c>
      <c r="AM1620" s="764" t="s">
        <v>3617</v>
      </c>
      <c r="AN1620" s="764">
        <v>1</v>
      </c>
      <c r="AO1620" s="441"/>
      <c r="AP1620" s="441"/>
      <c r="AQ1620" s="9"/>
    </row>
    <row r="1621" spans="1:43" ht="15" customHeight="1" x14ac:dyDescent="0.15">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c r="AC1621" s="8"/>
      <c r="AD1621" s="8"/>
      <c r="AE1621" s="8"/>
      <c r="AF1621" s="406"/>
      <c r="AG1621" s="181"/>
      <c r="AH1621" s="598" t="s">
        <v>1919</v>
      </c>
      <c r="AI1621" s="598" t="s">
        <v>1709</v>
      </c>
      <c r="AJ1621" s="594">
        <v>901058</v>
      </c>
      <c r="AK1621" s="441"/>
      <c r="AL1621" s="764">
        <v>905005</v>
      </c>
      <c r="AM1621" s="764" t="s">
        <v>3617</v>
      </c>
      <c r="AN1621" s="764">
        <v>1</v>
      </c>
      <c r="AO1621" s="441"/>
      <c r="AP1621" s="441"/>
      <c r="AQ1621" s="9"/>
    </row>
    <row r="1622" spans="1:43" ht="15" customHeight="1" x14ac:dyDescent="0.15">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c r="AC1622" s="8"/>
      <c r="AD1622" s="8"/>
      <c r="AE1622" s="8"/>
      <c r="AF1622" s="406"/>
      <c r="AG1622" s="181"/>
      <c r="AH1622" s="598" t="s">
        <v>1919</v>
      </c>
      <c r="AI1622" s="598" t="s">
        <v>1710</v>
      </c>
      <c r="AJ1622" s="594">
        <v>901059</v>
      </c>
      <c r="AK1622" s="441"/>
      <c r="AL1622" s="764">
        <v>905006</v>
      </c>
      <c r="AM1622" s="764">
        <v>1</v>
      </c>
      <c r="AN1622" s="764" t="s">
        <v>3617</v>
      </c>
      <c r="AO1622" s="441"/>
      <c r="AP1622" s="441"/>
      <c r="AQ1622" s="9"/>
    </row>
    <row r="1623" spans="1:43" ht="15" customHeight="1" x14ac:dyDescent="0.15">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c r="AC1623" s="8"/>
      <c r="AD1623" s="8"/>
      <c r="AE1623" s="8"/>
      <c r="AF1623" s="406"/>
      <c r="AG1623" s="181"/>
      <c r="AH1623" s="598" t="s">
        <v>1919</v>
      </c>
      <c r="AI1623" s="598" t="s">
        <v>1711</v>
      </c>
      <c r="AJ1623" s="594">
        <v>901060</v>
      </c>
      <c r="AK1623" s="441"/>
      <c r="AL1623" s="764">
        <v>905009</v>
      </c>
      <c r="AM1623" s="764" t="s">
        <v>3617</v>
      </c>
      <c r="AN1623" s="764">
        <v>1</v>
      </c>
      <c r="AO1623" s="441"/>
      <c r="AP1623" s="441"/>
      <c r="AQ1623" s="9"/>
    </row>
    <row r="1624" spans="1:43" ht="15" customHeight="1" x14ac:dyDescent="0.15">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c r="AC1624" s="8"/>
      <c r="AD1624" s="8"/>
      <c r="AE1624" s="8"/>
      <c r="AF1624" s="406"/>
      <c r="AG1624" s="181"/>
      <c r="AH1624" s="598" t="s">
        <v>1919</v>
      </c>
      <c r="AI1624" s="598" t="s">
        <v>297</v>
      </c>
      <c r="AJ1624" s="594">
        <v>901061</v>
      </c>
      <c r="AK1624" s="441"/>
      <c r="AL1624" s="764">
        <v>905010</v>
      </c>
      <c r="AM1624" s="764" t="s">
        <v>3617</v>
      </c>
      <c r="AN1624" s="764">
        <v>1</v>
      </c>
      <c r="AO1624" s="441"/>
      <c r="AP1624" s="441"/>
      <c r="AQ1624" s="9"/>
    </row>
    <row r="1625" spans="1:43" ht="15" customHeight="1" x14ac:dyDescent="0.15">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c r="AC1625" s="8"/>
      <c r="AD1625" s="8"/>
      <c r="AE1625" s="8"/>
      <c r="AF1625" s="406"/>
      <c r="AG1625" s="181"/>
      <c r="AH1625" s="598" t="s">
        <v>1919</v>
      </c>
      <c r="AI1625" s="598" t="s">
        <v>1924</v>
      </c>
      <c r="AJ1625" s="594">
        <v>901062</v>
      </c>
      <c r="AK1625" s="441"/>
      <c r="AL1625" s="764">
        <v>905011</v>
      </c>
      <c r="AM1625" s="764">
        <v>1</v>
      </c>
      <c r="AN1625" s="764" t="s">
        <v>3617</v>
      </c>
      <c r="AO1625" s="441"/>
      <c r="AP1625" s="441"/>
      <c r="AQ1625" s="9"/>
    </row>
    <row r="1626" spans="1:43" ht="15" customHeight="1" x14ac:dyDescent="0.15">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c r="AC1626" s="8"/>
      <c r="AD1626" s="8"/>
      <c r="AE1626" s="8"/>
      <c r="AF1626" s="406"/>
      <c r="AG1626" s="181"/>
      <c r="AH1626" s="598" t="s">
        <v>1919</v>
      </c>
      <c r="AI1626" s="598" t="s">
        <v>1925</v>
      </c>
      <c r="AJ1626" s="594">
        <v>901063</v>
      </c>
      <c r="AK1626" s="441"/>
      <c r="AL1626" s="764">
        <v>905012</v>
      </c>
      <c r="AM1626" s="764">
        <v>1</v>
      </c>
      <c r="AN1626" s="764" t="s">
        <v>3617</v>
      </c>
      <c r="AO1626" s="441"/>
      <c r="AP1626" s="441"/>
      <c r="AQ1626" s="9"/>
    </row>
    <row r="1627" spans="1:43" ht="15" customHeight="1" x14ac:dyDescent="0.15">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c r="AC1627" s="8"/>
      <c r="AD1627" s="8"/>
      <c r="AE1627" s="8"/>
      <c r="AF1627" s="406"/>
      <c r="AG1627" s="181"/>
      <c r="AH1627" s="598" t="s">
        <v>1919</v>
      </c>
      <c r="AI1627" s="598" t="s">
        <v>1712</v>
      </c>
      <c r="AJ1627" s="594">
        <v>901064</v>
      </c>
      <c r="AK1627" s="441"/>
      <c r="AL1627" s="764">
        <v>905013</v>
      </c>
      <c r="AM1627" s="764">
        <v>1</v>
      </c>
      <c r="AN1627" s="764" t="s">
        <v>3617</v>
      </c>
      <c r="AO1627" s="441"/>
      <c r="AP1627" s="441"/>
      <c r="AQ1627" s="9"/>
    </row>
    <row r="1628" spans="1:43" ht="15" customHeight="1" x14ac:dyDescent="0.15">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c r="AC1628" s="8"/>
      <c r="AD1628" s="8"/>
      <c r="AE1628" s="8"/>
      <c r="AF1628" s="406"/>
      <c r="AG1628" s="181"/>
      <c r="AH1628" s="598" t="s">
        <v>1919</v>
      </c>
      <c r="AI1628" s="598"/>
      <c r="AJ1628" s="594">
        <v>901065</v>
      </c>
      <c r="AK1628" s="441"/>
      <c r="AL1628" s="764">
        <v>905014</v>
      </c>
      <c r="AM1628" s="764" t="s">
        <v>3617</v>
      </c>
      <c r="AN1628" s="764">
        <v>1</v>
      </c>
      <c r="AO1628" s="441"/>
      <c r="AP1628" s="441"/>
      <c r="AQ1628" s="9"/>
    </row>
    <row r="1629" spans="1:43" ht="15" customHeight="1" x14ac:dyDescent="0.15">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c r="AC1629" s="8"/>
      <c r="AD1629" s="8"/>
      <c r="AE1629" s="8"/>
      <c r="AF1629" s="406"/>
      <c r="AG1629" s="181"/>
      <c r="AH1629" s="598" t="s">
        <v>1919</v>
      </c>
      <c r="AI1629" s="598" t="s">
        <v>1926</v>
      </c>
      <c r="AJ1629" s="594">
        <v>901066</v>
      </c>
      <c r="AK1629" s="441"/>
      <c r="AL1629" s="764">
        <v>905015</v>
      </c>
      <c r="AM1629" s="764" t="s">
        <v>3617</v>
      </c>
      <c r="AN1629" s="764">
        <v>1</v>
      </c>
      <c r="AO1629" s="441"/>
      <c r="AP1629" s="441"/>
      <c r="AQ1629" s="9"/>
    </row>
    <row r="1630" spans="1:43" ht="15" customHeight="1" x14ac:dyDescent="0.15">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c r="AC1630" s="8"/>
      <c r="AD1630" s="8"/>
      <c r="AE1630" s="8"/>
      <c r="AF1630" s="406"/>
      <c r="AG1630" s="181"/>
      <c r="AH1630" s="598" t="s">
        <v>1919</v>
      </c>
      <c r="AI1630" s="598" t="s">
        <v>1713</v>
      </c>
      <c r="AJ1630" s="594">
        <v>901067</v>
      </c>
      <c r="AK1630" s="441"/>
      <c r="AL1630" s="764">
        <v>905016</v>
      </c>
      <c r="AM1630" s="764" t="s">
        <v>3617</v>
      </c>
      <c r="AN1630" s="764">
        <v>1</v>
      </c>
      <c r="AO1630" s="441"/>
      <c r="AP1630" s="441"/>
      <c r="AQ1630" s="9"/>
    </row>
    <row r="1631" spans="1:43" ht="15" customHeight="1" x14ac:dyDescent="0.15">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c r="AC1631" s="8"/>
      <c r="AD1631" s="8"/>
      <c r="AE1631" s="8"/>
      <c r="AF1631" s="406"/>
      <c r="AG1631" s="181"/>
      <c r="AH1631" s="598" t="s">
        <v>1919</v>
      </c>
      <c r="AI1631" s="598" t="s">
        <v>1715</v>
      </c>
      <c r="AJ1631" s="594">
        <v>901068</v>
      </c>
      <c r="AK1631" s="441"/>
      <c r="AL1631" s="764">
        <v>905990</v>
      </c>
      <c r="AM1631" s="764" t="s">
        <v>3617</v>
      </c>
      <c r="AN1631" s="764">
        <v>1</v>
      </c>
      <c r="AO1631" s="441"/>
      <c r="AP1631" s="441"/>
      <c r="AQ1631" s="9"/>
    </row>
    <row r="1632" spans="1:43" ht="15" customHeight="1" x14ac:dyDescent="0.15">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c r="AC1632" s="8"/>
      <c r="AD1632" s="8"/>
      <c r="AE1632" s="8"/>
      <c r="AF1632" s="406"/>
      <c r="AG1632" s="181"/>
      <c r="AH1632" s="598" t="s">
        <v>1927</v>
      </c>
      <c r="AI1632" s="598" t="s">
        <v>1928</v>
      </c>
      <c r="AJ1632" s="594">
        <v>901070</v>
      </c>
      <c r="AK1632" s="441"/>
      <c r="AL1632" s="764">
        <v>906001</v>
      </c>
      <c r="AM1632" s="764" t="s">
        <v>3617</v>
      </c>
      <c r="AN1632" s="764">
        <v>1</v>
      </c>
      <c r="AO1632" s="441"/>
      <c r="AP1632" s="441"/>
      <c r="AQ1632" s="9"/>
    </row>
    <row r="1633" spans="1:43" ht="15" customHeight="1" x14ac:dyDescent="0.15">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c r="AC1633" s="8"/>
      <c r="AD1633" s="8"/>
      <c r="AE1633" s="8"/>
      <c r="AF1633" s="406"/>
      <c r="AG1633" s="181"/>
      <c r="AH1633" s="598" t="s">
        <v>1927</v>
      </c>
      <c r="AI1633" s="598" t="s">
        <v>1929</v>
      </c>
      <c r="AJ1633" s="594">
        <v>901990</v>
      </c>
      <c r="AK1633" s="441"/>
      <c r="AL1633" s="764">
        <v>906003</v>
      </c>
      <c r="AM1633" s="764">
        <v>1</v>
      </c>
      <c r="AN1633" s="764" t="s">
        <v>3617</v>
      </c>
      <c r="AO1633" s="441"/>
      <c r="AP1633" s="441"/>
      <c r="AQ1633" s="9"/>
    </row>
    <row r="1634" spans="1:43" ht="15" customHeight="1" x14ac:dyDescent="0.15">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c r="AC1634" s="8"/>
      <c r="AD1634" s="8"/>
      <c r="AE1634" s="8"/>
      <c r="AF1634" s="406"/>
      <c r="AG1634" s="181"/>
      <c r="AH1634" s="598" t="s">
        <v>1919</v>
      </c>
      <c r="AI1634" s="598"/>
      <c r="AJ1634" s="594">
        <v>901991</v>
      </c>
      <c r="AK1634" s="441"/>
      <c r="AL1634" s="764">
        <v>906004</v>
      </c>
      <c r="AM1634" s="764" t="s">
        <v>3617</v>
      </c>
      <c r="AN1634" s="764">
        <v>1</v>
      </c>
      <c r="AO1634" s="441"/>
      <c r="AP1634" s="441"/>
      <c r="AQ1634" s="9"/>
    </row>
    <row r="1635" spans="1:43" ht="15" customHeight="1" x14ac:dyDescent="0.15">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c r="AC1635" s="8"/>
      <c r="AD1635" s="8"/>
      <c r="AE1635" s="8"/>
      <c r="AF1635" s="406"/>
      <c r="AG1635" s="181"/>
      <c r="AH1635" s="598" t="s">
        <v>1919</v>
      </c>
      <c r="AI1635" s="598" t="s">
        <v>1930</v>
      </c>
      <c r="AJ1635" s="594">
        <v>901992</v>
      </c>
      <c r="AK1635" s="441"/>
      <c r="AL1635" s="764">
        <v>906005</v>
      </c>
      <c r="AM1635" s="764" t="s">
        <v>3617</v>
      </c>
      <c r="AN1635" s="764">
        <v>1</v>
      </c>
      <c r="AO1635" s="441"/>
      <c r="AP1635" s="441"/>
      <c r="AQ1635" s="9"/>
    </row>
    <row r="1636" spans="1:43" ht="15" customHeight="1" x14ac:dyDescent="0.15">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c r="AC1636" s="8"/>
      <c r="AD1636" s="8"/>
      <c r="AE1636" s="8"/>
      <c r="AF1636" s="406"/>
      <c r="AG1636" s="181"/>
      <c r="AH1636" s="598" t="s">
        <v>1931</v>
      </c>
      <c r="AI1636" s="598" t="s">
        <v>1716</v>
      </c>
      <c r="AJ1636" s="594">
        <v>902001</v>
      </c>
      <c r="AK1636" s="441"/>
      <c r="AL1636" s="764">
        <v>906006</v>
      </c>
      <c r="AM1636" s="764">
        <v>1</v>
      </c>
      <c r="AN1636" s="764" t="s">
        <v>3617</v>
      </c>
      <c r="AO1636" s="441"/>
      <c r="AP1636" s="441"/>
      <c r="AQ1636" s="9"/>
    </row>
    <row r="1637" spans="1:43" ht="15" customHeight="1" x14ac:dyDescent="0.15">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c r="AC1637" s="8"/>
      <c r="AD1637" s="8"/>
      <c r="AE1637" s="8"/>
      <c r="AF1637" s="406"/>
      <c r="AG1637" s="181"/>
      <c r="AH1637" s="598" t="s">
        <v>1931</v>
      </c>
      <c r="AI1637" s="598" t="s">
        <v>1718</v>
      </c>
      <c r="AJ1637" s="594">
        <v>902002</v>
      </c>
      <c r="AK1637" s="441"/>
      <c r="AL1637" s="764">
        <v>906007</v>
      </c>
      <c r="AM1637" s="764" t="s">
        <v>3617</v>
      </c>
      <c r="AN1637" s="764">
        <v>1</v>
      </c>
      <c r="AO1637" s="441"/>
      <c r="AP1637" s="441"/>
      <c r="AQ1637" s="9"/>
    </row>
    <row r="1638" spans="1:43" ht="15" customHeight="1" x14ac:dyDescent="0.15">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c r="AC1638" s="8"/>
      <c r="AD1638" s="8"/>
      <c r="AE1638" s="8"/>
      <c r="AF1638" s="406"/>
      <c r="AG1638" s="181"/>
      <c r="AH1638" s="598" t="s">
        <v>1931</v>
      </c>
      <c r="AI1638" s="598" t="s">
        <v>380</v>
      </c>
      <c r="AJ1638" s="594">
        <v>902003</v>
      </c>
      <c r="AK1638" s="441"/>
      <c r="AL1638" s="764">
        <v>906008</v>
      </c>
      <c r="AM1638" s="764" t="s">
        <v>3617</v>
      </c>
      <c r="AN1638" s="764">
        <v>1</v>
      </c>
      <c r="AO1638" s="441"/>
      <c r="AP1638" s="441"/>
      <c r="AQ1638" s="9"/>
    </row>
    <row r="1639" spans="1:43" ht="15" customHeight="1" x14ac:dyDescent="0.15">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c r="AC1639" s="8"/>
      <c r="AD1639" s="8"/>
      <c r="AE1639" s="8"/>
      <c r="AF1639" s="406"/>
      <c r="AG1639" s="181"/>
      <c r="AH1639" s="598" t="s">
        <v>1931</v>
      </c>
      <c r="AI1639" s="598" t="s">
        <v>1719</v>
      </c>
      <c r="AJ1639" s="594">
        <v>902004</v>
      </c>
      <c r="AK1639" s="441"/>
      <c r="AL1639" s="764">
        <v>906009</v>
      </c>
      <c r="AM1639" s="764" t="s">
        <v>3617</v>
      </c>
      <c r="AN1639" s="764">
        <v>1</v>
      </c>
      <c r="AO1639" s="441"/>
      <c r="AP1639" s="441"/>
      <c r="AQ1639" s="9"/>
    </row>
    <row r="1640" spans="1:43" ht="15" customHeight="1" x14ac:dyDescent="0.15">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c r="AC1640" s="8"/>
      <c r="AD1640" s="8"/>
      <c r="AE1640" s="8"/>
      <c r="AF1640" s="406"/>
      <c r="AG1640" s="181"/>
      <c r="AH1640" s="598" t="s">
        <v>1931</v>
      </c>
      <c r="AI1640" s="598" t="s">
        <v>1720</v>
      </c>
      <c r="AJ1640" s="594">
        <v>902005</v>
      </c>
      <c r="AK1640" s="441"/>
      <c r="AL1640" s="764">
        <v>906010</v>
      </c>
      <c r="AM1640" s="764" t="s">
        <v>3617</v>
      </c>
      <c r="AN1640" s="764">
        <v>1</v>
      </c>
      <c r="AO1640" s="441"/>
      <c r="AP1640" s="441"/>
      <c r="AQ1640" s="9"/>
    </row>
    <row r="1641" spans="1:43" ht="15" customHeight="1" x14ac:dyDescent="0.15">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c r="AC1641" s="8"/>
      <c r="AD1641" s="8"/>
      <c r="AE1641" s="8"/>
      <c r="AF1641" s="406"/>
      <c r="AG1641" s="181"/>
      <c r="AH1641" s="598" t="s">
        <v>1931</v>
      </c>
      <c r="AI1641" s="598" t="s">
        <v>1721</v>
      </c>
      <c r="AJ1641" s="594">
        <v>902006</v>
      </c>
      <c r="AK1641" s="441"/>
      <c r="AL1641" s="764">
        <v>906011</v>
      </c>
      <c r="AM1641" s="764" t="s">
        <v>3617</v>
      </c>
      <c r="AN1641" s="764">
        <v>1</v>
      </c>
      <c r="AO1641" s="441"/>
      <c r="AP1641" s="441"/>
      <c r="AQ1641" s="9"/>
    </row>
    <row r="1642" spans="1:43" ht="15" customHeight="1" x14ac:dyDescent="0.15">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c r="AC1642" s="8"/>
      <c r="AD1642" s="8"/>
      <c r="AE1642" s="8"/>
      <c r="AF1642" s="406"/>
      <c r="AG1642" s="181"/>
      <c r="AH1642" s="598" t="s">
        <v>1931</v>
      </c>
      <c r="AI1642" s="598" t="s">
        <v>1722</v>
      </c>
      <c r="AJ1642" s="594">
        <v>902007</v>
      </c>
      <c r="AK1642" s="441"/>
      <c r="AL1642" s="764">
        <v>906012</v>
      </c>
      <c r="AM1642" s="764" t="s">
        <v>3617</v>
      </c>
      <c r="AN1642" s="764">
        <v>1</v>
      </c>
      <c r="AO1642" s="441"/>
      <c r="AP1642" s="441"/>
      <c r="AQ1642" s="9"/>
    </row>
    <row r="1643" spans="1:43" ht="15" customHeight="1" x14ac:dyDescent="0.15">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c r="AC1643" s="8"/>
      <c r="AD1643" s="8"/>
      <c r="AE1643" s="8"/>
      <c r="AF1643" s="406"/>
      <c r="AG1643" s="181"/>
      <c r="AH1643" s="598" t="s">
        <v>1931</v>
      </c>
      <c r="AI1643" s="598" t="s">
        <v>1723</v>
      </c>
      <c r="AJ1643" s="594">
        <v>902008</v>
      </c>
      <c r="AK1643" s="441"/>
      <c r="AL1643" s="764">
        <v>906013</v>
      </c>
      <c r="AM1643" s="764" t="s">
        <v>3617</v>
      </c>
      <c r="AN1643" s="764">
        <v>1</v>
      </c>
      <c r="AO1643" s="441"/>
      <c r="AP1643" s="441"/>
      <c r="AQ1643" s="9"/>
    </row>
    <row r="1644" spans="1:43" ht="15" customHeight="1" x14ac:dyDescent="0.15">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c r="AC1644" s="8"/>
      <c r="AD1644" s="8"/>
      <c r="AE1644" s="8"/>
      <c r="AF1644" s="406"/>
      <c r="AG1644" s="181"/>
      <c r="AH1644" s="598" t="s">
        <v>1931</v>
      </c>
      <c r="AI1644" s="598" t="s">
        <v>1724</v>
      </c>
      <c r="AJ1644" s="594">
        <v>902009</v>
      </c>
      <c r="AK1644" s="441"/>
      <c r="AL1644" s="764">
        <v>906014</v>
      </c>
      <c r="AM1644" s="764" t="s">
        <v>3617</v>
      </c>
      <c r="AN1644" s="764">
        <v>1</v>
      </c>
      <c r="AO1644" s="441"/>
      <c r="AP1644" s="441"/>
      <c r="AQ1644" s="9"/>
    </row>
    <row r="1645" spans="1:43" ht="15" customHeight="1" x14ac:dyDescent="0.15">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c r="AC1645" s="8"/>
      <c r="AD1645" s="8"/>
      <c r="AE1645" s="8"/>
      <c r="AF1645" s="406"/>
      <c r="AG1645" s="181"/>
      <c r="AH1645" s="598" t="s">
        <v>1932</v>
      </c>
      <c r="AI1645" s="598" t="s">
        <v>1298</v>
      </c>
      <c r="AJ1645" s="594">
        <v>903001</v>
      </c>
      <c r="AK1645" s="441"/>
      <c r="AL1645" s="764">
        <v>906015</v>
      </c>
      <c r="AM1645" s="764" t="s">
        <v>3617</v>
      </c>
      <c r="AN1645" s="764">
        <v>1</v>
      </c>
      <c r="AO1645" s="441"/>
      <c r="AP1645" s="441"/>
      <c r="AQ1645" s="9"/>
    </row>
    <row r="1646" spans="1:43" ht="15" customHeight="1" x14ac:dyDescent="0.15">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c r="AC1646" s="8"/>
      <c r="AD1646" s="8"/>
      <c r="AE1646" s="8"/>
      <c r="AF1646" s="406"/>
      <c r="AG1646" s="181"/>
      <c r="AH1646" s="598" t="s">
        <v>1932</v>
      </c>
      <c r="AI1646" s="598" t="s">
        <v>1726</v>
      </c>
      <c r="AJ1646" s="594">
        <v>903002</v>
      </c>
      <c r="AK1646" s="441"/>
      <c r="AL1646" s="764">
        <v>906016</v>
      </c>
      <c r="AM1646" s="764" t="s">
        <v>3617</v>
      </c>
      <c r="AN1646" s="764">
        <v>1</v>
      </c>
      <c r="AO1646" s="441"/>
      <c r="AP1646" s="441"/>
      <c r="AQ1646" s="9"/>
    </row>
    <row r="1647" spans="1:43" ht="15" customHeight="1" x14ac:dyDescent="0.15">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c r="AC1647" s="8"/>
      <c r="AD1647" s="8"/>
      <c r="AE1647" s="8"/>
      <c r="AF1647" s="406"/>
      <c r="AG1647" s="181"/>
      <c r="AH1647" s="598" t="s">
        <v>1932</v>
      </c>
      <c r="AI1647" s="598" t="s">
        <v>1728</v>
      </c>
      <c r="AJ1647" s="594">
        <v>903003</v>
      </c>
      <c r="AK1647" s="441"/>
      <c r="AL1647" s="764">
        <v>907001</v>
      </c>
      <c r="AM1647" s="764">
        <v>1</v>
      </c>
      <c r="AN1647" s="764" t="s">
        <v>3617</v>
      </c>
      <c r="AO1647" s="441"/>
      <c r="AP1647" s="441"/>
      <c r="AQ1647" s="9"/>
    </row>
    <row r="1648" spans="1:43" ht="15" customHeight="1" x14ac:dyDescent="0.15">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c r="AC1648" s="8"/>
      <c r="AD1648" s="8"/>
      <c r="AE1648" s="8"/>
      <c r="AF1648" s="406"/>
      <c r="AG1648" s="181"/>
      <c r="AH1648" s="598" t="s">
        <v>1932</v>
      </c>
      <c r="AI1648" s="598" t="s">
        <v>1730</v>
      </c>
      <c r="AJ1648" s="594">
        <v>903004</v>
      </c>
      <c r="AK1648" s="441"/>
      <c r="AL1648" s="764">
        <v>907002</v>
      </c>
      <c r="AM1648" s="764" t="s">
        <v>3617</v>
      </c>
      <c r="AN1648" s="764">
        <v>1</v>
      </c>
      <c r="AO1648" s="441"/>
      <c r="AP1648" s="441"/>
      <c r="AQ1648" s="9"/>
    </row>
    <row r="1649" spans="1:43" ht="15" customHeight="1" x14ac:dyDescent="0.15">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c r="AC1649" s="8"/>
      <c r="AD1649" s="8"/>
      <c r="AE1649" s="8"/>
      <c r="AF1649" s="406"/>
      <c r="AG1649" s="181"/>
      <c r="AH1649" s="598" t="s">
        <v>1932</v>
      </c>
      <c r="AI1649" s="598" t="s">
        <v>1732</v>
      </c>
      <c r="AJ1649" s="594">
        <v>903005</v>
      </c>
      <c r="AK1649" s="441"/>
      <c r="AL1649" s="764">
        <v>907004</v>
      </c>
      <c r="AM1649" s="764" t="s">
        <v>3617</v>
      </c>
      <c r="AN1649" s="764">
        <v>1</v>
      </c>
      <c r="AO1649" s="441"/>
      <c r="AP1649" s="441"/>
      <c r="AQ1649" s="9"/>
    </row>
    <row r="1650" spans="1:43" ht="15" customHeight="1" x14ac:dyDescent="0.15">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c r="AC1650" s="8"/>
      <c r="AD1650" s="8"/>
      <c r="AE1650" s="8"/>
      <c r="AF1650" s="406"/>
      <c r="AG1650" s="181"/>
      <c r="AH1650" s="598" t="s">
        <v>1932</v>
      </c>
      <c r="AI1650" s="598" t="s">
        <v>1733</v>
      </c>
      <c r="AJ1650" s="594">
        <v>903006</v>
      </c>
      <c r="AK1650" s="441"/>
      <c r="AL1650" s="764">
        <v>907005</v>
      </c>
      <c r="AM1650" s="764">
        <v>1</v>
      </c>
      <c r="AN1650" s="764" t="s">
        <v>3617</v>
      </c>
      <c r="AO1650" s="441"/>
      <c r="AP1650" s="441"/>
      <c r="AQ1650" s="9"/>
    </row>
    <row r="1651" spans="1:43" ht="15" customHeight="1" x14ac:dyDescent="0.15">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c r="AC1651" s="8"/>
      <c r="AD1651" s="8"/>
      <c r="AE1651" s="8"/>
      <c r="AF1651" s="406"/>
      <c r="AG1651" s="181"/>
      <c r="AH1651" s="598" t="s">
        <v>1932</v>
      </c>
      <c r="AI1651" s="598" t="s">
        <v>1735</v>
      </c>
      <c r="AJ1651" s="594">
        <v>903007</v>
      </c>
      <c r="AK1651" s="441"/>
      <c r="AL1651" s="764">
        <v>907006</v>
      </c>
      <c r="AM1651" s="764" t="s">
        <v>3617</v>
      </c>
      <c r="AN1651" s="764">
        <v>1</v>
      </c>
      <c r="AO1651" s="441"/>
      <c r="AP1651" s="441"/>
      <c r="AQ1651" s="9"/>
    </row>
    <row r="1652" spans="1:43" ht="15" customHeight="1" x14ac:dyDescent="0.15">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c r="AC1652" s="8"/>
      <c r="AD1652" s="8"/>
      <c r="AE1652" s="8"/>
      <c r="AF1652" s="406"/>
      <c r="AG1652" s="181"/>
      <c r="AH1652" s="598" t="s">
        <v>1932</v>
      </c>
      <c r="AI1652" s="598" t="s">
        <v>298</v>
      </c>
      <c r="AJ1652" s="594">
        <v>903009</v>
      </c>
      <c r="AK1652" s="441"/>
      <c r="AL1652" s="764">
        <v>907007</v>
      </c>
      <c r="AM1652" s="764" t="s">
        <v>3617</v>
      </c>
      <c r="AN1652" s="764">
        <v>1</v>
      </c>
      <c r="AO1652" s="441"/>
      <c r="AP1652" s="441"/>
      <c r="AQ1652" s="9"/>
    </row>
    <row r="1653" spans="1:43" ht="15" customHeight="1" x14ac:dyDescent="0.15">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c r="AC1653" s="8"/>
      <c r="AD1653" s="8"/>
      <c r="AE1653" s="8"/>
      <c r="AF1653" s="406"/>
      <c r="AG1653" s="181"/>
      <c r="AH1653" s="598" t="s">
        <v>1932</v>
      </c>
      <c r="AI1653" s="598" t="s">
        <v>1737</v>
      </c>
      <c r="AJ1653" s="594">
        <v>903010</v>
      </c>
      <c r="AK1653" s="441"/>
      <c r="AL1653" s="764">
        <v>907008</v>
      </c>
      <c r="AM1653" s="764" t="s">
        <v>3617</v>
      </c>
      <c r="AN1653" s="764">
        <v>1</v>
      </c>
      <c r="AO1653" s="441"/>
      <c r="AP1653" s="441"/>
      <c r="AQ1653" s="9"/>
    </row>
    <row r="1654" spans="1:43" ht="15" customHeight="1" x14ac:dyDescent="0.15">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c r="AC1654" s="8"/>
      <c r="AD1654" s="8"/>
      <c r="AE1654" s="8"/>
      <c r="AF1654" s="406"/>
      <c r="AG1654" s="181"/>
      <c r="AH1654" s="598" t="s">
        <v>1932</v>
      </c>
      <c r="AI1654" s="598" t="s">
        <v>1738</v>
      </c>
      <c r="AJ1654" s="594">
        <v>903011</v>
      </c>
      <c r="AK1654" s="441"/>
      <c r="AL1654" s="764">
        <v>907010</v>
      </c>
      <c r="AM1654" s="764" t="s">
        <v>3617</v>
      </c>
      <c r="AN1654" s="764">
        <v>1</v>
      </c>
      <c r="AO1654" s="441"/>
      <c r="AP1654" s="441"/>
      <c r="AQ1654" s="9"/>
    </row>
    <row r="1655" spans="1:43" ht="15" customHeight="1" x14ac:dyDescent="0.15">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c r="AC1655" s="8"/>
      <c r="AD1655" s="8"/>
      <c r="AE1655" s="8"/>
      <c r="AF1655" s="406"/>
      <c r="AG1655" s="181"/>
      <c r="AH1655" s="598" t="s">
        <v>1932</v>
      </c>
      <c r="AI1655" s="598" t="s">
        <v>1739</v>
      </c>
      <c r="AJ1655" s="594">
        <v>903012</v>
      </c>
      <c r="AK1655" s="441"/>
      <c r="AL1655" s="764">
        <v>907011</v>
      </c>
      <c r="AM1655" s="764">
        <v>1</v>
      </c>
      <c r="AN1655" s="764" t="s">
        <v>3617</v>
      </c>
      <c r="AO1655" s="441"/>
      <c r="AP1655" s="441"/>
      <c r="AQ1655" s="9"/>
    </row>
    <row r="1656" spans="1:43" ht="15" customHeight="1" x14ac:dyDescent="0.15">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c r="AC1656" s="8"/>
      <c r="AD1656" s="8"/>
      <c r="AE1656" s="8"/>
      <c r="AF1656" s="406"/>
      <c r="AG1656" s="181"/>
      <c r="AH1656" s="598" t="s">
        <v>1932</v>
      </c>
      <c r="AI1656" s="598" t="s">
        <v>381</v>
      </c>
      <c r="AJ1656" s="594">
        <v>903013</v>
      </c>
      <c r="AK1656" s="441"/>
      <c r="AL1656" s="764">
        <v>907013</v>
      </c>
      <c r="AM1656" s="764" t="s">
        <v>3617</v>
      </c>
      <c r="AN1656" s="764">
        <v>1</v>
      </c>
      <c r="AO1656" s="441"/>
      <c r="AP1656" s="441"/>
      <c r="AQ1656" s="9"/>
    </row>
    <row r="1657" spans="1:43" ht="15" customHeight="1" x14ac:dyDescent="0.15">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c r="AC1657" s="8"/>
      <c r="AD1657" s="8"/>
      <c r="AE1657" s="8"/>
      <c r="AF1657" s="406"/>
      <c r="AG1657" s="181"/>
      <c r="AH1657" s="598" t="s">
        <v>1932</v>
      </c>
      <c r="AI1657" s="598" t="s">
        <v>1741</v>
      </c>
      <c r="AJ1657" s="594">
        <v>903014</v>
      </c>
      <c r="AK1657" s="441"/>
      <c r="AL1657" s="764">
        <v>907014</v>
      </c>
      <c r="AM1657" s="764" t="s">
        <v>3617</v>
      </c>
      <c r="AN1657" s="764">
        <v>1</v>
      </c>
      <c r="AO1657" s="441"/>
      <c r="AP1657" s="441"/>
      <c r="AQ1657" s="9"/>
    </row>
    <row r="1658" spans="1:43" ht="15" customHeight="1" x14ac:dyDescent="0.15">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c r="AC1658" s="8"/>
      <c r="AD1658" s="8"/>
      <c r="AE1658" s="8"/>
      <c r="AF1658" s="406"/>
      <c r="AG1658" s="181"/>
      <c r="AH1658" s="598" t="s">
        <v>1932</v>
      </c>
      <c r="AI1658" s="598" t="s">
        <v>1742</v>
      </c>
      <c r="AJ1658" s="594">
        <v>903015</v>
      </c>
      <c r="AK1658" s="441"/>
      <c r="AL1658" s="764">
        <v>907015</v>
      </c>
      <c r="AM1658" s="764" t="s">
        <v>3617</v>
      </c>
      <c r="AN1658" s="764">
        <v>1</v>
      </c>
      <c r="AO1658" s="441"/>
      <c r="AP1658" s="441"/>
      <c r="AQ1658" s="9"/>
    </row>
    <row r="1659" spans="1:43" ht="15" customHeight="1" x14ac:dyDescent="0.15">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c r="AC1659" s="8"/>
      <c r="AD1659" s="8"/>
      <c r="AE1659" s="8"/>
      <c r="AF1659" s="406"/>
      <c r="AG1659" s="181"/>
      <c r="AH1659" s="598" t="s">
        <v>1932</v>
      </c>
      <c r="AI1659" s="598" t="s">
        <v>1743</v>
      </c>
      <c r="AJ1659" s="594">
        <v>903016</v>
      </c>
      <c r="AK1659" s="441"/>
      <c r="AL1659" s="764">
        <v>907016</v>
      </c>
      <c r="AM1659" s="764" t="s">
        <v>3617</v>
      </c>
      <c r="AN1659" s="764">
        <v>1</v>
      </c>
      <c r="AO1659" s="441"/>
      <c r="AP1659" s="441"/>
      <c r="AQ1659" s="9"/>
    </row>
    <row r="1660" spans="1:43" ht="15" customHeight="1" x14ac:dyDescent="0.15">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c r="AC1660" s="8"/>
      <c r="AD1660" s="8"/>
      <c r="AE1660" s="8"/>
      <c r="AF1660" s="406"/>
      <c r="AG1660" s="181"/>
      <c r="AH1660" s="598" t="s">
        <v>1932</v>
      </c>
      <c r="AI1660" s="598" t="s">
        <v>1744</v>
      </c>
      <c r="AJ1660" s="594">
        <v>903017</v>
      </c>
      <c r="AK1660" s="441"/>
      <c r="AL1660" s="764">
        <v>907017</v>
      </c>
      <c r="AM1660" s="764" t="s">
        <v>3617</v>
      </c>
      <c r="AN1660" s="764">
        <v>1</v>
      </c>
      <c r="AO1660" s="441"/>
      <c r="AP1660" s="441"/>
      <c r="AQ1660" s="9"/>
    </row>
    <row r="1661" spans="1:43" ht="15" customHeight="1" x14ac:dyDescent="0.15">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c r="AC1661" s="8"/>
      <c r="AD1661" s="8"/>
      <c r="AE1661" s="8"/>
      <c r="AF1661" s="406"/>
      <c r="AG1661" s="181"/>
      <c r="AH1661" s="598" t="s">
        <v>1932</v>
      </c>
      <c r="AI1661" s="598" t="s">
        <v>299</v>
      </c>
      <c r="AJ1661" s="594">
        <v>903018</v>
      </c>
      <c r="AK1661" s="441"/>
      <c r="AL1661" s="764">
        <v>907018</v>
      </c>
      <c r="AM1661" s="764" t="s">
        <v>3617</v>
      </c>
      <c r="AN1661" s="764">
        <v>1</v>
      </c>
      <c r="AO1661" s="441"/>
      <c r="AP1661" s="441"/>
      <c r="AQ1661" s="9"/>
    </row>
    <row r="1662" spans="1:43" ht="15" customHeight="1" x14ac:dyDescent="0.15">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c r="AC1662" s="8"/>
      <c r="AD1662" s="8"/>
      <c r="AE1662" s="8"/>
      <c r="AF1662" s="406"/>
      <c r="AG1662" s="181"/>
      <c r="AH1662" s="598" t="s">
        <v>1932</v>
      </c>
      <c r="AI1662" s="598" t="s">
        <v>1745</v>
      </c>
      <c r="AJ1662" s="594">
        <v>903019</v>
      </c>
      <c r="AK1662" s="441"/>
      <c r="AL1662" s="764">
        <v>907019</v>
      </c>
      <c r="AM1662" s="764" t="s">
        <v>3617</v>
      </c>
      <c r="AN1662" s="764">
        <v>1</v>
      </c>
      <c r="AO1662" s="441"/>
      <c r="AP1662" s="441"/>
      <c r="AQ1662" s="9"/>
    </row>
    <row r="1663" spans="1:43" ht="15" customHeight="1" x14ac:dyDescent="0.15">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c r="AC1663" s="8"/>
      <c r="AD1663" s="8"/>
      <c r="AE1663" s="8"/>
      <c r="AF1663" s="406"/>
      <c r="AG1663" s="181"/>
      <c r="AH1663" s="598" t="s">
        <v>1932</v>
      </c>
      <c r="AI1663" s="598" t="s">
        <v>300</v>
      </c>
      <c r="AJ1663" s="594">
        <v>903020</v>
      </c>
      <c r="AK1663" s="441"/>
      <c r="AL1663" s="764">
        <v>907020</v>
      </c>
      <c r="AM1663" s="764" t="s">
        <v>3617</v>
      </c>
      <c r="AN1663" s="764">
        <v>1</v>
      </c>
      <c r="AO1663" s="441"/>
      <c r="AP1663" s="441"/>
      <c r="AQ1663" s="9"/>
    </row>
    <row r="1664" spans="1:43" ht="15" customHeight="1" x14ac:dyDescent="0.15">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c r="AC1664" s="8"/>
      <c r="AD1664" s="8"/>
      <c r="AE1664" s="8"/>
      <c r="AF1664" s="406"/>
      <c r="AG1664" s="181"/>
      <c r="AH1664" s="598" t="s">
        <v>1932</v>
      </c>
      <c r="AI1664" s="598" t="s">
        <v>1748</v>
      </c>
      <c r="AJ1664" s="594">
        <v>903021</v>
      </c>
      <c r="AK1664" s="441"/>
      <c r="AL1664" s="764">
        <v>907021</v>
      </c>
      <c r="AM1664" s="764">
        <v>1</v>
      </c>
      <c r="AN1664" s="764" t="s">
        <v>3617</v>
      </c>
      <c r="AO1664" s="441"/>
      <c r="AP1664" s="441"/>
      <c r="AQ1664" s="9"/>
    </row>
    <row r="1665" spans="1:43" ht="15" customHeight="1" x14ac:dyDescent="0.15">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c r="AC1665" s="8"/>
      <c r="AD1665" s="8"/>
      <c r="AE1665" s="8"/>
      <c r="AF1665" s="406"/>
      <c r="AG1665" s="181"/>
      <c r="AH1665" s="598" t="s">
        <v>1932</v>
      </c>
      <c r="AI1665" s="598" t="s">
        <v>1749</v>
      </c>
      <c r="AJ1665" s="594">
        <v>903022</v>
      </c>
      <c r="AK1665" s="441"/>
      <c r="AL1665" s="764">
        <v>907022</v>
      </c>
      <c r="AM1665" s="764" t="s">
        <v>3617</v>
      </c>
      <c r="AN1665" s="764">
        <v>1</v>
      </c>
      <c r="AO1665" s="441"/>
      <c r="AP1665" s="441"/>
      <c r="AQ1665" s="9"/>
    </row>
    <row r="1666" spans="1:43" ht="15" customHeight="1" x14ac:dyDescent="0.15">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c r="AC1666" s="8"/>
      <c r="AD1666" s="8"/>
      <c r="AE1666" s="8"/>
      <c r="AF1666" s="406"/>
      <c r="AG1666" s="181"/>
      <c r="AH1666" s="598" t="s">
        <v>1932</v>
      </c>
      <c r="AI1666" s="598" t="s">
        <v>1750</v>
      </c>
      <c r="AJ1666" s="594">
        <v>903023</v>
      </c>
      <c r="AK1666" s="441"/>
      <c r="AL1666" s="764">
        <v>907023</v>
      </c>
      <c r="AM1666" s="764">
        <v>1</v>
      </c>
      <c r="AN1666" s="764" t="s">
        <v>3617</v>
      </c>
      <c r="AO1666" s="441"/>
      <c r="AP1666" s="441"/>
      <c r="AQ1666" s="9"/>
    </row>
    <row r="1667" spans="1:43" ht="15" customHeight="1" x14ac:dyDescent="0.15">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c r="AC1667" s="8"/>
      <c r="AD1667" s="8"/>
      <c r="AE1667" s="8"/>
      <c r="AF1667" s="406"/>
      <c r="AG1667" s="181"/>
      <c r="AH1667" s="598" t="s">
        <v>1932</v>
      </c>
      <c r="AI1667" s="598"/>
      <c r="AJ1667" s="594">
        <v>903024</v>
      </c>
      <c r="AK1667" s="441"/>
      <c r="AL1667" s="764">
        <v>907024</v>
      </c>
      <c r="AM1667" s="764" t="s">
        <v>3617</v>
      </c>
      <c r="AN1667" s="764">
        <v>1</v>
      </c>
      <c r="AO1667" s="441"/>
      <c r="AP1667" s="441"/>
      <c r="AQ1667" s="9"/>
    </row>
    <row r="1668" spans="1:43" ht="15" customHeight="1" x14ac:dyDescent="0.15">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c r="AC1668" s="8"/>
      <c r="AD1668" s="8"/>
      <c r="AE1668" s="8"/>
      <c r="AF1668" s="406"/>
      <c r="AG1668" s="181"/>
      <c r="AH1668" s="598" t="s">
        <v>1932</v>
      </c>
      <c r="AI1668" s="598" t="s">
        <v>1933</v>
      </c>
      <c r="AJ1668" s="594">
        <v>903991</v>
      </c>
      <c r="AK1668" s="441"/>
      <c r="AL1668" s="764">
        <v>907025</v>
      </c>
      <c r="AM1668" s="764" t="s">
        <v>3617</v>
      </c>
      <c r="AN1668" s="764">
        <v>1</v>
      </c>
      <c r="AO1668" s="441"/>
      <c r="AP1668" s="441"/>
      <c r="AQ1668" s="9"/>
    </row>
    <row r="1669" spans="1:43" ht="15" customHeight="1" x14ac:dyDescent="0.15">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c r="AC1669" s="8"/>
      <c r="AD1669" s="8"/>
      <c r="AE1669" s="8"/>
      <c r="AF1669" s="406"/>
      <c r="AG1669" s="181"/>
      <c r="AH1669" s="598" t="s">
        <v>1932</v>
      </c>
      <c r="AI1669" s="598"/>
      <c r="AJ1669" s="594">
        <v>903990</v>
      </c>
      <c r="AK1669" s="441"/>
      <c r="AL1669" s="764">
        <v>908001</v>
      </c>
      <c r="AM1669" s="764" t="s">
        <v>3617</v>
      </c>
      <c r="AN1669" s="764">
        <v>1</v>
      </c>
      <c r="AO1669" s="441"/>
      <c r="AP1669" s="441"/>
      <c r="AQ1669" s="9"/>
    </row>
    <row r="1670" spans="1:43" ht="15" customHeight="1" x14ac:dyDescent="0.15">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c r="AC1670" s="8"/>
      <c r="AD1670" s="8"/>
      <c r="AE1670" s="8"/>
      <c r="AF1670" s="406"/>
      <c r="AG1670" s="181"/>
      <c r="AH1670" s="598" t="s">
        <v>1932</v>
      </c>
      <c r="AI1670" s="598"/>
      <c r="AJ1670" s="594">
        <v>903992</v>
      </c>
      <c r="AK1670" s="441"/>
      <c r="AL1670" s="764">
        <v>908002</v>
      </c>
      <c r="AM1670" s="764" t="s">
        <v>3617</v>
      </c>
      <c r="AN1670" s="764">
        <v>1</v>
      </c>
      <c r="AO1670" s="441"/>
      <c r="AP1670" s="441"/>
      <c r="AQ1670" s="9"/>
    </row>
    <row r="1671" spans="1:43" ht="15" customHeight="1" x14ac:dyDescent="0.15">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c r="AC1671" s="8"/>
      <c r="AD1671" s="8"/>
      <c r="AE1671" s="8"/>
      <c r="AF1671" s="406"/>
      <c r="AG1671" s="181"/>
      <c r="AH1671" s="598" t="s">
        <v>1934</v>
      </c>
      <c r="AI1671" s="598" t="s">
        <v>1752</v>
      </c>
      <c r="AJ1671" s="594">
        <v>904001</v>
      </c>
      <c r="AK1671" s="441"/>
      <c r="AL1671" s="764">
        <v>908005</v>
      </c>
      <c r="AM1671" s="764">
        <v>1</v>
      </c>
      <c r="AN1671" s="764" t="s">
        <v>3617</v>
      </c>
      <c r="AO1671" s="441"/>
      <c r="AP1671" s="441"/>
      <c r="AQ1671" s="9"/>
    </row>
    <row r="1672" spans="1:43" ht="15" customHeight="1" x14ac:dyDescent="0.15">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c r="AC1672" s="8"/>
      <c r="AD1672" s="8"/>
      <c r="AE1672" s="8"/>
      <c r="AF1672" s="406"/>
      <c r="AG1672" s="181"/>
      <c r="AH1672" s="598" t="s">
        <v>1934</v>
      </c>
      <c r="AI1672" s="598" t="s">
        <v>1935</v>
      </c>
      <c r="AJ1672" s="594">
        <v>904002</v>
      </c>
      <c r="AK1672" s="441"/>
      <c r="AL1672" s="764">
        <v>908006</v>
      </c>
      <c r="AM1672" s="764">
        <v>1</v>
      </c>
      <c r="AN1672" s="764" t="s">
        <v>3617</v>
      </c>
      <c r="AO1672" s="441"/>
      <c r="AP1672" s="441"/>
      <c r="AQ1672" s="9"/>
    </row>
    <row r="1673" spans="1:43" ht="15" customHeight="1" x14ac:dyDescent="0.15">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c r="AC1673" s="8"/>
      <c r="AD1673" s="8"/>
      <c r="AE1673" s="8"/>
      <c r="AF1673" s="406"/>
      <c r="AG1673" s="181"/>
      <c r="AH1673" s="598" t="s">
        <v>1934</v>
      </c>
      <c r="AI1673" s="598" t="s">
        <v>1754</v>
      </c>
      <c r="AJ1673" s="594">
        <v>904003</v>
      </c>
      <c r="AK1673" s="441"/>
      <c r="AL1673" s="764">
        <v>908007</v>
      </c>
      <c r="AM1673" s="764" t="s">
        <v>3617</v>
      </c>
      <c r="AN1673" s="764">
        <v>1</v>
      </c>
      <c r="AO1673" s="441"/>
      <c r="AP1673" s="441"/>
      <c r="AQ1673" s="9"/>
    </row>
    <row r="1674" spans="1:43" ht="15" customHeight="1" x14ac:dyDescent="0.15">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c r="AC1674" s="8"/>
      <c r="AD1674" s="8"/>
      <c r="AE1674" s="8"/>
      <c r="AF1674" s="406"/>
      <c r="AG1674" s="181"/>
      <c r="AH1674" s="598" t="s">
        <v>1934</v>
      </c>
      <c r="AI1674" s="598" t="s">
        <v>1755</v>
      </c>
      <c r="AJ1674" s="594">
        <v>904005</v>
      </c>
      <c r="AK1674" s="441"/>
      <c r="AL1674" s="764">
        <v>908008</v>
      </c>
      <c r="AM1674" s="764" t="s">
        <v>3617</v>
      </c>
      <c r="AN1674" s="764">
        <v>1</v>
      </c>
      <c r="AO1674" s="441"/>
      <c r="AP1674" s="441"/>
      <c r="AQ1674" s="9"/>
    </row>
    <row r="1675" spans="1:43" ht="15" customHeight="1" x14ac:dyDescent="0.15">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c r="AC1675" s="8"/>
      <c r="AD1675" s="8"/>
      <c r="AE1675" s="8"/>
      <c r="AF1675" s="406"/>
      <c r="AG1675" s="181"/>
      <c r="AH1675" s="598" t="s">
        <v>1934</v>
      </c>
      <c r="AI1675" s="598" t="s">
        <v>1756</v>
      </c>
      <c r="AJ1675" s="594">
        <v>904006</v>
      </c>
      <c r="AK1675" s="441"/>
      <c r="AL1675" s="764">
        <v>908990</v>
      </c>
      <c r="AM1675" s="764">
        <v>1</v>
      </c>
      <c r="AN1675" s="764" t="s">
        <v>3617</v>
      </c>
      <c r="AO1675" s="441"/>
      <c r="AP1675" s="441"/>
      <c r="AQ1675" s="9"/>
    </row>
    <row r="1676" spans="1:43" ht="15" customHeight="1" x14ac:dyDescent="0.15">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c r="AC1676" s="8"/>
      <c r="AD1676" s="8"/>
      <c r="AE1676" s="8"/>
      <c r="AF1676" s="406"/>
      <c r="AG1676" s="181"/>
      <c r="AH1676" s="598" t="s">
        <v>1934</v>
      </c>
      <c r="AI1676" s="598" t="s">
        <v>1757</v>
      </c>
      <c r="AJ1676" s="594">
        <v>904007</v>
      </c>
      <c r="AK1676" s="441"/>
      <c r="AL1676" s="764">
        <v>908991</v>
      </c>
      <c r="AM1676" s="764" t="s">
        <v>3617</v>
      </c>
      <c r="AN1676" s="764">
        <v>1</v>
      </c>
      <c r="AO1676" s="441"/>
      <c r="AP1676" s="441"/>
      <c r="AQ1676" s="9"/>
    </row>
    <row r="1677" spans="1:43" ht="15" customHeight="1" x14ac:dyDescent="0.15">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c r="AC1677" s="8"/>
      <c r="AD1677" s="8"/>
      <c r="AE1677" s="8"/>
      <c r="AF1677" s="406"/>
      <c r="AG1677" s="181"/>
      <c r="AH1677" s="598" t="s">
        <v>1934</v>
      </c>
      <c r="AI1677" s="598" t="s">
        <v>1758</v>
      </c>
      <c r="AJ1677" s="594">
        <v>904008</v>
      </c>
      <c r="AK1677" s="441"/>
      <c r="AL1677" s="764">
        <v>908992</v>
      </c>
      <c r="AM1677" s="764" t="s">
        <v>3617</v>
      </c>
      <c r="AN1677" s="764">
        <v>1</v>
      </c>
      <c r="AO1677" s="441"/>
      <c r="AP1677" s="441"/>
      <c r="AQ1677" s="9"/>
    </row>
    <row r="1678" spans="1:43" ht="15" customHeight="1" x14ac:dyDescent="0.15">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c r="AC1678" s="8"/>
      <c r="AD1678" s="8"/>
      <c r="AE1678" s="8"/>
      <c r="AF1678" s="406"/>
      <c r="AG1678" s="181"/>
      <c r="AH1678" s="598" t="s">
        <v>1934</v>
      </c>
      <c r="AI1678" s="598" t="s">
        <v>301</v>
      </c>
      <c r="AJ1678" s="594">
        <v>904009</v>
      </c>
      <c r="AK1678" s="441"/>
      <c r="AL1678" s="764">
        <v>908993</v>
      </c>
      <c r="AM1678" s="764" t="s">
        <v>3617</v>
      </c>
      <c r="AN1678" s="764">
        <v>1</v>
      </c>
      <c r="AO1678" s="441"/>
      <c r="AP1678" s="441"/>
      <c r="AQ1678" s="9"/>
    </row>
    <row r="1679" spans="1:43" ht="15" customHeight="1" x14ac:dyDescent="0.15">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c r="AC1679" s="8"/>
      <c r="AD1679" s="8"/>
      <c r="AE1679" s="8"/>
      <c r="AF1679" s="406"/>
      <c r="AG1679" s="181"/>
      <c r="AH1679" s="598" t="s">
        <v>1934</v>
      </c>
      <c r="AI1679" s="598" t="s">
        <v>1760</v>
      </c>
      <c r="AJ1679" s="594">
        <v>904010</v>
      </c>
      <c r="AK1679" s="441"/>
      <c r="AL1679" s="764">
        <v>908994</v>
      </c>
      <c r="AM1679" s="764" t="s">
        <v>3617</v>
      </c>
      <c r="AN1679" s="764">
        <v>1</v>
      </c>
      <c r="AO1679" s="441"/>
      <c r="AP1679" s="441"/>
      <c r="AQ1679" s="9"/>
    </row>
    <row r="1680" spans="1:43" ht="15" customHeight="1" x14ac:dyDescent="0.15">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c r="AC1680" s="8"/>
      <c r="AD1680" s="8"/>
      <c r="AE1680" s="8"/>
      <c r="AF1680" s="406"/>
      <c r="AG1680" s="181"/>
      <c r="AH1680" s="598" t="s">
        <v>1934</v>
      </c>
      <c r="AI1680" s="598" t="s">
        <v>1761</v>
      </c>
      <c r="AJ1680" s="594">
        <v>904011</v>
      </c>
      <c r="AK1680" s="441"/>
      <c r="AL1680" s="764">
        <v>908995</v>
      </c>
      <c r="AM1680" s="764" t="s">
        <v>3617</v>
      </c>
      <c r="AN1680" s="764">
        <v>1</v>
      </c>
      <c r="AO1680" s="441"/>
      <c r="AP1680" s="441"/>
      <c r="AQ1680" s="9"/>
    </row>
    <row r="1681" spans="1:43" ht="15" customHeight="1" x14ac:dyDescent="0.15">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c r="AC1681" s="8"/>
      <c r="AD1681" s="8"/>
      <c r="AE1681" s="8"/>
      <c r="AF1681" s="406"/>
      <c r="AG1681" s="181"/>
      <c r="AH1681" s="598" t="s">
        <v>1934</v>
      </c>
      <c r="AI1681" s="598" t="s">
        <v>1762</v>
      </c>
      <c r="AJ1681" s="594">
        <v>904012</v>
      </c>
      <c r="AK1681" s="441"/>
      <c r="AL1681" s="441"/>
      <c r="AM1681" s="441"/>
      <c r="AN1681" s="441"/>
      <c r="AO1681" s="441"/>
      <c r="AP1681" s="441"/>
      <c r="AQ1681" s="9"/>
    </row>
    <row r="1682" spans="1:43" ht="15" customHeight="1" x14ac:dyDescent="0.15">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c r="AC1682" s="8"/>
      <c r="AD1682" s="8"/>
      <c r="AE1682" s="8"/>
      <c r="AF1682" s="406"/>
      <c r="AG1682" s="181"/>
      <c r="AH1682" s="598" t="s">
        <v>1934</v>
      </c>
      <c r="AI1682" s="598" t="s">
        <v>1763</v>
      </c>
      <c r="AJ1682" s="594">
        <v>904013</v>
      </c>
      <c r="AK1682" s="441"/>
      <c r="AL1682" s="441"/>
      <c r="AM1682" s="441"/>
      <c r="AN1682" s="441"/>
      <c r="AO1682" s="441"/>
      <c r="AP1682" s="441"/>
      <c r="AQ1682" s="9"/>
    </row>
    <row r="1683" spans="1:43" ht="15" customHeight="1" x14ac:dyDescent="0.15">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c r="AC1683" s="8"/>
      <c r="AD1683" s="8"/>
      <c r="AE1683" s="8"/>
      <c r="AF1683" s="406"/>
      <c r="AG1683" s="181"/>
      <c r="AH1683" s="598" t="s">
        <v>1934</v>
      </c>
      <c r="AI1683" s="598" t="s">
        <v>1936</v>
      </c>
      <c r="AJ1683" s="594">
        <v>904014</v>
      </c>
      <c r="AK1683" s="441"/>
      <c r="AL1683" s="441"/>
      <c r="AM1683" s="441">
        <f>SUM(AM193:AN1680)</f>
        <v>1487</v>
      </c>
      <c r="AN1683" s="441"/>
      <c r="AO1683" s="441"/>
      <c r="AP1683" s="441"/>
      <c r="AQ1683" s="9"/>
    </row>
    <row r="1684" spans="1:43" ht="15" customHeight="1" x14ac:dyDescent="0.15">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c r="AC1684" s="8"/>
      <c r="AD1684" s="8"/>
      <c r="AE1684" s="8"/>
      <c r="AF1684" s="406"/>
      <c r="AG1684" s="181"/>
      <c r="AH1684" s="598" t="s">
        <v>1934</v>
      </c>
      <c r="AI1684" s="598" t="s">
        <v>1764</v>
      </c>
      <c r="AJ1684" s="594">
        <v>904015</v>
      </c>
      <c r="AK1684" s="441"/>
      <c r="AL1684" s="441"/>
      <c r="AM1684" s="441"/>
      <c r="AN1684" s="441"/>
      <c r="AO1684" s="441"/>
      <c r="AP1684" s="441"/>
      <c r="AQ1684" s="9"/>
    </row>
    <row r="1685" spans="1:43" ht="15" customHeight="1" x14ac:dyDescent="0.15">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c r="AC1685" s="8"/>
      <c r="AD1685" s="8"/>
      <c r="AE1685" s="8"/>
      <c r="AF1685" s="406"/>
      <c r="AG1685" s="181"/>
      <c r="AH1685" s="598" t="s">
        <v>1934</v>
      </c>
      <c r="AI1685" s="598" t="s">
        <v>1937</v>
      </c>
      <c r="AJ1685" s="594">
        <v>904016</v>
      </c>
      <c r="AK1685" s="441"/>
      <c r="AL1685" s="441"/>
      <c r="AM1685" s="441"/>
      <c r="AN1685" s="441"/>
      <c r="AO1685" s="441"/>
      <c r="AP1685" s="441"/>
      <c r="AQ1685" s="9"/>
    </row>
    <row r="1686" spans="1:43" ht="15" customHeight="1" x14ac:dyDescent="0.15">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c r="AC1686" s="8"/>
      <c r="AD1686" s="8"/>
      <c r="AE1686" s="8"/>
      <c r="AF1686" s="406"/>
      <c r="AG1686" s="181"/>
      <c r="AH1686" s="598" t="s">
        <v>1934</v>
      </c>
      <c r="AI1686" s="598" t="s">
        <v>1765</v>
      </c>
      <c r="AJ1686" s="594">
        <v>904017</v>
      </c>
      <c r="AK1686" s="441"/>
      <c r="AL1686" s="441"/>
      <c r="AM1686" s="441"/>
      <c r="AN1686" s="441"/>
      <c r="AO1686" s="441"/>
      <c r="AP1686" s="441"/>
      <c r="AQ1686" s="9"/>
    </row>
    <row r="1687" spans="1:43" ht="15" customHeight="1" x14ac:dyDescent="0.15">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c r="AC1687" s="8"/>
      <c r="AD1687" s="8"/>
      <c r="AE1687" s="8"/>
      <c r="AF1687" s="406"/>
      <c r="AG1687" s="181"/>
      <c r="AH1687" s="598" t="s">
        <v>1934</v>
      </c>
      <c r="AI1687" s="598" t="s">
        <v>302</v>
      </c>
      <c r="AJ1687" s="594">
        <v>904018</v>
      </c>
      <c r="AK1687" s="441"/>
      <c r="AL1687" s="441"/>
      <c r="AM1687" s="441"/>
      <c r="AN1687" s="441"/>
      <c r="AO1687" s="441"/>
      <c r="AP1687" s="441"/>
      <c r="AQ1687" s="9"/>
    </row>
    <row r="1688" spans="1:43" ht="15" customHeight="1" x14ac:dyDescent="0.15">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c r="AC1688" s="8"/>
      <c r="AD1688" s="8"/>
      <c r="AE1688" s="8"/>
      <c r="AF1688" s="406"/>
      <c r="AG1688" s="181"/>
      <c r="AH1688" s="598" t="s">
        <v>1934</v>
      </c>
      <c r="AI1688" s="598" t="s">
        <v>303</v>
      </c>
      <c r="AJ1688" s="594">
        <v>904019</v>
      </c>
      <c r="AK1688" s="441"/>
      <c r="AL1688" s="441"/>
      <c r="AM1688" s="441"/>
      <c r="AN1688" s="441"/>
      <c r="AO1688" s="441"/>
      <c r="AP1688" s="441"/>
      <c r="AQ1688" s="9"/>
    </row>
    <row r="1689" spans="1:43" ht="15" customHeight="1" x14ac:dyDescent="0.15">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c r="AC1689" s="8"/>
      <c r="AD1689" s="8"/>
      <c r="AE1689" s="8"/>
      <c r="AF1689" s="406"/>
      <c r="AG1689" s="181"/>
      <c r="AH1689" s="598" t="s">
        <v>1934</v>
      </c>
      <c r="AI1689" s="598" t="s">
        <v>1766</v>
      </c>
      <c r="AJ1689" s="594">
        <v>904020</v>
      </c>
      <c r="AK1689" s="441"/>
      <c r="AL1689" s="441"/>
      <c r="AM1689" s="441"/>
      <c r="AN1689" s="441"/>
      <c r="AO1689" s="441"/>
      <c r="AP1689" s="441"/>
      <c r="AQ1689" s="9"/>
    </row>
    <row r="1690" spans="1:43" ht="15" customHeight="1" x14ac:dyDescent="0.15">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c r="AC1690" s="8"/>
      <c r="AD1690" s="8"/>
      <c r="AE1690" s="8"/>
      <c r="AF1690" s="406"/>
      <c r="AG1690" s="181"/>
      <c r="AH1690" s="598" t="s">
        <v>1934</v>
      </c>
      <c r="AI1690" s="598" t="s">
        <v>1938</v>
      </c>
      <c r="AJ1690" s="594">
        <v>904021</v>
      </c>
      <c r="AK1690" s="441"/>
      <c r="AL1690" s="441"/>
      <c r="AM1690" s="441"/>
      <c r="AN1690" s="441"/>
      <c r="AO1690" s="441"/>
      <c r="AP1690" s="441"/>
      <c r="AQ1690" s="9"/>
    </row>
    <row r="1691" spans="1:43" ht="15" customHeight="1" x14ac:dyDescent="0.15">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c r="AC1691" s="8"/>
      <c r="AD1691" s="8"/>
      <c r="AE1691" s="8"/>
      <c r="AF1691" s="406"/>
      <c r="AG1691" s="181"/>
      <c r="AH1691" s="598" t="s">
        <v>1934</v>
      </c>
      <c r="AI1691" s="598" t="s">
        <v>304</v>
      </c>
      <c r="AJ1691" s="594">
        <v>904022</v>
      </c>
      <c r="AK1691" s="441"/>
      <c r="AL1691" s="441"/>
      <c r="AM1691" s="441"/>
      <c r="AN1691" s="441"/>
      <c r="AO1691" s="441"/>
      <c r="AP1691" s="441"/>
      <c r="AQ1691" s="9"/>
    </row>
    <row r="1692" spans="1:43" ht="15" customHeight="1" x14ac:dyDescent="0.15">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c r="AC1692" s="8"/>
      <c r="AD1692" s="8"/>
      <c r="AE1692" s="8"/>
      <c r="AF1692" s="406"/>
      <c r="AG1692" s="181"/>
      <c r="AH1692" s="598" t="s">
        <v>1934</v>
      </c>
      <c r="AI1692" s="598" t="s">
        <v>1844</v>
      </c>
      <c r="AJ1692" s="594">
        <v>904990</v>
      </c>
      <c r="AK1692" s="441"/>
      <c r="AL1692" s="441"/>
      <c r="AM1692" s="441"/>
      <c r="AN1692" s="441"/>
      <c r="AO1692" s="441"/>
      <c r="AP1692" s="441"/>
      <c r="AQ1692" s="9"/>
    </row>
    <row r="1693" spans="1:43" ht="15" customHeight="1" x14ac:dyDescent="0.15">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c r="AC1693" s="8"/>
      <c r="AD1693" s="8"/>
      <c r="AE1693" s="8"/>
      <c r="AF1693" s="406"/>
      <c r="AG1693" s="181"/>
      <c r="AH1693" s="598" t="s">
        <v>1939</v>
      </c>
      <c r="AI1693" s="598" t="s">
        <v>1940</v>
      </c>
      <c r="AJ1693" s="594">
        <v>904991</v>
      </c>
      <c r="AK1693" s="441"/>
      <c r="AL1693" s="441"/>
      <c r="AM1693" s="441"/>
      <c r="AN1693" s="441"/>
      <c r="AO1693" s="441"/>
      <c r="AP1693" s="441"/>
      <c r="AQ1693" s="9"/>
    </row>
    <row r="1694" spans="1:43" ht="15" customHeight="1" x14ac:dyDescent="0.15">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c r="AC1694" s="8"/>
      <c r="AD1694" s="8"/>
      <c r="AE1694" s="8"/>
      <c r="AF1694" s="406"/>
      <c r="AG1694" s="181"/>
      <c r="AH1694" s="598" t="s">
        <v>1941</v>
      </c>
      <c r="AI1694" s="598" t="s">
        <v>1768</v>
      </c>
      <c r="AJ1694" s="594">
        <v>905001</v>
      </c>
      <c r="AK1694" s="441"/>
      <c r="AL1694" s="441"/>
      <c r="AM1694" s="441"/>
      <c r="AN1694" s="441"/>
      <c r="AO1694" s="441"/>
      <c r="AP1694" s="441"/>
      <c r="AQ1694" s="9"/>
    </row>
    <row r="1695" spans="1:43" ht="15" customHeight="1" x14ac:dyDescent="0.15">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c r="AC1695" s="8"/>
      <c r="AD1695" s="8"/>
      <c r="AE1695" s="8"/>
      <c r="AF1695" s="406"/>
      <c r="AG1695" s="181"/>
      <c r="AH1695" s="598" t="s">
        <v>1941</v>
      </c>
      <c r="AI1695" s="598" t="s">
        <v>305</v>
      </c>
      <c r="AJ1695" s="594">
        <v>905002</v>
      </c>
      <c r="AK1695" s="441"/>
      <c r="AL1695" s="441"/>
      <c r="AM1695" s="441"/>
      <c r="AN1695" s="441"/>
      <c r="AO1695" s="441"/>
      <c r="AP1695" s="441"/>
      <c r="AQ1695" s="9"/>
    </row>
    <row r="1696" spans="1:43" ht="15" customHeight="1" x14ac:dyDescent="0.15">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c r="AC1696" s="8"/>
      <c r="AD1696" s="8"/>
      <c r="AE1696" s="8"/>
      <c r="AF1696" s="406"/>
      <c r="AG1696" s="181"/>
      <c r="AH1696" s="598" t="s">
        <v>1941</v>
      </c>
      <c r="AI1696" s="598" t="s">
        <v>1771</v>
      </c>
      <c r="AJ1696" s="594">
        <v>905003</v>
      </c>
      <c r="AK1696" s="441"/>
      <c r="AL1696" s="441"/>
      <c r="AM1696" s="441"/>
      <c r="AN1696" s="441"/>
      <c r="AO1696" s="441"/>
      <c r="AP1696" s="441"/>
      <c r="AQ1696" s="9"/>
    </row>
    <row r="1697" spans="1:55" ht="15" customHeight="1" x14ac:dyDescent="0.15">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c r="AC1697" s="8"/>
      <c r="AD1697" s="8"/>
      <c r="AE1697" s="8"/>
      <c r="AF1697" s="406"/>
      <c r="AG1697" s="181"/>
      <c r="AH1697" s="598" t="s">
        <v>1941</v>
      </c>
      <c r="AI1697" s="598" t="s">
        <v>1773</v>
      </c>
      <c r="AJ1697" s="594">
        <v>905004</v>
      </c>
      <c r="AK1697" s="441"/>
      <c r="AL1697" s="441"/>
      <c r="AM1697" s="441"/>
      <c r="AN1697" s="441"/>
      <c r="AO1697" s="441"/>
      <c r="AP1697" s="441"/>
      <c r="AQ1697" s="9"/>
    </row>
    <row r="1698" spans="1:55" ht="15" customHeight="1" x14ac:dyDescent="0.15">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c r="AC1698" s="8"/>
      <c r="AD1698" s="8"/>
      <c r="AE1698" s="8"/>
      <c r="AF1698" s="406"/>
      <c r="AG1698" s="181"/>
      <c r="AH1698" s="598" t="s">
        <v>1941</v>
      </c>
      <c r="AI1698" s="598" t="s">
        <v>1774</v>
      </c>
      <c r="AJ1698" s="594">
        <v>905005</v>
      </c>
      <c r="AK1698" s="441"/>
      <c r="AL1698" s="441"/>
      <c r="AM1698" s="441"/>
      <c r="AN1698" s="441"/>
      <c r="AO1698" s="441"/>
      <c r="AP1698" s="441"/>
      <c r="AQ1698" s="9"/>
    </row>
    <row r="1699" spans="1:55" ht="15" customHeight="1" x14ac:dyDescent="0.15">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c r="AC1699" s="8"/>
      <c r="AD1699" s="8"/>
      <c r="AE1699" s="8"/>
      <c r="AF1699" s="406"/>
      <c r="AG1699" s="181"/>
      <c r="AH1699" s="598" t="s">
        <v>1941</v>
      </c>
      <c r="AI1699" s="598" t="s">
        <v>382</v>
      </c>
      <c r="AJ1699" s="594">
        <v>905006</v>
      </c>
      <c r="AK1699" s="441"/>
      <c r="AL1699" s="441"/>
      <c r="AM1699" s="441"/>
      <c r="AN1699" s="441"/>
      <c r="AO1699" s="441"/>
      <c r="AP1699" s="441"/>
      <c r="AQ1699" s="9"/>
    </row>
    <row r="1700" spans="1:55" ht="15" customHeight="1" x14ac:dyDescent="0.15">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c r="AC1700" s="8"/>
      <c r="AD1700" s="8"/>
      <c r="AE1700" s="8"/>
      <c r="AF1700" s="406"/>
      <c r="AG1700" s="181"/>
      <c r="AH1700" s="598" t="s">
        <v>1941</v>
      </c>
      <c r="AI1700" s="598" t="s">
        <v>306</v>
      </c>
      <c r="AJ1700" s="594">
        <v>905009</v>
      </c>
      <c r="AK1700" s="441"/>
      <c r="AL1700" s="441"/>
      <c r="AM1700" s="441"/>
      <c r="AN1700" s="441"/>
      <c r="AO1700" s="441"/>
      <c r="AP1700" s="441"/>
      <c r="AQ1700" s="9"/>
    </row>
    <row r="1701" spans="1:55" ht="15" customHeight="1" x14ac:dyDescent="0.15">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c r="AC1701" s="8"/>
      <c r="AD1701" s="8"/>
      <c r="AE1701" s="8"/>
      <c r="AF1701" s="406"/>
      <c r="AG1701" s="181"/>
      <c r="AH1701" s="598" t="s">
        <v>1941</v>
      </c>
      <c r="AI1701" s="598" t="s">
        <v>1776</v>
      </c>
      <c r="AJ1701" s="594">
        <v>905010</v>
      </c>
      <c r="AK1701" s="441"/>
      <c r="AL1701" s="441"/>
      <c r="AM1701" s="441"/>
      <c r="AN1701" s="441"/>
      <c r="AO1701" s="441"/>
      <c r="AP1701" s="9"/>
      <c r="AQ1701" s="664"/>
      <c r="AS1701" s="441"/>
      <c r="AT1701" s="441"/>
      <c r="AU1701" s="441"/>
      <c r="AV1701" s="441"/>
      <c r="AW1701" s="441"/>
      <c r="AX1701" s="441"/>
      <c r="AY1701" s="441"/>
      <c r="AZ1701" s="441"/>
      <c r="BA1701" s="441"/>
      <c r="BB1701" s="581"/>
      <c r="BC1701" s="581"/>
    </row>
    <row r="1702" spans="1:55" ht="15" customHeight="1" x14ac:dyDescent="0.15">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c r="AC1702" s="8"/>
      <c r="AD1702" s="8"/>
      <c r="AE1702" s="8"/>
      <c r="AF1702" s="406"/>
      <c r="AG1702" s="181"/>
      <c r="AH1702" s="598" t="s">
        <v>1941</v>
      </c>
      <c r="AI1702" s="598" t="s">
        <v>1777</v>
      </c>
      <c r="AJ1702" s="594">
        <v>905011</v>
      </c>
      <c r="AK1702" s="441"/>
      <c r="AL1702" s="441"/>
      <c r="AM1702" s="441"/>
      <c r="AN1702" s="441"/>
      <c r="AO1702" s="441"/>
      <c r="AP1702" s="9"/>
      <c r="AQ1702" s="664"/>
      <c r="AS1702" s="645" t="s">
        <v>678</v>
      </c>
      <c r="AT1702" s="592" t="s">
        <v>639</v>
      </c>
      <c r="AU1702" s="591">
        <v>206012</v>
      </c>
      <c r="AV1702" s="624"/>
      <c r="AW1702" s="624"/>
      <c r="AX1702" s="624"/>
      <c r="AY1702" s="624"/>
      <c r="AZ1702" s="624"/>
      <c r="BA1702" s="441"/>
      <c r="BB1702" s="589"/>
      <c r="BC1702" s="590"/>
    </row>
    <row r="1703" spans="1:55" ht="15" customHeight="1" x14ac:dyDescent="0.15">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c r="AC1703" s="8"/>
      <c r="AD1703" s="8"/>
      <c r="AE1703" s="8"/>
      <c r="AF1703" s="406"/>
      <c r="AG1703" s="181"/>
      <c r="AH1703" s="598" t="s">
        <v>1941</v>
      </c>
      <c r="AI1703" s="598" t="s">
        <v>262</v>
      </c>
      <c r="AJ1703" s="594">
        <v>905012</v>
      </c>
      <c r="AK1703" s="441"/>
      <c r="AL1703" s="441"/>
      <c r="AM1703" s="441"/>
      <c r="AN1703" s="441"/>
      <c r="AO1703" s="441"/>
      <c r="AP1703" s="9"/>
      <c r="AQ1703" s="664"/>
      <c r="AS1703" s="645" t="s">
        <v>678</v>
      </c>
      <c r="AT1703" s="592" t="s">
        <v>640</v>
      </c>
      <c r="AU1703" s="591">
        <v>206013</v>
      </c>
      <c r="AV1703" s="624"/>
      <c r="AW1703" s="624"/>
      <c r="AX1703" s="624"/>
      <c r="AY1703" s="624"/>
      <c r="AZ1703" s="624"/>
      <c r="BA1703" s="441"/>
      <c r="BB1703" s="589"/>
      <c r="BC1703" s="590"/>
    </row>
    <row r="1704" spans="1:55" ht="15" customHeight="1" x14ac:dyDescent="0.15">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c r="AC1704" s="8"/>
      <c r="AD1704" s="8"/>
      <c r="AE1704" s="8"/>
      <c r="AF1704" s="406"/>
      <c r="AG1704" s="181"/>
      <c r="AH1704" s="598" t="s">
        <v>1941</v>
      </c>
      <c r="AI1704" s="598" t="s">
        <v>1778</v>
      </c>
      <c r="AJ1704" s="594">
        <v>905013</v>
      </c>
      <c r="AK1704" s="441"/>
      <c r="AL1704" s="441"/>
      <c r="AM1704" s="441"/>
      <c r="AN1704" s="441"/>
      <c r="AO1704" s="441"/>
      <c r="AP1704" s="9"/>
      <c r="AQ1704" s="664"/>
      <c r="AS1704" s="645" t="s">
        <v>678</v>
      </c>
      <c r="AT1704" s="592" t="s">
        <v>642</v>
      </c>
      <c r="AU1704" s="591">
        <v>206014</v>
      </c>
      <c r="AV1704" s="624"/>
      <c r="AW1704" s="624"/>
      <c r="AX1704" s="624"/>
      <c r="AY1704" s="624"/>
      <c r="AZ1704" s="624"/>
      <c r="BA1704" s="441"/>
      <c r="BB1704" s="589"/>
      <c r="BC1704" s="590"/>
    </row>
    <row r="1705" spans="1:55" ht="15" customHeight="1" x14ac:dyDescent="0.15">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c r="AC1705" s="8"/>
      <c r="AD1705" s="8"/>
      <c r="AE1705" s="8"/>
      <c r="AF1705" s="406"/>
      <c r="AG1705" s="181"/>
      <c r="AH1705" s="598" t="s">
        <v>1941</v>
      </c>
      <c r="AI1705" s="598" t="s">
        <v>307</v>
      </c>
      <c r="AJ1705" s="594">
        <v>905014</v>
      </c>
      <c r="AK1705" s="441"/>
      <c r="AL1705" s="441"/>
      <c r="AM1705" s="441"/>
      <c r="AN1705" s="441"/>
      <c r="AO1705" s="441"/>
      <c r="AP1705" s="9"/>
      <c r="AQ1705" s="664"/>
      <c r="AS1705" s="645" t="s">
        <v>678</v>
      </c>
      <c r="AT1705" s="592" t="s">
        <v>643</v>
      </c>
      <c r="AU1705" s="591">
        <v>206015</v>
      </c>
      <c r="AV1705" s="624"/>
      <c r="AW1705" s="624"/>
      <c r="AX1705" s="624"/>
      <c r="AY1705" s="624"/>
      <c r="AZ1705" s="624"/>
      <c r="BA1705" s="441"/>
      <c r="BB1705" s="589"/>
      <c r="BC1705" s="590"/>
    </row>
    <row r="1706" spans="1:55" ht="15" customHeight="1" x14ac:dyDescent="0.15">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c r="AC1706" s="8"/>
      <c r="AD1706" s="8"/>
      <c r="AE1706" s="8"/>
      <c r="AF1706" s="406"/>
      <c r="AG1706" s="181"/>
      <c r="AH1706" s="598" t="s">
        <v>1941</v>
      </c>
      <c r="AI1706" s="598" t="s">
        <v>1942</v>
      </c>
      <c r="AJ1706" s="594">
        <v>905015</v>
      </c>
      <c r="AK1706" s="441"/>
      <c r="AL1706" s="441"/>
      <c r="AM1706" s="441"/>
      <c r="AN1706" s="441"/>
      <c r="AO1706" s="441"/>
      <c r="AP1706" s="9"/>
      <c r="AQ1706" s="664"/>
      <c r="AS1706" s="645" t="s">
        <v>678</v>
      </c>
      <c r="AT1706" s="592" t="s">
        <v>693</v>
      </c>
      <c r="AU1706" s="591">
        <v>206016</v>
      </c>
      <c r="AV1706" s="624"/>
      <c r="AW1706" s="624"/>
      <c r="AX1706" s="624"/>
      <c r="AY1706" s="624"/>
      <c r="AZ1706" s="624"/>
      <c r="BA1706" s="441"/>
      <c r="BB1706" s="589"/>
      <c r="BC1706" s="590"/>
    </row>
    <row r="1707" spans="1:55" ht="15" customHeight="1" x14ac:dyDescent="0.15">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c r="AC1707" s="8"/>
      <c r="AD1707" s="8"/>
      <c r="AE1707" s="8"/>
      <c r="AF1707" s="406"/>
      <c r="AG1707" s="181"/>
      <c r="AH1707" s="598" t="s">
        <v>1941</v>
      </c>
      <c r="AI1707" s="598" t="s">
        <v>1780</v>
      </c>
      <c r="AJ1707" s="594">
        <v>905016</v>
      </c>
      <c r="AK1707" s="441"/>
      <c r="AL1707" s="441"/>
      <c r="AM1707" s="441"/>
      <c r="AN1707" s="441"/>
      <c r="AO1707" s="441"/>
      <c r="AP1707" s="9"/>
      <c r="AQ1707" s="664"/>
      <c r="AS1707" s="645" t="s">
        <v>678</v>
      </c>
      <c r="AT1707" s="592" t="s">
        <v>276</v>
      </c>
      <c r="AU1707" s="591">
        <v>206017</v>
      </c>
      <c r="AV1707" s="624"/>
      <c r="AW1707" s="624"/>
      <c r="AX1707" s="624"/>
      <c r="AY1707" s="624"/>
      <c r="AZ1707" s="624"/>
      <c r="BA1707" s="441"/>
      <c r="BB1707" s="589"/>
      <c r="BC1707" s="590"/>
    </row>
    <row r="1708" spans="1:55" ht="15" customHeight="1" x14ac:dyDescent="0.15">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c r="AC1708" s="8"/>
      <c r="AD1708" s="8"/>
      <c r="AE1708" s="8"/>
      <c r="AF1708" s="406"/>
      <c r="AG1708" s="181"/>
      <c r="AH1708" s="598" t="s">
        <v>1941</v>
      </c>
      <c r="AI1708" s="598" t="s">
        <v>1848</v>
      </c>
      <c r="AJ1708" s="594">
        <v>905990</v>
      </c>
      <c r="AK1708" s="441"/>
      <c r="AL1708" s="441"/>
      <c r="AM1708" s="441"/>
      <c r="AN1708" s="441"/>
      <c r="AO1708" s="441"/>
      <c r="AP1708" s="9"/>
      <c r="AQ1708" s="664"/>
      <c r="AS1708" s="645" t="s">
        <v>678</v>
      </c>
      <c r="AT1708" s="592"/>
      <c r="AU1708" s="591">
        <v>206018</v>
      </c>
      <c r="AV1708" s="624"/>
      <c r="AW1708" s="624"/>
      <c r="AX1708" s="624"/>
      <c r="AY1708" s="624"/>
      <c r="AZ1708" s="624"/>
      <c r="BA1708" s="441"/>
      <c r="BB1708" s="589"/>
      <c r="BC1708" s="590"/>
    </row>
    <row r="1709" spans="1:55" ht="15" customHeight="1" x14ac:dyDescent="0.15">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c r="AC1709" s="8"/>
      <c r="AD1709" s="8"/>
      <c r="AE1709" s="8"/>
      <c r="AF1709" s="406"/>
      <c r="AG1709" s="181"/>
      <c r="AH1709" s="598" t="s">
        <v>1943</v>
      </c>
      <c r="AI1709" s="598" t="s">
        <v>1782</v>
      </c>
      <c r="AJ1709" s="594">
        <v>906001</v>
      </c>
      <c r="AK1709" s="441"/>
      <c r="AL1709" s="441"/>
      <c r="AM1709" s="441"/>
      <c r="AN1709" s="441"/>
      <c r="AO1709" s="441"/>
      <c r="AP1709" s="9"/>
      <c r="AQ1709" s="664"/>
      <c r="AS1709" s="645" t="s">
        <v>678</v>
      </c>
      <c r="AT1709" s="592" t="s">
        <v>645</v>
      </c>
      <c r="AU1709" s="591">
        <v>206019</v>
      </c>
      <c r="AV1709" s="624"/>
      <c r="AW1709" s="624"/>
      <c r="AX1709" s="624"/>
      <c r="AY1709" s="624"/>
      <c r="AZ1709" s="624"/>
      <c r="BA1709" s="441"/>
      <c r="BB1709" s="589"/>
      <c r="BC1709" s="590"/>
    </row>
    <row r="1710" spans="1:55" ht="15" customHeight="1" x14ac:dyDescent="0.15">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c r="AC1710" s="8"/>
      <c r="AD1710" s="8"/>
      <c r="AE1710" s="8"/>
      <c r="AF1710" s="406"/>
      <c r="AG1710" s="181"/>
      <c r="AH1710" s="598" t="s">
        <v>1943</v>
      </c>
      <c r="AI1710" s="598" t="s">
        <v>1784</v>
      </c>
      <c r="AJ1710" s="594">
        <v>906003</v>
      </c>
      <c r="AK1710" s="441"/>
      <c r="AL1710" s="441"/>
      <c r="AM1710" s="441"/>
      <c r="AN1710" s="441"/>
      <c r="AO1710" s="441"/>
      <c r="AP1710" s="9"/>
      <c r="AQ1710" s="664"/>
      <c r="AS1710" s="645" t="s">
        <v>678</v>
      </c>
      <c r="AT1710" s="592" t="s">
        <v>647</v>
      </c>
      <c r="AU1710" s="591">
        <v>206020</v>
      </c>
      <c r="AV1710" s="624"/>
      <c r="AW1710" s="624"/>
      <c r="AX1710" s="624"/>
      <c r="AY1710" s="624"/>
      <c r="AZ1710" s="624"/>
      <c r="BA1710" s="441"/>
      <c r="BB1710" s="589"/>
      <c r="BC1710" s="590"/>
    </row>
    <row r="1711" spans="1:55" ht="15" customHeight="1" x14ac:dyDescent="0.15">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c r="AC1711" s="8"/>
      <c r="AD1711" s="8"/>
      <c r="AE1711" s="8"/>
      <c r="AF1711" s="406"/>
      <c r="AG1711" s="181"/>
      <c r="AH1711" s="598" t="s">
        <v>1943</v>
      </c>
      <c r="AI1711" s="598" t="s">
        <v>308</v>
      </c>
      <c r="AJ1711" s="594">
        <v>906004</v>
      </c>
      <c r="AK1711" s="441"/>
      <c r="AL1711" s="441"/>
      <c r="AM1711" s="441"/>
      <c r="AN1711" s="441"/>
      <c r="AO1711" s="441"/>
      <c r="AP1711" s="9"/>
      <c r="AQ1711" s="664"/>
      <c r="AS1711" s="645" t="s">
        <v>678</v>
      </c>
      <c r="AT1711" s="592" t="s">
        <v>698</v>
      </c>
      <c r="AU1711" s="591">
        <v>206990</v>
      </c>
      <c r="AV1711" s="624"/>
      <c r="AW1711" s="624"/>
      <c r="AX1711" s="624"/>
      <c r="AY1711" s="624"/>
      <c r="AZ1711" s="624"/>
      <c r="BA1711" s="441"/>
      <c r="BB1711" s="589"/>
      <c r="BC1711" s="590"/>
    </row>
    <row r="1712" spans="1:55" ht="15" customHeight="1" x14ac:dyDescent="0.15">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c r="AC1712" s="8"/>
      <c r="AD1712" s="8"/>
      <c r="AE1712" s="8"/>
      <c r="AF1712" s="406"/>
      <c r="AG1712" s="181"/>
      <c r="AH1712" s="598" t="s">
        <v>1943</v>
      </c>
      <c r="AI1712" s="598" t="s">
        <v>1785</v>
      </c>
      <c r="AJ1712" s="594">
        <v>906005</v>
      </c>
      <c r="AK1712" s="441"/>
      <c r="AL1712" s="441"/>
      <c r="AM1712" s="441"/>
      <c r="AN1712" s="441"/>
      <c r="AO1712" s="441"/>
      <c r="AP1712" s="9"/>
      <c r="AQ1712" s="664"/>
      <c r="AS1712" s="645" t="s">
        <v>700</v>
      </c>
      <c r="AT1712" s="592" t="s">
        <v>650</v>
      </c>
      <c r="AU1712" s="591">
        <v>207001</v>
      </c>
      <c r="AV1712" s="624"/>
      <c r="AW1712" s="624"/>
      <c r="AX1712" s="624"/>
      <c r="AY1712" s="624"/>
      <c r="AZ1712" s="624"/>
      <c r="BA1712" s="441"/>
      <c r="BB1712" s="589"/>
      <c r="BC1712" s="590"/>
    </row>
    <row r="1713" spans="1:55" ht="15" customHeight="1" x14ac:dyDescent="0.15">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c r="AC1713" s="8"/>
      <c r="AD1713" s="8"/>
      <c r="AE1713" s="8"/>
      <c r="AF1713" s="406"/>
      <c r="AG1713" s="181"/>
      <c r="AH1713" s="598" t="s">
        <v>1943</v>
      </c>
      <c r="AI1713" s="598" t="s">
        <v>309</v>
      </c>
      <c r="AJ1713" s="594">
        <v>906006</v>
      </c>
      <c r="AK1713" s="441"/>
      <c r="AL1713" s="441"/>
      <c r="AM1713" s="441"/>
      <c r="AN1713" s="441"/>
      <c r="AO1713" s="441"/>
      <c r="AP1713" s="9"/>
      <c r="AQ1713" s="664"/>
      <c r="AS1713" s="645" t="s">
        <v>700</v>
      </c>
      <c r="AT1713" s="592" t="s">
        <v>652</v>
      </c>
      <c r="AU1713" s="591">
        <v>207002</v>
      </c>
      <c r="AV1713" s="624"/>
      <c r="AW1713" s="624"/>
      <c r="AX1713" s="624"/>
      <c r="AY1713" s="624"/>
      <c r="AZ1713" s="624"/>
      <c r="BA1713" s="441"/>
      <c r="BB1713" s="589"/>
      <c r="BC1713" s="590"/>
    </row>
    <row r="1714" spans="1:55" ht="15" customHeight="1" x14ac:dyDescent="0.15">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c r="AC1714" s="8"/>
      <c r="AD1714" s="8"/>
      <c r="AE1714" s="8"/>
      <c r="AF1714" s="406"/>
      <c r="AG1714" s="181"/>
      <c r="AH1714" s="598" t="s">
        <v>1943</v>
      </c>
      <c r="AI1714" s="598" t="s">
        <v>1788</v>
      </c>
      <c r="AJ1714" s="594">
        <v>906007</v>
      </c>
      <c r="AK1714" s="441"/>
      <c r="AL1714" s="441"/>
      <c r="AM1714" s="441"/>
      <c r="AN1714" s="441"/>
      <c r="AO1714" s="441"/>
      <c r="AP1714" s="9"/>
      <c r="AQ1714" s="664"/>
      <c r="AS1714" s="645" t="s">
        <v>700</v>
      </c>
      <c r="AT1714" s="592" t="s">
        <v>655</v>
      </c>
      <c r="AU1714" s="591">
        <v>207003</v>
      </c>
      <c r="AV1714" s="624"/>
      <c r="AW1714" s="624"/>
      <c r="AX1714" s="624"/>
      <c r="AY1714" s="624"/>
      <c r="AZ1714" s="624"/>
      <c r="BA1714" s="441"/>
      <c r="BB1714" s="589"/>
      <c r="BC1714" s="590"/>
    </row>
    <row r="1715" spans="1:55" ht="15" customHeight="1" x14ac:dyDescent="0.15">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c r="AC1715" s="8"/>
      <c r="AD1715" s="8"/>
      <c r="AE1715" s="8"/>
      <c r="AF1715" s="406"/>
      <c r="AG1715" s="181"/>
      <c r="AH1715" s="598" t="s">
        <v>1943</v>
      </c>
      <c r="AI1715" s="598" t="s">
        <v>1790</v>
      </c>
      <c r="AJ1715" s="594">
        <v>906008</v>
      </c>
      <c r="AK1715" s="441"/>
      <c r="AL1715" s="441"/>
      <c r="AM1715" s="441"/>
      <c r="AN1715" s="441"/>
      <c r="AO1715" s="441"/>
      <c r="AP1715" s="9"/>
      <c r="AQ1715" s="664"/>
      <c r="AS1715" s="645" t="s">
        <v>700</v>
      </c>
      <c r="AT1715" s="592" t="s">
        <v>657</v>
      </c>
      <c r="AU1715" s="591">
        <v>207004</v>
      </c>
      <c r="AV1715" s="624"/>
      <c r="AW1715" s="624"/>
      <c r="AX1715" s="624"/>
      <c r="AY1715" s="624"/>
      <c r="AZ1715" s="624"/>
      <c r="BA1715" s="441"/>
      <c r="BB1715" s="589"/>
      <c r="BC1715" s="590"/>
    </row>
    <row r="1716" spans="1:55" ht="15" customHeight="1" x14ac:dyDescent="0.15">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c r="AC1716" s="8"/>
      <c r="AD1716" s="8"/>
      <c r="AE1716" s="8"/>
      <c r="AF1716" s="406"/>
      <c r="AG1716" s="181"/>
      <c r="AH1716" s="598" t="s">
        <v>1943</v>
      </c>
      <c r="AI1716" s="598" t="s">
        <v>310</v>
      </c>
      <c r="AJ1716" s="594">
        <v>906009</v>
      </c>
      <c r="AK1716" s="441"/>
      <c r="AL1716" s="441"/>
      <c r="AM1716" s="441"/>
      <c r="AN1716" s="441"/>
      <c r="AO1716" s="441"/>
      <c r="AP1716" s="9"/>
      <c r="AQ1716" s="664"/>
      <c r="AS1716" s="645" t="s">
        <v>700</v>
      </c>
      <c r="AT1716" s="592" t="s">
        <v>658</v>
      </c>
      <c r="AU1716" s="591">
        <v>207005</v>
      </c>
      <c r="AV1716" s="624"/>
      <c r="AW1716" s="624"/>
      <c r="AX1716" s="624"/>
      <c r="AY1716" s="624"/>
      <c r="AZ1716" s="624"/>
      <c r="BA1716" s="441"/>
      <c r="BB1716" s="589"/>
      <c r="BC1716" s="590"/>
    </row>
    <row r="1717" spans="1:55" ht="15" customHeight="1" x14ac:dyDescent="0.15">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c r="AC1717" s="8"/>
      <c r="AD1717" s="8"/>
      <c r="AE1717" s="8"/>
      <c r="AF1717" s="406"/>
      <c r="AG1717" s="181"/>
      <c r="AH1717" s="598" t="s">
        <v>1943</v>
      </c>
      <c r="AI1717" s="598" t="s">
        <v>1793</v>
      </c>
      <c r="AJ1717" s="594">
        <v>906010</v>
      </c>
      <c r="AK1717" s="441"/>
      <c r="AL1717" s="441"/>
      <c r="AM1717" s="441"/>
      <c r="AN1717" s="441"/>
      <c r="AO1717" s="441"/>
      <c r="AP1717" s="9"/>
      <c r="AQ1717" s="664"/>
      <c r="AS1717" s="645" t="s">
        <v>700</v>
      </c>
      <c r="AT1717" s="592" t="s">
        <v>659</v>
      </c>
      <c r="AU1717" s="591">
        <v>207006</v>
      </c>
      <c r="AV1717" s="624"/>
      <c r="AW1717" s="624"/>
      <c r="AX1717" s="624"/>
      <c r="AY1717" s="624"/>
      <c r="AZ1717" s="624"/>
      <c r="BA1717" s="441"/>
      <c r="BB1717" s="589"/>
      <c r="BC1717" s="590"/>
    </row>
    <row r="1718" spans="1:55" ht="15" customHeight="1" x14ac:dyDescent="0.15">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c r="AC1718" s="8"/>
      <c r="AD1718" s="8"/>
      <c r="AE1718" s="8"/>
      <c r="AF1718" s="406"/>
      <c r="AG1718" s="181"/>
      <c r="AH1718" s="598" t="s">
        <v>1943</v>
      </c>
      <c r="AI1718" s="598" t="s">
        <v>1795</v>
      </c>
      <c r="AJ1718" s="594">
        <v>906011</v>
      </c>
      <c r="AK1718" s="441"/>
      <c r="AL1718" s="441"/>
      <c r="AM1718" s="441"/>
      <c r="AN1718" s="441"/>
      <c r="AO1718" s="441"/>
      <c r="AP1718" s="9"/>
      <c r="AQ1718" s="664"/>
      <c r="AS1718" s="645" t="s">
        <v>700</v>
      </c>
      <c r="AT1718" s="592" t="s">
        <v>660</v>
      </c>
      <c r="AU1718" s="591">
        <v>207007</v>
      </c>
      <c r="AV1718" s="624"/>
      <c r="AW1718" s="624"/>
      <c r="AX1718" s="624"/>
      <c r="AY1718" s="624"/>
      <c r="AZ1718" s="624"/>
      <c r="BA1718" s="441"/>
      <c r="BB1718" s="589"/>
      <c r="BC1718" s="590"/>
    </row>
    <row r="1719" spans="1:55" ht="15" customHeight="1" x14ac:dyDescent="0.15">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c r="AC1719" s="8"/>
      <c r="AD1719" s="8"/>
      <c r="AE1719" s="8"/>
      <c r="AF1719" s="406"/>
      <c r="AG1719" s="181"/>
      <c r="AH1719" s="598" t="s">
        <v>1943</v>
      </c>
      <c r="AI1719" s="598" t="s">
        <v>270</v>
      </c>
      <c r="AJ1719" s="594">
        <v>906012</v>
      </c>
      <c r="AK1719" s="441"/>
      <c r="AL1719" s="441"/>
      <c r="AM1719" s="441"/>
      <c r="AN1719" s="441"/>
      <c r="AO1719" s="441"/>
      <c r="AP1719" s="9"/>
      <c r="AQ1719" s="664"/>
      <c r="AS1719" s="645" t="s">
        <v>700</v>
      </c>
      <c r="AT1719" s="592" t="s">
        <v>663</v>
      </c>
      <c r="AU1719" s="591">
        <v>207008</v>
      </c>
      <c r="AV1719" s="624"/>
      <c r="AW1719" s="624"/>
      <c r="AX1719" s="624"/>
      <c r="AY1719" s="624"/>
      <c r="AZ1719" s="624"/>
      <c r="BA1719" s="441"/>
      <c r="BB1719" s="589"/>
      <c r="BC1719" s="590"/>
    </row>
    <row r="1720" spans="1:55" ht="15" customHeight="1" x14ac:dyDescent="0.15">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c r="AC1720" s="8"/>
      <c r="AD1720" s="8"/>
      <c r="AE1720" s="8"/>
      <c r="AF1720" s="406"/>
      <c r="AG1720" s="181"/>
      <c r="AH1720" s="598" t="s">
        <v>1943</v>
      </c>
      <c r="AI1720" s="598" t="s">
        <v>1796</v>
      </c>
      <c r="AJ1720" s="594">
        <v>906013</v>
      </c>
      <c r="AK1720" s="441"/>
      <c r="AL1720" s="441"/>
      <c r="AM1720" s="441"/>
      <c r="AN1720" s="441"/>
      <c r="AO1720" s="441"/>
      <c r="AP1720" s="9"/>
      <c r="AQ1720" s="664"/>
      <c r="AS1720" s="645" t="s">
        <v>700</v>
      </c>
      <c r="AT1720" s="592" t="s">
        <v>664</v>
      </c>
      <c r="AU1720" s="591">
        <v>207009</v>
      </c>
      <c r="AV1720" s="624"/>
      <c r="AW1720" s="624"/>
      <c r="AX1720" s="624"/>
      <c r="AY1720" s="624"/>
      <c r="AZ1720" s="624"/>
      <c r="BA1720" s="441"/>
      <c r="BB1720" s="589"/>
      <c r="BC1720" s="590"/>
    </row>
    <row r="1721" spans="1:55" ht="15" customHeight="1" x14ac:dyDescent="0.15">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c r="AC1721" s="8"/>
      <c r="AD1721" s="8"/>
      <c r="AE1721" s="8"/>
      <c r="AF1721" s="406"/>
      <c r="AG1721" s="181"/>
      <c r="AH1721" s="598" t="s">
        <v>1943</v>
      </c>
      <c r="AI1721" s="598" t="s">
        <v>1798</v>
      </c>
      <c r="AJ1721" s="594">
        <v>906014</v>
      </c>
      <c r="AK1721" s="441"/>
      <c r="AL1721" s="441"/>
      <c r="AM1721" s="441"/>
      <c r="AN1721" s="441"/>
      <c r="AO1721" s="441"/>
      <c r="AP1721" s="9"/>
      <c r="AQ1721" s="664"/>
      <c r="AS1721" s="645" t="s">
        <v>700</v>
      </c>
      <c r="AT1721" s="592" t="s">
        <v>277</v>
      </c>
      <c r="AU1721" s="591">
        <v>207010</v>
      </c>
      <c r="AV1721" s="624"/>
      <c r="AW1721" s="624"/>
      <c r="AX1721" s="624"/>
      <c r="AY1721" s="624"/>
      <c r="AZ1721" s="624"/>
      <c r="BA1721" s="441"/>
      <c r="BB1721" s="589"/>
      <c r="BC1721" s="590"/>
    </row>
    <row r="1722" spans="1:55" ht="15" customHeight="1" x14ac:dyDescent="0.15">
      <c r="B1722" s="50"/>
      <c r="C1722" s="17"/>
      <c r="AH1722" s="598" t="s">
        <v>1943</v>
      </c>
      <c r="AI1722" s="598" t="s">
        <v>1944</v>
      </c>
      <c r="AJ1722" s="594">
        <v>906015</v>
      </c>
    </row>
    <row r="1723" spans="1:55" ht="15" customHeight="1" x14ac:dyDescent="0.15">
      <c r="A1723" s="52"/>
      <c r="B1723" s="506"/>
      <c r="C1723" s="506"/>
      <c r="D1723" s="506"/>
      <c r="E1723" s="506"/>
      <c r="F1723" s="506"/>
      <c r="G1723" s="506"/>
      <c r="H1723" s="506"/>
      <c r="I1723" s="506"/>
      <c r="J1723" s="506"/>
      <c r="K1723" s="506"/>
      <c r="L1723" s="506"/>
      <c r="M1723" s="506"/>
      <c r="N1723" s="506"/>
      <c r="O1723" s="506"/>
      <c r="Z1723" s="53"/>
      <c r="AA1723" s="54"/>
      <c r="AB1723" s="54"/>
      <c r="AC1723" s="54"/>
      <c r="AD1723" s="54"/>
      <c r="AH1723" s="598" t="s">
        <v>1943</v>
      </c>
      <c r="AI1723" s="598" t="s">
        <v>1945</v>
      </c>
      <c r="AJ1723" s="594">
        <v>906016</v>
      </c>
    </row>
    <row r="1724" spans="1:55" ht="15" customHeight="1" x14ac:dyDescent="0.15">
      <c r="A1724" s="4"/>
      <c r="B1724" s="4"/>
      <c r="C1724" s="4"/>
      <c r="D1724" s="4"/>
      <c r="E1724" s="4"/>
      <c r="F1724" s="4"/>
      <c r="G1724" s="4"/>
      <c r="H1724" s="4"/>
      <c r="I1724" s="4"/>
      <c r="J1724" s="4"/>
      <c r="K1724" s="4"/>
      <c r="L1724" s="4"/>
      <c r="M1724" s="4"/>
      <c r="N1724" s="4"/>
      <c r="O1724" s="4"/>
      <c r="P1724" s="4"/>
      <c r="Q1724" s="4"/>
      <c r="R1724" s="4"/>
      <c r="S1724" s="4"/>
      <c r="T1724" s="4"/>
      <c r="U1724" s="4"/>
      <c r="V1724" s="4"/>
      <c r="W1724" s="4"/>
      <c r="X1724" s="4"/>
      <c r="Y1724" s="4"/>
      <c r="Z1724" s="4"/>
      <c r="AA1724" s="4"/>
      <c r="AB1724" s="4"/>
      <c r="AC1724" s="4"/>
      <c r="AD1724" s="4"/>
      <c r="AH1724" s="598" t="s">
        <v>1946</v>
      </c>
      <c r="AI1724" s="598" t="s">
        <v>1800</v>
      </c>
      <c r="AJ1724" s="594">
        <v>907001</v>
      </c>
    </row>
    <row r="1725" spans="1:55" ht="15" customHeight="1" x14ac:dyDescent="0.15">
      <c r="A1725" s="4"/>
      <c r="B1725" s="55"/>
      <c r="C1725" s="55"/>
      <c r="D1725" s="55"/>
      <c r="E1725" s="55"/>
      <c r="F1725" s="55"/>
      <c r="G1725" s="55"/>
      <c r="H1725" s="17"/>
      <c r="I1725" s="63"/>
      <c r="J1725" s="63"/>
      <c r="K1725" s="63"/>
      <c r="L1725" s="63"/>
      <c r="M1725" s="63"/>
      <c r="N1725" s="63"/>
      <c r="O1725" s="507"/>
      <c r="P1725" s="4"/>
      <c r="Q1725" s="55"/>
      <c r="R1725" s="55"/>
      <c r="S1725" s="55"/>
      <c r="T1725" s="55"/>
      <c r="U1725" s="55"/>
      <c r="V1725" s="55"/>
      <c r="W1725" s="17"/>
      <c r="X1725" s="63"/>
      <c r="Y1725" s="63"/>
      <c r="Z1725" s="63"/>
      <c r="AA1725" s="63"/>
      <c r="AB1725" s="63"/>
      <c r="AC1725" s="63"/>
      <c r="AD1725" s="507"/>
      <c r="AH1725" s="598" t="s">
        <v>1946</v>
      </c>
      <c r="AI1725" s="598" t="s">
        <v>1802</v>
      </c>
      <c r="AJ1725" s="594">
        <v>907002</v>
      </c>
    </row>
    <row r="1726" spans="1:55" ht="15" customHeight="1" x14ac:dyDescent="0.15">
      <c r="A1726" s="4"/>
      <c r="B1726" s="55"/>
      <c r="C1726" s="55"/>
      <c r="D1726" s="55"/>
      <c r="E1726" s="55"/>
      <c r="F1726" s="55"/>
      <c r="G1726" s="55"/>
      <c r="H1726" s="17"/>
      <c r="I1726" s="63"/>
      <c r="J1726" s="63"/>
      <c r="K1726" s="63"/>
      <c r="L1726" s="63"/>
      <c r="M1726" s="63"/>
      <c r="N1726" s="63"/>
      <c r="O1726" s="507"/>
      <c r="P1726" s="4"/>
      <c r="Q1726" s="4"/>
      <c r="R1726" s="50"/>
      <c r="S1726" s="50"/>
      <c r="T1726" s="50"/>
      <c r="U1726" s="50"/>
      <c r="V1726" s="50"/>
      <c r="W1726" s="4"/>
      <c r="X1726" s="63"/>
      <c r="Y1726" s="63"/>
      <c r="Z1726" s="63"/>
      <c r="AA1726" s="63"/>
      <c r="AB1726" s="63"/>
      <c r="AC1726" s="63"/>
      <c r="AD1726" s="4"/>
      <c r="AH1726" s="598" t="s">
        <v>1946</v>
      </c>
      <c r="AI1726" s="598" t="s">
        <v>1804</v>
      </c>
      <c r="AJ1726" s="594">
        <v>907004</v>
      </c>
    </row>
    <row r="1727" spans="1:55" ht="15" customHeight="1" x14ac:dyDescent="0.15">
      <c r="A1727" s="4"/>
      <c r="B1727" s="55"/>
      <c r="C1727" s="55"/>
      <c r="D1727" s="55"/>
      <c r="E1727" s="55"/>
      <c r="F1727" s="55"/>
      <c r="G1727" s="55"/>
      <c r="H1727" s="17"/>
      <c r="I1727" s="63"/>
      <c r="J1727" s="63"/>
      <c r="K1727" s="63"/>
      <c r="L1727" s="63"/>
      <c r="M1727" s="63"/>
      <c r="N1727" s="63"/>
      <c r="O1727" s="507"/>
      <c r="P1727" s="4"/>
      <c r="Q1727" s="55"/>
      <c r="R1727" s="56"/>
      <c r="S1727" s="56"/>
      <c r="T1727" s="56"/>
      <c r="U1727" s="56"/>
      <c r="V1727" s="56"/>
      <c r="W1727" s="17"/>
      <c r="X1727" s="63"/>
      <c r="Y1727" s="63"/>
      <c r="Z1727" s="63"/>
      <c r="AA1727" s="63"/>
      <c r="AB1727" s="63"/>
      <c r="AC1727" s="63"/>
      <c r="AD1727" s="507"/>
      <c r="AH1727" s="598" t="s">
        <v>1946</v>
      </c>
      <c r="AI1727" s="598" t="s">
        <v>1806</v>
      </c>
      <c r="AJ1727" s="594">
        <v>907005</v>
      </c>
    </row>
    <row r="1728" spans="1:55" ht="15" customHeight="1" x14ac:dyDescent="0.15">
      <c r="A1728" s="4"/>
      <c r="B1728" s="55"/>
      <c r="C1728" s="55"/>
      <c r="D1728" s="55"/>
      <c r="E1728" s="55"/>
      <c r="F1728" s="55"/>
      <c r="G1728" s="55"/>
      <c r="H1728" s="17"/>
      <c r="I1728" s="63"/>
      <c r="J1728" s="63"/>
      <c r="K1728" s="63"/>
      <c r="L1728" s="63"/>
      <c r="M1728" s="63"/>
      <c r="N1728" s="63"/>
      <c r="O1728" s="507"/>
      <c r="P1728" s="4"/>
      <c r="Q1728" s="55"/>
      <c r="R1728" s="55"/>
      <c r="S1728" s="55"/>
      <c r="T1728" s="55"/>
      <c r="U1728" s="55"/>
      <c r="V1728" s="55"/>
      <c r="W1728" s="4"/>
      <c r="X1728" s="63"/>
      <c r="Y1728" s="63"/>
      <c r="Z1728" s="63"/>
      <c r="AA1728" s="63"/>
      <c r="AB1728" s="63"/>
      <c r="AC1728" s="63"/>
      <c r="AD1728" s="4"/>
      <c r="AH1728" s="598" t="s">
        <v>1946</v>
      </c>
      <c r="AI1728" s="598" t="s">
        <v>311</v>
      </c>
      <c r="AJ1728" s="594">
        <v>907006</v>
      </c>
    </row>
    <row r="1729" spans="1:43" ht="15" customHeight="1" x14ac:dyDescent="0.15">
      <c r="A1729" s="4"/>
      <c r="B1729" s="57"/>
      <c r="C1729" s="57"/>
      <c r="D1729" s="57"/>
      <c r="E1729" s="57"/>
      <c r="F1729" s="57"/>
      <c r="G1729" s="57"/>
      <c r="H1729" s="4"/>
      <c r="I1729" s="63"/>
      <c r="J1729" s="63"/>
      <c r="K1729" s="63"/>
      <c r="L1729" s="63"/>
      <c r="M1729" s="63"/>
      <c r="N1729" s="63"/>
      <c r="O1729" s="4"/>
      <c r="P1729" s="4"/>
      <c r="Q1729" s="55"/>
      <c r="R1729" s="55"/>
      <c r="S1729" s="55"/>
      <c r="T1729" s="55"/>
      <c r="U1729" s="55"/>
      <c r="V1729" s="55"/>
      <c r="W1729" s="17"/>
      <c r="X1729" s="63"/>
      <c r="Y1729" s="63"/>
      <c r="Z1729" s="63"/>
      <c r="AA1729" s="63"/>
      <c r="AB1729" s="63"/>
      <c r="AC1729" s="63"/>
      <c r="AD1729" s="507"/>
      <c r="AH1729" s="598" t="s">
        <v>1946</v>
      </c>
      <c r="AI1729" s="598" t="s">
        <v>312</v>
      </c>
      <c r="AJ1729" s="594">
        <v>907007</v>
      </c>
    </row>
    <row r="1730" spans="1:43" ht="15" customHeight="1" x14ac:dyDescent="0.15">
      <c r="A1730" s="4"/>
      <c r="B1730" s="55"/>
      <c r="C1730" s="55"/>
      <c r="D1730" s="55"/>
      <c r="E1730" s="55"/>
      <c r="F1730" s="55"/>
      <c r="G1730" s="55"/>
      <c r="H1730" s="17"/>
      <c r="I1730" s="63"/>
      <c r="J1730" s="63"/>
      <c r="K1730" s="63"/>
      <c r="L1730" s="63"/>
      <c r="M1730" s="63"/>
      <c r="N1730" s="63"/>
      <c r="O1730" s="507"/>
      <c r="P1730" s="4"/>
      <c r="Q1730" s="55"/>
      <c r="R1730" s="55"/>
      <c r="S1730" s="55"/>
      <c r="T1730" s="55"/>
      <c r="U1730" s="55"/>
      <c r="V1730" s="55"/>
      <c r="W1730" s="4"/>
      <c r="X1730" s="63"/>
      <c r="Y1730" s="63"/>
      <c r="Z1730" s="63"/>
      <c r="AA1730" s="63"/>
      <c r="AB1730" s="63"/>
      <c r="AC1730" s="63"/>
      <c r="AD1730" s="4"/>
      <c r="AH1730" s="598" t="s">
        <v>1946</v>
      </c>
      <c r="AI1730" s="598" t="s">
        <v>1809</v>
      </c>
      <c r="AJ1730" s="594">
        <v>907008</v>
      </c>
    </row>
    <row r="1731" spans="1:43" ht="15" customHeight="1" x14ac:dyDescent="0.15">
      <c r="A1731" s="4"/>
      <c r="B1731" s="55"/>
      <c r="C1731" s="55"/>
      <c r="D1731" s="55"/>
      <c r="E1731" s="55"/>
      <c r="F1731" s="55"/>
      <c r="G1731" s="55"/>
      <c r="H1731" s="17"/>
      <c r="I1731" s="63"/>
      <c r="J1731" s="63"/>
      <c r="K1731" s="63"/>
      <c r="L1731" s="63"/>
      <c r="M1731" s="63"/>
      <c r="N1731" s="63"/>
      <c r="O1731" s="507"/>
      <c r="P1731" s="4"/>
      <c r="Q1731" s="55"/>
      <c r="R1731" s="55"/>
      <c r="S1731" s="55"/>
      <c r="T1731" s="55"/>
      <c r="U1731" s="55"/>
      <c r="V1731" s="55"/>
      <c r="W1731" s="17"/>
      <c r="X1731" s="63"/>
      <c r="Y1731" s="63"/>
      <c r="Z1731" s="63"/>
      <c r="AA1731" s="63"/>
      <c r="AB1731" s="63"/>
      <c r="AC1731" s="63"/>
      <c r="AD1731" s="507"/>
      <c r="AH1731" s="598" t="s">
        <v>1946</v>
      </c>
      <c r="AI1731" s="598" t="s">
        <v>1811</v>
      </c>
      <c r="AJ1731" s="594">
        <v>907010</v>
      </c>
    </row>
    <row r="1732" spans="1:43" ht="15" customHeight="1" x14ac:dyDescent="0.15">
      <c r="A1732" s="4"/>
      <c r="B1732" s="55"/>
      <c r="C1732" s="55"/>
      <c r="D1732" s="55"/>
      <c r="E1732" s="55"/>
      <c r="F1732" s="55"/>
      <c r="G1732" s="55"/>
      <c r="H1732" s="17"/>
      <c r="I1732" s="63"/>
      <c r="J1732" s="63"/>
      <c r="K1732" s="63"/>
      <c r="L1732" s="63"/>
      <c r="M1732" s="63"/>
      <c r="N1732" s="63"/>
      <c r="O1732" s="507"/>
      <c r="P1732" s="4"/>
      <c r="Q1732" s="55"/>
      <c r="R1732" s="55"/>
      <c r="S1732" s="55"/>
      <c r="T1732" s="55"/>
      <c r="U1732" s="55"/>
      <c r="V1732" s="55"/>
      <c r="W1732" s="17"/>
      <c r="X1732" s="63"/>
      <c r="Y1732" s="63"/>
      <c r="Z1732" s="63"/>
      <c r="AA1732" s="63"/>
      <c r="AB1732" s="63"/>
      <c r="AC1732" s="63"/>
      <c r="AD1732" s="507"/>
      <c r="AH1732" s="598" t="s">
        <v>1946</v>
      </c>
      <c r="AI1732" s="598" t="s">
        <v>1947</v>
      </c>
      <c r="AJ1732" s="594">
        <v>907011</v>
      </c>
    </row>
    <row r="1733" spans="1:43" ht="15" customHeight="1" x14ac:dyDescent="0.15">
      <c r="A1733" s="4"/>
      <c r="B1733" s="55"/>
      <c r="C1733" s="55"/>
      <c r="D1733" s="55"/>
      <c r="E1733" s="55"/>
      <c r="F1733" s="55"/>
      <c r="G1733" s="55"/>
      <c r="H1733" s="17"/>
      <c r="I1733" s="63"/>
      <c r="J1733" s="63"/>
      <c r="K1733" s="63"/>
      <c r="L1733" s="63"/>
      <c r="M1733" s="63"/>
      <c r="N1733" s="63"/>
      <c r="O1733" s="507"/>
      <c r="P1733" s="4"/>
      <c r="Q1733" s="55"/>
      <c r="R1733" s="55"/>
      <c r="S1733" s="55"/>
      <c r="T1733" s="55"/>
      <c r="U1733" s="55"/>
      <c r="V1733" s="55"/>
      <c r="W1733" s="17"/>
      <c r="X1733" s="63"/>
      <c r="Y1733" s="63"/>
      <c r="Z1733" s="63"/>
      <c r="AA1733" s="63"/>
      <c r="AB1733" s="63"/>
      <c r="AC1733" s="63"/>
      <c r="AD1733" s="507"/>
      <c r="AH1733" s="598" t="s">
        <v>1946</v>
      </c>
      <c r="AI1733" s="598" t="s">
        <v>383</v>
      </c>
      <c r="AJ1733" s="594">
        <v>907013</v>
      </c>
    </row>
    <row r="1734" spans="1:43" ht="15" customHeight="1" x14ac:dyDescent="0.15">
      <c r="A1734" s="4"/>
      <c r="B1734" s="55"/>
      <c r="C1734" s="55"/>
      <c r="D1734" s="55"/>
      <c r="E1734" s="55"/>
      <c r="F1734" s="55"/>
      <c r="G1734" s="55"/>
      <c r="H1734" s="17"/>
      <c r="I1734" s="63"/>
      <c r="J1734" s="63"/>
      <c r="K1734" s="63"/>
      <c r="L1734" s="63"/>
      <c r="M1734" s="63"/>
      <c r="N1734" s="63"/>
      <c r="O1734" s="507"/>
      <c r="P1734" s="4"/>
      <c r="Q1734" s="55"/>
      <c r="R1734" s="55"/>
      <c r="S1734" s="55"/>
      <c r="T1734" s="55"/>
      <c r="U1734" s="55"/>
      <c r="V1734" s="55"/>
      <c r="W1734" s="17"/>
      <c r="X1734" s="63"/>
      <c r="Y1734" s="63"/>
      <c r="Z1734" s="63"/>
      <c r="AA1734" s="63"/>
      <c r="AB1734" s="63"/>
      <c r="AC1734" s="63"/>
      <c r="AD1734" s="507"/>
      <c r="AH1734" s="598" t="s">
        <v>1946</v>
      </c>
      <c r="AI1734" s="598" t="s">
        <v>313</v>
      </c>
      <c r="AJ1734" s="594">
        <v>907014</v>
      </c>
    </row>
    <row r="1735" spans="1:43" ht="15" customHeight="1" x14ac:dyDescent="0.15">
      <c r="A1735" s="4"/>
      <c r="B1735" s="55"/>
      <c r="C1735" s="55"/>
      <c r="D1735" s="55"/>
      <c r="E1735" s="55"/>
      <c r="F1735" s="55"/>
      <c r="G1735" s="55"/>
      <c r="H1735" s="4"/>
      <c r="I1735" s="5"/>
      <c r="J1735" s="5"/>
      <c r="K1735" s="5"/>
      <c r="L1735" s="5"/>
      <c r="M1735" s="5"/>
      <c r="N1735" s="5"/>
      <c r="O1735" s="507"/>
      <c r="P1735" s="4"/>
      <c r="Q1735" s="4"/>
      <c r="R1735" s="4"/>
      <c r="S1735" s="4"/>
      <c r="T1735" s="4"/>
      <c r="U1735" s="4"/>
      <c r="V1735" s="4"/>
      <c r="W1735" s="17"/>
      <c r="X1735" s="63"/>
      <c r="Y1735" s="63"/>
      <c r="Z1735" s="63"/>
      <c r="AA1735" s="63"/>
      <c r="AB1735" s="63"/>
      <c r="AC1735" s="63"/>
      <c r="AD1735" s="507"/>
      <c r="AH1735" s="598" t="s">
        <v>1946</v>
      </c>
      <c r="AI1735" s="598" t="s">
        <v>1948</v>
      </c>
      <c r="AJ1735" s="594">
        <v>907015</v>
      </c>
    </row>
    <row r="1736" spans="1:43" ht="15" customHeight="1" x14ac:dyDescent="0.15">
      <c r="A1736" s="4"/>
      <c r="B1736" s="4"/>
      <c r="C1736" s="4"/>
      <c r="D1736" s="4"/>
      <c r="E1736" s="4"/>
      <c r="F1736" s="4"/>
      <c r="G1736" s="4"/>
      <c r="H1736" s="17"/>
      <c r="I1736" s="63"/>
      <c r="J1736" s="63"/>
      <c r="K1736" s="63"/>
      <c r="L1736" s="63"/>
      <c r="M1736" s="63"/>
      <c r="N1736" s="63"/>
      <c r="O1736" s="507"/>
      <c r="P1736" s="17"/>
      <c r="Q1736" s="17"/>
      <c r="R1736" s="17"/>
      <c r="S1736" s="17"/>
      <c r="T1736" s="17"/>
      <c r="U1736" s="17"/>
      <c r="V1736" s="17"/>
      <c r="W1736" s="17"/>
      <c r="X1736" s="17"/>
      <c r="Y1736" s="17"/>
      <c r="Z1736" s="17"/>
      <c r="AA1736" s="17"/>
      <c r="AB1736" s="17"/>
      <c r="AC1736" s="17"/>
      <c r="AD1736" s="17"/>
      <c r="AH1736" s="598" t="s">
        <v>1946</v>
      </c>
      <c r="AI1736" s="598" t="s">
        <v>314</v>
      </c>
      <c r="AJ1736" s="594">
        <v>907016</v>
      </c>
    </row>
    <row r="1737" spans="1:43" s="43" customFormat="1" ht="15" customHeight="1" x14ac:dyDescent="0.15">
      <c r="A1737" s="58"/>
      <c r="B1737" s="59"/>
      <c r="C1737" s="49"/>
      <c r="D1737" s="506"/>
      <c r="E1737" s="506"/>
      <c r="F1737" s="506"/>
      <c r="G1737" s="506"/>
      <c r="H1737" s="506"/>
      <c r="I1737" s="506"/>
      <c r="J1737" s="506"/>
      <c r="K1737" s="506"/>
      <c r="L1737" s="506"/>
      <c r="M1737" s="506"/>
      <c r="N1737" s="506"/>
      <c r="O1737" s="506"/>
      <c r="P1737" s="506"/>
      <c r="Q1737" s="506"/>
      <c r="R1737" s="506"/>
      <c r="S1737" s="506"/>
      <c r="T1737" s="506"/>
      <c r="U1737" s="506"/>
      <c r="V1737" s="506"/>
      <c r="W1737" s="506"/>
      <c r="X1737" s="506"/>
      <c r="Y1737" s="506"/>
      <c r="Z1737" s="506"/>
      <c r="AA1737" s="506"/>
      <c r="AB1737" s="506"/>
      <c r="AC1737" s="506"/>
      <c r="AD1737" s="506"/>
      <c r="AE1737" s="506"/>
      <c r="AF1737" s="418"/>
      <c r="AG1737" s="423"/>
      <c r="AH1737" s="598" t="s">
        <v>1946</v>
      </c>
      <c r="AI1737" s="598" t="s">
        <v>315</v>
      </c>
      <c r="AJ1737" s="594">
        <v>907017</v>
      </c>
      <c r="AK1737" s="670"/>
      <c r="AL1737" s="670"/>
      <c r="AM1737" s="670"/>
      <c r="AN1737" s="670"/>
      <c r="AO1737" s="670"/>
      <c r="AP1737" s="670"/>
      <c r="AQ1737" s="670"/>
    </row>
    <row r="1738" spans="1:43" s="43" customFormat="1" ht="15" customHeight="1" x14ac:dyDescent="0.15">
      <c r="A1738" s="49"/>
      <c r="B1738" s="58"/>
      <c r="C1738" s="49"/>
      <c r="D1738" s="506"/>
      <c r="E1738" s="506"/>
      <c r="F1738" s="506"/>
      <c r="G1738" s="506"/>
      <c r="H1738" s="506"/>
      <c r="I1738" s="506"/>
      <c r="J1738" s="506"/>
      <c r="K1738" s="506"/>
      <c r="L1738" s="506"/>
      <c r="M1738" s="506"/>
      <c r="N1738" s="506"/>
      <c r="O1738" s="506"/>
      <c r="P1738" s="506"/>
      <c r="Q1738" s="506"/>
      <c r="R1738" s="506"/>
      <c r="S1738" s="506"/>
      <c r="T1738" s="506"/>
      <c r="U1738" s="506"/>
      <c r="V1738" s="506"/>
      <c r="W1738" s="506"/>
      <c r="X1738" s="506"/>
      <c r="Y1738" s="506"/>
      <c r="Z1738" s="506"/>
      <c r="AA1738" s="506"/>
      <c r="AB1738" s="506"/>
      <c r="AC1738" s="506"/>
      <c r="AD1738" s="506"/>
      <c r="AE1738" s="506"/>
      <c r="AF1738" s="418"/>
      <c r="AG1738" s="423"/>
      <c r="AH1738" s="598" t="s">
        <v>1946</v>
      </c>
      <c r="AI1738" s="598" t="s">
        <v>1949</v>
      </c>
      <c r="AJ1738" s="594">
        <v>907018</v>
      </c>
      <c r="AK1738" s="670"/>
      <c r="AL1738" s="670"/>
      <c r="AM1738" s="670"/>
      <c r="AN1738" s="670"/>
      <c r="AO1738" s="670"/>
      <c r="AP1738" s="670"/>
      <c r="AQ1738" s="670"/>
    </row>
    <row r="1739" spans="1:43" s="43" customFormat="1" ht="15" customHeight="1" x14ac:dyDescent="0.15">
      <c r="A1739" s="49"/>
      <c r="B1739" s="59"/>
      <c r="C1739" s="49"/>
      <c r="D1739" s="506"/>
      <c r="E1739" s="506"/>
      <c r="F1739" s="506"/>
      <c r="G1739" s="506"/>
      <c r="H1739" s="506"/>
      <c r="I1739" s="506"/>
      <c r="J1739" s="506"/>
      <c r="K1739" s="506"/>
      <c r="L1739" s="506"/>
      <c r="M1739" s="506"/>
      <c r="N1739" s="506"/>
      <c r="O1739" s="506"/>
      <c r="P1739" s="506"/>
      <c r="Q1739" s="506"/>
      <c r="R1739" s="506"/>
      <c r="S1739" s="506"/>
      <c r="T1739" s="506"/>
      <c r="U1739" s="506"/>
      <c r="V1739" s="506"/>
      <c r="W1739" s="506"/>
      <c r="X1739" s="506"/>
      <c r="Y1739" s="506"/>
      <c r="Z1739" s="506"/>
      <c r="AA1739" s="506"/>
      <c r="AB1739" s="506"/>
      <c r="AC1739" s="506"/>
      <c r="AD1739" s="506"/>
      <c r="AE1739" s="506"/>
      <c r="AF1739" s="418"/>
      <c r="AG1739" s="423"/>
      <c r="AH1739" s="598" t="s">
        <v>1946</v>
      </c>
      <c r="AI1739" s="598" t="s">
        <v>1816</v>
      </c>
      <c r="AJ1739" s="594">
        <v>907019</v>
      </c>
      <c r="AK1739" s="670"/>
      <c r="AL1739" s="670"/>
      <c r="AM1739" s="670"/>
      <c r="AN1739" s="670"/>
      <c r="AO1739" s="670"/>
      <c r="AP1739" s="670"/>
      <c r="AQ1739" s="670"/>
    </row>
    <row r="1740" spans="1:43" ht="15" customHeight="1" x14ac:dyDescent="0.15">
      <c r="AH1740" s="598" t="s">
        <v>1946</v>
      </c>
      <c r="AI1740" s="598" t="s">
        <v>316</v>
      </c>
      <c r="AJ1740" s="594">
        <v>907020</v>
      </c>
    </row>
    <row r="1741" spans="1:43" ht="15" customHeight="1" x14ac:dyDescent="0.15">
      <c r="AH1741" s="598" t="s">
        <v>1946</v>
      </c>
      <c r="AI1741" s="598" t="s">
        <v>1818</v>
      </c>
      <c r="AJ1741" s="594">
        <v>907021</v>
      </c>
    </row>
    <row r="1742" spans="1:43" ht="15" customHeight="1" x14ac:dyDescent="0.15">
      <c r="A1742" s="60"/>
      <c r="B1742" s="506"/>
      <c r="C1742" s="506"/>
      <c r="D1742" s="506"/>
      <c r="E1742" s="506"/>
      <c r="F1742" s="506"/>
      <c r="G1742" s="506"/>
      <c r="H1742" s="506"/>
      <c r="I1742" s="506"/>
      <c r="J1742" s="506"/>
      <c r="K1742" s="506"/>
      <c r="L1742" s="506"/>
      <c r="M1742" s="506"/>
      <c r="N1742" s="506"/>
      <c r="O1742" s="506"/>
      <c r="P1742" s="506"/>
      <c r="Q1742" s="506"/>
      <c r="R1742" s="506"/>
      <c r="Y1742" s="53"/>
      <c r="Z1742" s="54"/>
      <c r="AA1742" s="54"/>
      <c r="AB1742" s="54"/>
      <c r="AC1742" s="54"/>
      <c r="AD1742" s="54"/>
      <c r="AH1742" s="598" t="s">
        <v>1946</v>
      </c>
      <c r="AI1742" s="598" t="s">
        <v>1820</v>
      </c>
      <c r="AJ1742" s="594">
        <v>907022</v>
      </c>
    </row>
    <row r="1743" spans="1:43" ht="15" customHeight="1" x14ac:dyDescent="0.15">
      <c r="A1743" s="4"/>
      <c r="B1743" s="4"/>
      <c r="C1743" s="4"/>
      <c r="D1743" s="4"/>
      <c r="E1743" s="4"/>
      <c r="F1743" s="4"/>
      <c r="G1743" s="4"/>
      <c r="H1743" s="4"/>
      <c r="I1743" s="4"/>
      <c r="J1743" s="4"/>
      <c r="K1743" s="4"/>
      <c r="L1743" s="4"/>
      <c r="M1743" s="4"/>
      <c r="N1743" s="4"/>
      <c r="O1743" s="4"/>
      <c r="P1743" s="4"/>
      <c r="Q1743" s="4"/>
      <c r="R1743" s="4"/>
      <c r="S1743" s="4"/>
      <c r="T1743" s="4"/>
      <c r="U1743" s="4"/>
      <c r="V1743" s="4"/>
      <c r="W1743" s="4"/>
      <c r="X1743" s="4"/>
      <c r="Y1743" s="4"/>
      <c r="Z1743" s="4"/>
      <c r="AA1743" s="4"/>
      <c r="AB1743" s="4"/>
      <c r="AC1743" s="4"/>
      <c r="AD1743" s="4"/>
      <c r="AH1743" s="598" t="s">
        <v>1946</v>
      </c>
      <c r="AI1743" s="598" t="s">
        <v>1822</v>
      </c>
      <c r="AJ1743" s="594">
        <v>907023</v>
      </c>
    </row>
    <row r="1744" spans="1:43" ht="15" customHeight="1" x14ac:dyDescent="0.15">
      <c r="A1744" s="4"/>
      <c r="B1744" s="55"/>
      <c r="C1744" s="55"/>
      <c r="D1744" s="55"/>
      <c r="E1744" s="55"/>
      <c r="F1744" s="55"/>
      <c r="G1744" s="55"/>
      <c r="H1744" s="17"/>
      <c r="I1744" s="63"/>
      <c r="J1744" s="63"/>
      <c r="K1744" s="63"/>
      <c r="L1744" s="63"/>
      <c r="M1744" s="63"/>
      <c r="N1744" s="63"/>
      <c r="O1744" s="507"/>
      <c r="P1744" s="4"/>
      <c r="Q1744" s="55"/>
      <c r="R1744" s="55"/>
      <c r="S1744" s="55"/>
      <c r="T1744" s="55"/>
      <c r="U1744" s="55"/>
      <c r="V1744" s="55"/>
      <c r="W1744" s="17"/>
      <c r="X1744" s="63"/>
      <c r="Y1744" s="63"/>
      <c r="Z1744" s="63"/>
      <c r="AA1744" s="63"/>
      <c r="AB1744" s="63"/>
      <c r="AC1744" s="63"/>
      <c r="AD1744" s="507"/>
      <c r="AH1744" s="598" t="s">
        <v>1946</v>
      </c>
      <c r="AI1744" s="598" t="s">
        <v>1950</v>
      </c>
      <c r="AJ1744" s="594">
        <v>907024</v>
      </c>
    </row>
    <row r="1745" spans="1:36" ht="15" customHeight="1" x14ac:dyDescent="0.15">
      <c r="A1745" s="4"/>
      <c r="B1745" s="55"/>
      <c r="C1745" s="55"/>
      <c r="D1745" s="55"/>
      <c r="E1745" s="55"/>
      <c r="F1745" s="55"/>
      <c r="G1745" s="55"/>
      <c r="H1745" s="4"/>
      <c r="I1745" s="63"/>
      <c r="J1745" s="63"/>
      <c r="K1745" s="63"/>
      <c r="L1745" s="63"/>
      <c r="M1745" s="63"/>
      <c r="N1745" s="63"/>
      <c r="O1745" s="4"/>
      <c r="P1745" s="4"/>
      <c r="Q1745" s="55"/>
      <c r="R1745" s="55"/>
      <c r="S1745" s="55"/>
      <c r="T1745" s="55"/>
      <c r="U1745" s="55"/>
      <c r="V1745" s="55"/>
      <c r="W1745" s="4"/>
      <c r="X1745" s="63"/>
      <c r="Y1745" s="63"/>
      <c r="Z1745" s="63"/>
      <c r="AA1745" s="63"/>
      <c r="AB1745" s="63"/>
      <c r="AC1745" s="63"/>
      <c r="AD1745" s="4"/>
      <c r="AH1745" s="598" t="s">
        <v>1946</v>
      </c>
      <c r="AI1745" s="598" t="s">
        <v>1871</v>
      </c>
      <c r="AJ1745" s="594">
        <v>907025</v>
      </c>
    </row>
    <row r="1746" spans="1:36" ht="15" customHeight="1" x14ac:dyDescent="0.15">
      <c r="A1746" s="4"/>
      <c r="B1746" s="55"/>
      <c r="C1746" s="55"/>
      <c r="D1746" s="55"/>
      <c r="E1746" s="55"/>
      <c r="F1746" s="55"/>
      <c r="G1746" s="55"/>
      <c r="H1746" s="17"/>
      <c r="I1746" s="63"/>
      <c r="J1746" s="63"/>
      <c r="K1746" s="63"/>
      <c r="L1746" s="63"/>
      <c r="M1746" s="63"/>
      <c r="N1746" s="63"/>
      <c r="O1746" s="507"/>
      <c r="P1746" s="4"/>
      <c r="Q1746" s="55"/>
      <c r="R1746" s="55"/>
      <c r="S1746" s="55"/>
      <c r="T1746" s="55"/>
      <c r="U1746" s="55"/>
      <c r="V1746" s="55"/>
      <c r="W1746" s="17"/>
      <c r="X1746" s="63"/>
      <c r="Y1746" s="63"/>
      <c r="Z1746" s="63"/>
      <c r="AA1746" s="63"/>
      <c r="AB1746" s="63"/>
      <c r="AC1746" s="63"/>
      <c r="AD1746" s="507"/>
      <c r="AH1746" s="598" t="s">
        <v>1951</v>
      </c>
      <c r="AI1746" s="598" t="s">
        <v>1824</v>
      </c>
      <c r="AJ1746" s="594">
        <v>908001</v>
      </c>
    </row>
    <row r="1747" spans="1:36" ht="15" customHeight="1" x14ac:dyDescent="0.15">
      <c r="A1747" s="4"/>
      <c r="B1747" s="55"/>
      <c r="C1747" s="55"/>
      <c r="D1747" s="55"/>
      <c r="E1747" s="55"/>
      <c r="F1747" s="55"/>
      <c r="G1747" s="55"/>
      <c r="H1747" s="17"/>
      <c r="I1747" s="63"/>
      <c r="J1747" s="63"/>
      <c r="K1747" s="63"/>
      <c r="L1747" s="63"/>
      <c r="M1747" s="63"/>
      <c r="N1747" s="63"/>
      <c r="O1747" s="507"/>
      <c r="P1747" s="4"/>
      <c r="Q1747" s="55"/>
      <c r="R1747" s="55"/>
      <c r="S1747" s="55"/>
      <c r="T1747" s="55"/>
      <c r="U1747" s="55"/>
      <c r="V1747" s="55"/>
      <c r="W1747" s="17"/>
      <c r="X1747" s="63"/>
      <c r="Y1747" s="63"/>
      <c r="Z1747" s="63"/>
      <c r="AA1747" s="63"/>
      <c r="AB1747" s="63"/>
      <c r="AC1747" s="63"/>
      <c r="AD1747" s="507"/>
      <c r="AH1747" s="598" t="s">
        <v>1951</v>
      </c>
      <c r="AI1747" s="598" t="s">
        <v>1826</v>
      </c>
      <c r="AJ1747" s="594">
        <v>908002</v>
      </c>
    </row>
    <row r="1748" spans="1:36" ht="15" customHeight="1" x14ac:dyDescent="0.15">
      <c r="P1748" s="4"/>
      <c r="Q1748" s="55"/>
      <c r="R1748" s="55"/>
      <c r="S1748" s="55"/>
      <c r="T1748" s="55"/>
      <c r="U1748" s="55"/>
      <c r="V1748" s="55"/>
      <c r="W1748" s="17"/>
      <c r="X1748" s="63"/>
      <c r="Y1748" s="63"/>
      <c r="Z1748" s="63"/>
      <c r="AA1748" s="63"/>
      <c r="AB1748" s="63"/>
      <c r="AC1748" s="63"/>
      <c r="AD1748" s="507"/>
      <c r="AH1748" s="598" t="s">
        <v>1951</v>
      </c>
      <c r="AI1748" s="598" t="s">
        <v>1828</v>
      </c>
      <c r="AJ1748" s="594">
        <v>908005</v>
      </c>
    </row>
    <row r="1749" spans="1:36" ht="15" customHeight="1" x14ac:dyDescent="0.15">
      <c r="AH1749" s="598" t="s">
        <v>1951</v>
      </c>
      <c r="AI1749" s="598"/>
      <c r="AJ1749" s="594">
        <v>908006</v>
      </c>
    </row>
    <row r="1750" spans="1:36" ht="15" customHeight="1" x14ac:dyDescent="0.15">
      <c r="AH1750" s="598" t="s">
        <v>1951</v>
      </c>
      <c r="AI1750" s="598" t="s">
        <v>1829</v>
      </c>
      <c r="AJ1750" s="594">
        <v>908007</v>
      </c>
    </row>
    <row r="1751" spans="1:36" ht="15" customHeight="1" x14ac:dyDescent="0.15">
      <c r="AH1751" s="598" t="s">
        <v>1951</v>
      </c>
      <c r="AI1751" s="598"/>
      <c r="AJ1751" s="594">
        <v>908008</v>
      </c>
    </row>
    <row r="1752" spans="1:36" ht="15" customHeight="1" x14ac:dyDescent="0.15">
      <c r="AH1752" s="598" t="s">
        <v>1951</v>
      </c>
      <c r="AI1752" s="598" t="s">
        <v>1952</v>
      </c>
      <c r="AJ1752" s="594">
        <v>908990</v>
      </c>
    </row>
    <row r="1753" spans="1:36" ht="15" customHeight="1" x14ac:dyDescent="0.15">
      <c r="AF1753" s="9"/>
      <c r="AG1753" s="9"/>
      <c r="AH1753" s="598" t="s">
        <v>1951</v>
      </c>
      <c r="AI1753" s="598" t="s">
        <v>1953</v>
      </c>
      <c r="AJ1753" s="594">
        <v>908991</v>
      </c>
    </row>
    <row r="1754" spans="1:36" ht="15" customHeight="1" x14ac:dyDescent="0.15">
      <c r="AF1754" s="9"/>
      <c r="AG1754" s="9"/>
      <c r="AH1754" s="598" t="s">
        <v>1954</v>
      </c>
      <c r="AI1754" s="598" t="s">
        <v>1955</v>
      </c>
      <c r="AJ1754" s="594">
        <v>908992</v>
      </c>
    </row>
    <row r="1755" spans="1:36" ht="15" customHeight="1" x14ac:dyDescent="0.15">
      <c r="AF1755" s="9"/>
      <c r="AG1755" s="9"/>
      <c r="AH1755" s="598" t="s">
        <v>1954</v>
      </c>
      <c r="AI1755" s="598" t="s">
        <v>1956</v>
      </c>
      <c r="AJ1755" s="594">
        <v>908993</v>
      </c>
    </row>
    <row r="1756" spans="1:36" ht="15" customHeight="1" x14ac:dyDescent="0.15">
      <c r="AF1756" s="9"/>
      <c r="AG1756" s="9"/>
      <c r="AH1756" s="598" t="s">
        <v>1954</v>
      </c>
      <c r="AI1756" s="598" t="s">
        <v>1957</v>
      </c>
      <c r="AJ1756" s="594">
        <v>908994</v>
      </c>
    </row>
    <row r="1757" spans="1:36" ht="15" customHeight="1" x14ac:dyDescent="0.15">
      <c r="AF1757" s="9"/>
      <c r="AG1757" s="9"/>
      <c r="AH1757" s="598" t="s">
        <v>1951</v>
      </c>
      <c r="AI1757" s="598" t="s">
        <v>1958</v>
      </c>
      <c r="AJ1757" s="594">
        <v>908995</v>
      </c>
    </row>
    <row r="1758" spans="1:36" ht="15" customHeight="1" x14ac:dyDescent="0.15">
      <c r="AF1758" s="9"/>
      <c r="AG1758" s="9"/>
      <c r="AH1758" s="632"/>
      <c r="AI1758" s="632"/>
      <c r="AJ1758" s="632"/>
    </row>
    <row r="1759" spans="1:36" ht="15" customHeight="1" x14ac:dyDescent="0.15">
      <c r="AF1759" s="9"/>
      <c r="AG1759" s="9"/>
      <c r="AH1759" s="632"/>
      <c r="AI1759" s="632"/>
      <c r="AJ1759" s="632"/>
    </row>
    <row r="1760" spans="1:36" ht="15" customHeight="1" x14ac:dyDescent="0.15">
      <c r="AF1760" s="9"/>
      <c r="AG1760" s="9"/>
      <c r="AH1760" s="632"/>
      <c r="AI1760" s="632"/>
      <c r="AJ1760" s="632"/>
    </row>
    <row r="1761" spans="32:36" ht="15" customHeight="1" x14ac:dyDescent="0.15">
      <c r="AF1761" s="9"/>
      <c r="AG1761" s="9"/>
      <c r="AH1761" s="755" t="s">
        <v>2170</v>
      </c>
      <c r="AI1761" s="756"/>
      <c r="AJ1761" s="756"/>
    </row>
    <row r="1762" spans="32:36" ht="15" customHeight="1" x14ac:dyDescent="0.15">
      <c r="AF1762" s="9"/>
      <c r="AG1762" s="9"/>
      <c r="AH1762" s="584" t="s">
        <v>506</v>
      </c>
      <c r="AI1762" s="585" t="s">
        <v>507</v>
      </c>
      <c r="AJ1762" s="758" t="s">
        <v>508</v>
      </c>
    </row>
    <row r="1763" spans="32:36" ht="15" customHeight="1" x14ac:dyDescent="0.15">
      <c r="AH1763" s="591" t="s">
        <v>623</v>
      </c>
      <c r="AI1763" s="592" t="s">
        <v>2270</v>
      </c>
      <c r="AJ1763" s="591">
        <v>203017</v>
      </c>
    </row>
    <row r="1764" spans="32:36" ht="15" customHeight="1" x14ac:dyDescent="0.15">
      <c r="AH1764" s="591" t="s">
        <v>623</v>
      </c>
      <c r="AI1764" s="592" t="s">
        <v>3592</v>
      </c>
      <c r="AJ1764" s="591">
        <v>203017</v>
      </c>
    </row>
    <row r="1765" spans="32:36" ht="15" customHeight="1" x14ac:dyDescent="0.15">
      <c r="AH1765" s="591" t="s">
        <v>723</v>
      </c>
      <c r="AI1765" s="592" t="s">
        <v>3593</v>
      </c>
      <c r="AJ1765" s="591">
        <v>301007</v>
      </c>
    </row>
    <row r="1766" spans="32:36" ht="15" customHeight="1" x14ac:dyDescent="0.15">
      <c r="AH1766" s="591" t="s">
        <v>723</v>
      </c>
      <c r="AI1766" s="592" t="s">
        <v>2338</v>
      </c>
      <c r="AJ1766" s="591">
        <v>301007</v>
      </c>
    </row>
    <row r="1767" spans="32:36" ht="15" customHeight="1" x14ac:dyDescent="0.15">
      <c r="AH1767" s="591" t="s">
        <v>723</v>
      </c>
      <c r="AI1767" s="592" t="s">
        <v>2344</v>
      </c>
      <c r="AJ1767" s="591">
        <v>301013</v>
      </c>
    </row>
    <row r="1768" spans="32:36" ht="15" customHeight="1" x14ac:dyDescent="0.15">
      <c r="AH1768" s="591" t="s">
        <v>723</v>
      </c>
      <c r="AI1768" s="592" t="s">
        <v>3594</v>
      </c>
      <c r="AJ1768" s="591">
        <v>301013</v>
      </c>
    </row>
    <row r="1769" spans="32:36" ht="15" customHeight="1" x14ac:dyDescent="0.15">
      <c r="AF1769" s="9"/>
      <c r="AG1769" s="9"/>
      <c r="AH1769" s="591" t="s">
        <v>3573</v>
      </c>
      <c r="AI1769" s="592" t="s">
        <v>2360</v>
      </c>
      <c r="AJ1769" s="591">
        <v>301036</v>
      </c>
    </row>
    <row r="1770" spans="32:36" ht="15" customHeight="1" x14ac:dyDescent="0.15">
      <c r="AF1770" s="9"/>
      <c r="AG1770" s="9"/>
      <c r="AH1770" s="591" t="s">
        <v>723</v>
      </c>
      <c r="AI1770" s="592" t="s">
        <v>3546</v>
      </c>
      <c r="AJ1770" s="591">
        <v>301036</v>
      </c>
    </row>
    <row r="1771" spans="32:36" ht="15" customHeight="1" x14ac:dyDescent="0.15">
      <c r="AF1771" s="9"/>
      <c r="AG1771" s="9"/>
      <c r="AH1771" s="591" t="s">
        <v>770</v>
      </c>
      <c r="AI1771" s="592" t="s">
        <v>3547</v>
      </c>
      <c r="AJ1771" s="591">
        <v>301990</v>
      </c>
    </row>
    <row r="1772" spans="32:36" ht="15" customHeight="1" x14ac:dyDescent="0.15">
      <c r="AF1772" s="9"/>
      <c r="AG1772" s="9"/>
      <c r="AH1772" s="591" t="s">
        <v>770</v>
      </c>
      <c r="AI1772" s="592" t="s">
        <v>2361</v>
      </c>
      <c r="AJ1772" s="591">
        <v>301990</v>
      </c>
    </row>
    <row r="1773" spans="32:36" ht="15" customHeight="1" x14ac:dyDescent="0.15">
      <c r="AF1773" s="9"/>
      <c r="AG1773" s="9"/>
      <c r="AH1773" s="591" t="s">
        <v>780</v>
      </c>
      <c r="AI1773" s="592" t="s">
        <v>3548</v>
      </c>
      <c r="AJ1773" s="591">
        <v>302001</v>
      </c>
    </row>
    <row r="1774" spans="32:36" ht="15" customHeight="1" x14ac:dyDescent="0.15">
      <c r="AF1774" s="9"/>
      <c r="AG1774" s="9"/>
      <c r="AH1774" s="591" t="s">
        <v>780</v>
      </c>
      <c r="AI1774" s="592" t="s">
        <v>3549</v>
      </c>
      <c r="AJ1774" s="591">
        <v>302001</v>
      </c>
    </row>
    <row r="1775" spans="32:36" ht="15" customHeight="1" x14ac:dyDescent="0.15">
      <c r="AF1775" s="9"/>
      <c r="AG1775" s="9"/>
      <c r="AH1775" s="591" t="s">
        <v>815</v>
      </c>
      <c r="AI1775" s="592" t="s">
        <v>3595</v>
      </c>
      <c r="AJ1775" s="591">
        <v>304017</v>
      </c>
    </row>
    <row r="1776" spans="32:36" ht="15" customHeight="1" x14ac:dyDescent="0.15">
      <c r="AF1776" s="9"/>
      <c r="AG1776" s="9"/>
      <c r="AH1776" s="591" t="s">
        <v>815</v>
      </c>
      <c r="AI1776" s="592" t="s">
        <v>2404</v>
      </c>
      <c r="AJ1776" s="591">
        <v>304017</v>
      </c>
    </row>
    <row r="1777" spans="32:36" ht="15" customHeight="1" x14ac:dyDescent="0.15">
      <c r="AF1777" s="9"/>
      <c r="AG1777" s="9"/>
      <c r="AH1777" s="591" t="s">
        <v>815</v>
      </c>
      <c r="AI1777" s="592" t="s">
        <v>3596</v>
      </c>
      <c r="AJ1777" s="591">
        <v>304990</v>
      </c>
    </row>
    <row r="1778" spans="32:36" ht="15" customHeight="1" x14ac:dyDescent="0.15">
      <c r="AF1778" s="9"/>
      <c r="AG1778" s="9"/>
      <c r="AH1778" s="591" t="s">
        <v>815</v>
      </c>
      <c r="AI1778" s="592" t="s">
        <v>2439</v>
      </c>
      <c r="AJ1778" s="591">
        <v>304990</v>
      </c>
    </row>
    <row r="1779" spans="32:36" ht="15" customHeight="1" x14ac:dyDescent="0.15">
      <c r="AF1779" s="9"/>
      <c r="AG1779" s="9"/>
      <c r="AH1779" s="591" t="s">
        <v>901</v>
      </c>
      <c r="AI1779" s="592" t="s">
        <v>3550</v>
      </c>
      <c r="AJ1779" s="591">
        <v>305050</v>
      </c>
    </row>
    <row r="1780" spans="32:36" ht="15" customHeight="1" x14ac:dyDescent="0.15">
      <c r="AF1780" s="9"/>
      <c r="AG1780" s="9"/>
      <c r="AH1780" s="591" t="s">
        <v>901</v>
      </c>
      <c r="AI1780" s="592" t="s">
        <v>3551</v>
      </c>
      <c r="AJ1780" s="591">
        <v>305050</v>
      </c>
    </row>
    <row r="1781" spans="32:36" ht="15" customHeight="1" x14ac:dyDescent="0.15">
      <c r="AF1781" s="9"/>
      <c r="AG1781" s="9"/>
      <c r="AH1781" s="591" t="s">
        <v>989</v>
      </c>
      <c r="AI1781" s="592" t="s">
        <v>3597</v>
      </c>
      <c r="AJ1781" s="591">
        <v>306036</v>
      </c>
    </row>
    <row r="1782" spans="32:36" ht="15" customHeight="1" x14ac:dyDescent="0.15">
      <c r="AF1782" s="9"/>
      <c r="AG1782" s="9"/>
      <c r="AH1782" s="591" t="s">
        <v>989</v>
      </c>
      <c r="AI1782" s="592" t="s">
        <v>2534</v>
      </c>
      <c r="AJ1782" s="591">
        <v>306036</v>
      </c>
    </row>
    <row r="1783" spans="32:36" ht="15" customHeight="1" x14ac:dyDescent="0.15">
      <c r="AF1783" s="9"/>
      <c r="AG1783" s="9"/>
      <c r="AH1783" s="591" t="s">
        <v>1976</v>
      </c>
      <c r="AI1783" s="592" t="s">
        <v>2008</v>
      </c>
      <c r="AJ1783" s="591">
        <v>404012</v>
      </c>
    </row>
    <row r="1784" spans="32:36" ht="15" customHeight="1" x14ac:dyDescent="0.15">
      <c r="AF1784" s="9"/>
      <c r="AG1784" s="9"/>
      <c r="AH1784" s="591" t="s">
        <v>1976</v>
      </c>
      <c r="AI1784" s="592" t="s">
        <v>2009</v>
      </c>
      <c r="AJ1784" s="591">
        <v>404012</v>
      </c>
    </row>
    <row r="1785" spans="32:36" ht="15" customHeight="1" x14ac:dyDescent="0.15">
      <c r="AF1785" s="9"/>
      <c r="AG1785" s="9"/>
      <c r="AH1785" s="591" t="s">
        <v>1090</v>
      </c>
      <c r="AI1785" s="592" t="s">
        <v>3598</v>
      </c>
      <c r="AJ1785" s="591">
        <v>407011</v>
      </c>
    </row>
    <row r="1786" spans="32:36" ht="15" customHeight="1" x14ac:dyDescent="0.15">
      <c r="AF1786" s="9"/>
      <c r="AG1786" s="9"/>
      <c r="AH1786" s="591" t="s">
        <v>1090</v>
      </c>
      <c r="AI1786" s="592" t="s">
        <v>2678</v>
      </c>
      <c r="AJ1786" s="591">
        <v>407011</v>
      </c>
    </row>
    <row r="1787" spans="32:36" ht="15" customHeight="1" x14ac:dyDescent="0.15">
      <c r="AF1787" s="9"/>
      <c r="AG1787" s="9"/>
      <c r="AH1787" s="591" t="s">
        <v>1976</v>
      </c>
      <c r="AI1787" s="592" t="s">
        <v>3552</v>
      </c>
      <c r="AJ1787" s="591">
        <v>408001</v>
      </c>
    </row>
    <row r="1788" spans="32:36" ht="15" customHeight="1" x14ac:dyDescent="0.15">
      <c r="AF1788" s="9"/>
      <c r="AG1788" s="9"/>
      <c r="AH1788" s="591" t="s">
        <v>1976</v>
      </c>
      <c r="AI1788" s="592" t="s">
        <v>3553</v>
      </c>
      <c r="AJ1788" s="591">
        <v>408001</v>
      </c>
    </row>
    <row r="1789" spans="32:36" ht="15" customHeight="1" x14ac:dyDescent="0.15">
      <c r="AF1789" s="9"/>
      <c r="AG1789" s="9"/>
      <c r="AH1789" s="591" t="s">
        <v>1090</v>
      </c>
      <c r="AI1789" s="592" t="s">
        <v>3599</v>
      </c>
      <c r="AJ1789" s="591">
        <v>409018</v>
      </c>
    </row>
    <row r="1790" spans="32:36" ht="15" customHeight="1" x14ac:dyDescent="0.15">
      <c r="AF1790" s="9"/>
      <c r="AG1790" s="9"/>
      <c r="AH1790" s="591" t="s">
        <v>1090</v>
      </c>
      <c r="AI1790" s="592" t="s">
        <v>2733</v>
      </c>
      <c r="AJ1790" s="591">
        <v>409018</v>
      </c>
    </row>
    <row r="1791" spans="32:36" ht="15" customHeight="1" x14ac:dyDescent="0.15">
      <c r="AF1791" s="9"/>
      <c r="AG1791" s="9"/>
      <c r="AH1791" s="591" t="s">
        <v>1090</v>
      </c>
      <c r="AI1791" s="592" t="s">
        <v>3554</v>
      </c>
      <c r="AJ1791" s="591">
        <v>411023</v>
      </c>
    </row>
    <row r="1792" spans="32:36" ht="15" customHeight="1" x14ac:dyDescent="0.15">
      <c r="AF1792" s="9"/>
      <c r="AG1792" s="9"/>
      <c r="AH1792" s="591" t="s">
        <v>1090</v>
      </c>
      <c r="AI1792" s="592" t="s">
        <v>2780</v>
      </c>
      <c r="AJ1792" s="591">
        <v>411023</v>
      </c>
    </row>
    <row r="1793" spans="32:36" ht="15" customHeight="1" x14ac:dyDescent="0.15">
      <c r="AF1793" s="9"/>
      <c r="AG1793" s="9"/>
      <c r="AH1793" s="591" t="s">
        <v>1090</v>
      </c>
      <c r="AI1793" s="592" t="s">
        <v>3600</v>
      </c>
      <c r="AJ1793" s="591">
        <v>411028</v>
      </c>
    </row>
    <row r="1794" spans="32:36" ht="15" customHeight="1" x14ac:dyDescent="0.15">
      <c r="AF1794" s="9"/>
      <c r="AG1794" s="9"/>
      <c r="AH1794" s="591" t="s">
        <v>1090</v>
      </c>
      <c r="AI1794" s="592" t="s">
        <v>2785</v>
      </c>
      <c r="AJ1794" s="591">
        <v>411028</v>
      </c>
    </row>
    <row r="1795" spans="32:36" ht="15" customHeight="1" x14ac:dyDescent="0.15">
      <c r="AF1795" s="9"/>
      <c r="AG1795" s="9"/>
      <c r="AH1795" s="591" t="s">
        <v>1389</v>
      </c>
      <c r="AI1795" s="592" t="s">
        <v>2828</v>
      </c>
      <c r="AJ1795" s="591">
        <v>503992</v>
      </c>
    </row>
    <row r="1796" spans="32:36" ht="15" customHeight="1" x14ac:dyDescent="0.15">
      <c r="AF1796" s="9"/>
      <c r="AG1796" s="9"/>
      <c r="AH1796" s="591" t="s">
        <v>1389</v>
      </c>
      <c r="AI1796" s="592" t="s">
        <v>3555</v>
      </c>
      <c r="AJ1796" s="591">
        <v>503992</v>
      </c>
    </row>
    <row r="1797" spans="32:36" ht="15" customHeight="1" x14ac:dyDescent="0.15">
      <c r="AF1797" s="9"/>
      <c r="AG1797" s="9"/>
      <c r="AH1797" s="591" t="s">
        <v>1418</v>
      </c>
      <c r="AI1797" s="592" t="s">
        <v>2012</v>
      </c>
      <c r="AJ1797" s="591">
        <v>505025</v>
      </c>
    </row>
    <row r="1798" spans="32:36" ht="15" customHeight="1" x14ac:dyDescent="0.15">
      <c r="AF1798" s="9"/>
      <c r="AG1798" s="9"/>
      <c r="AH1798" s="591" t="s">
        <v>1418</v>
      </c>
      <c r="AI1798" s="592" t="s">
        <v>2013</v>
      </c>
      <c r="AJ1798" s="591">
        <v>505025</v>
      </c>
    </row>
    <row r="1799" spans="32:36" ht="15" customHeight="1" x14ac:dyDescent="0.15">
      <c r="AF1799" s="9"/>
      <c r="AG1799" s="9"/>
      <c r="AH1799" s="591" t="s">
        <v>1445</v>
      </c>
      <c r="AI1799" s="592" t="s">
        <v>3556</v>
      </c>
      <c r="AJ1799" s="591">
        <v>505029</v>
      </c>
    </row>
    <row r="1800" spans="32:36" ht="15" customHeight="1" x14ac:dyDescent="0.15">
      <c r="AF1800" s="9"/>
      <c r="AG1800" s="9"/>
      <c r="AH1800" s="591" t="s">
        <v>1445</v>
      </c>
      <c r="AI1800" s="592" t="s">
        <v>2861</v>
      </c>
      <c r="AJ1800" s="591">
        <v>505029</v>
      </c>
    </row>
    <row r="1801" spans="32:36" ht="15" customHeight="1" x14ac:dyDescent="0.15">
      <c r="AF1801" s="9"/>
      <c r="AG1801" s="9"/>
      <c r="AH1801" s="591" t="s">
        <v>1547</v>
      </c>
      <c r="AI1801" s="592" t="s">
        <v>3601</v>
      </c>
      <c r="AJ1801" s="591">
        <v>508048</v>
      </c>
    </row>
    <row r="1802" spans="32:36" ht="15" customHeight="1" x14ac:dyDescent="0.15">
      <c r="AF1802" s="9"/>
      <c r="AG1802" s="9"/>
      <c r="AH1802" s="591" t="s">
        <v>1547</v>
      </c>
      <c r="AI1802" s="592" t="s">
        <v>2975</v>
      </c>
      <c r="AJ1802" s="591">
        <v>508048</v>
      </c>
    </row>
    <row r="1803" spans="32:36" ht="15" customHeight="1" x14ac:dyDescent="0.15">
      <c r="AF1803" s="9"/>
      <c r="AG1803" s="9"/>
      <c r="AH1803" s="591" t="s">
        <v>509</v>
      </c>
      <c r="AI1803" s="592" t="s">
        <v>510</v>
      </c>
      <c r="AJ1803" s="591">
        <v>601011</v>
      </c>
    </row>
    <row r="1804" spans="32:36" ht="15" customHeight="1" x14ac:dyDescent="0.15">
      <c r="AF1804" s="9"/>
      <c r="AG1804" s="9"/>
      <c r="AH1804" s="591" t="s">
        <v>509</v>
      </c>
      <c r="AI1804" s="592" t="s">
        <v>511</v>
      </c>
      <c r="AJ1804" s="591">
        <v>601011</v>
      </c>
    </row>
    <row r="1805" spans="32:36" ht="15" customHeight="1" x14ac:dyDescent="0.15">
      <c r="AF1805" s="9"/>
      <c r="AG1805" s="9"/>
      <c r="AH1805" s="591" t="s">
        <v>1700</v>
      </c>
      <c r="AI1805" s="592" t="s">
        <v>3557</v>
      </c>
      <c r="AJ1805" s="591">
        <v>603046</v>
      </c>
    </row>
    <row r="1806" spans="32:36" ht="15" customHeight="1" x14ac:dyDescent="0.15">
      <c r="AF1806" s="9"/>
      <c r="AG1806" s="9"/>
      <c r="AH1806" s="591" t="s">
        <v>1700</v>
      </c>
      <c r="AI1806" s="592" t="s">
        <v>3097</v>
      </c>
      <c r="AJ1806" s="591">
        <v>603046</v>
      </c>
    </row>
    <row r="1807" spans="32:36" ht="15" customHeight="1" x14ac:dyDescent="0.15">
      <c r="AF1807" s="9"/>
      <c r="AG1807" s="9"/>
      <c r="AH1807" s="591" t="s">
        <v>1700</v>
      </c>
      <c r="AI1807" s="592" t="s">
        <v>3602</v>
      </c>
      <c r="AJ1807" s="591">
        <v>603085</v>
      </c>
    </row>
    <row r="1808" spans="32:36" ht="15" customHeight="1" x14ac:dyDescent="0.15">
      <c r="AF1808" s="9"/>
      <c r="AG1808" s="9"/>
      <c r="AH1808" s="591" t="s">
        <v>1700</v>
      </c>
      <c r="AI1808" s="592" t="s">
        <v>3136</v>
      </c>
      <c r="AJ1808" s="591">
        <v>603085</v>
      </c>
    </row>
    <row r="1809" spans="32:36" ht="15" customHeight="1" x14ac:dyDescent="0.15">
      <c r="AF1809" s="9"/>
      <c r="AG1809" s="9"/>
      <c r="AH1809" s="591" t="s">
        <v>1700</v>
      </c>
      <c r="AI1809" s="592" t="s">
        <v>3558</v>
      </c>
      <c r="AJ1809" s="591">
        <v>603096</v>
      </c>
    </row>
    <row r="1810" spans="32:36" ht="15" customHeight="1" x14ac:dyDescent="0.15">
      <c r="AF1810" s="9"/>
      <c r="AG1810" s="9"/>
      <c r="AH1810" s="591" t="s">
        <v>1700</v>
      </c>
      <c r="AI1810" s="592" t="s">
        <v>3145</v>
      </c>
      <c r="AJ1810" s="591">
        <v>603096</v>
      </c>
    </row>
    <row r="1811" spans="32:36" ht="15" customHeight="1" x14ac:dyDescent="0.15">
      <c r="AF1811" s="9"/>
      <c r="AG1811" s="9"/>
      <c r="AH1811" s="591" t="s">
        <v>1700</v>
      </c>
      <c r="AI1811" s="592" t="s">
        <v>3603</v>
      </c>
      <c r="AJ1811" s="591">
        <v>603106</v>
      </c>
    </row>
    <row r="1812" spans="32:36" ht="15" customHeight="1" x14ac:dyDescent="0.15">
      <c r="AF1812" s="9"/>
      <c r="AG1812" s="9"/>
      <c r="AH1812" s="591" t="s">
        <v>1700</v>
      </c>
      <c r="AI1812" s="592" t="s">
        <v>3152</v>
      </c>
      <c r="AJ1812" s="591">
        <v>603106</v>
      </c>
    </row>
    <row r="1813" spans="32:36" ht="15" customHeight="1" x14ac:dyDescent="0.15">
      <c r="AF1813" s="9"/>
      <c r="AG1813" s="9"/>
      <c r="AH1813" s="591" t="s">
        <v>1825</v>
      </c>
      <c r="AI1813" s="592" t="s">
        <v>3604</v>
      </c>
      <c r="AJ1813" s="591">
        <v>604990</v>
      </c>
    </row>
    <row r="1814" spans="32:36" ht="15" customHeight="1" x14ac:dyDescent="0.15">
      <c r="AF1814" s="9"/>
      <c r="AG1814" s="9"/>
      <c r="AH1814" s="591" t="s">
        <v>1825</v>
      </c>
      <c r="AI1814" s="592" t="s">
        <v>3202</v>
      </c>
      <c r="AJ1814" s="591">
        <v>604990</v>
      </c>
    </row>
    <row r="1815" spans="32:36" ht="15" customHeight="1" x14ac:dyDescent="0.15">
      <c r="AF1815" s="9"/>
      <c r="AG1815" s="9"/>
      <c r="AH1815" s="591" t="s">
        <v>1843</v>
      </c>
      <c r="AI1815" s="592" t="s">
        <v>3605</v>
      </c>
      <c r="AJ1815" s="591">
        <v>605020</v>
      </c>
    </row>
    <row r="1816" spans="32:36" ht="15" customHeight="1" x14ac:dyDescent="0.15">
      <c r="AF1816" s="9"/>
      <c r="AG1816" s="9"/>
      <c r="AH1816" s="591" t="s">
        <v>1843</v>
      </c>
      <c r="AI1816" s="592" t="s">
        <v>3219</v>
      </c>
      <c r="AJ1816" s="591">
        <v>605020</v>
      </c>
    </row>
    <row r="1817" spans="32:36" ht="15" customHeight="1" x14ac:dyDescent="0.15">
      <c r="AF1817" s="9"/>
      <c r="AG1817" s="9"/>
      <c r="AH1817" s="591" t="s">
        <v>1881</v>
      </c>
      <c r="AI1817" s="592" t="s">
        <v>3606</v>
      </c>
      <c r="AJ1817" s="591">
        <v>704018</v>
      </c>
    </row>
    <row r="1818" spans="32:36" ht="15" customHeight="1" x14ac:dyDescent="0.15">
      <c r="AF1818" s="9"/>
      <c r="AG1818" s="9"/>
      <c r="AH1818" s="591" t="s">
        <v>1881</v>
      </c>
      <c r="AI1818" s="592" t="s">
        <v>3291</v>
      </c>
      <c r="AJ1818" s="591">
        <v>704018</v>
      </c>
    </row>
    <row r="1819" spans="32:36" ht="15" customHeight="1" x14ac:dyDescent="0.15">
      <c r="AF1819" s="9"/>
      <c r="AG1819" s="9"/>
      <c r="AH1819" s="591" t="s">
        <v>1881</v>
      </c>
      <c r="AI1819" s="592" t="s">
        <v>3559</v>
      </c>
      <c r="AJ1819" s="591">
        <v>704025</v>
      </c>
    </row>
    <row r="1820" spans="32:36" ht="15" customHeight="1" x14ac:dyDescent="0.15">
      <c r="AF1820" s="9"/>
      <c r="AG1820" s="9"/>
      <c r="AH1820" s="591" t="s">
        <v>1881</v>
      </c>
      <c r="AI1820" s="592" t="s">
        <v>3560</v>
      </c>
      <c r="AJ1820" s="591">
        <v>704025</v>
      </c>
    </row>
    <row r="1821" spans="32:36" ht="15" customHeight="1" x14ac:dyDescent="0.15">
      <c r="AF1821" s="9"/>
      <c r="AG1821" s="9"/>
      <c r="AH1821" s="591" t="s">
        <v>1896</v>
      </c>
      <c r="AI1821" s="592" t="s">
        <v>3316</v>
      </c>
      <c r="AJ1821" s="591">
        <v>705004</v>
      </c>
    </row>
    <row r="1822" spans="32:36" ht="15" customHeight="1" x14ac:dyDescent="0.15">
      <c r="AF1822" s="9"/>
      <c r="AG1822" s="9"/>
      <c r="AH1822" s="591" t="s">
        <v>1896</v>
      </c>
      <c r="AI1822" s="592" t="s">
        <v>3607</v>
      </c>
      <c r="AJ1822" s="591">
        <v>705004</v>
      </c>
    </row>
    <row r="1823" spans="32:36" ht="15" customHeight="1" x14ac:dyDescent="0.15">
      <c r="AF1823" s="9"/>
      <c r="AG1823" s="9"/>
      <c r="AH1823" s="591" t="s">
        <v>1902</v>
      </c>
      <c r="AI1823" s="592" t="s">
        <v>3349</v>
      </c>
      <c r="AJ1823" s="591">
        <v>802991</v>
      </c>
    </row>
    <row r="1824" spans="32:36" ht="15" customHeight="1" x14ac:dyDescent="0.15">
      <c r="AF1824" s="9"/>
      <c r="AG1824" s="9"/>
      <c r="AH1824" s="591" t="s">
        <v>1902</v>
      </c>
      <c r="AI1824" s="592" t="s">
        <v>3561</v>
      </c>
      <c r="AJ1824" s="591">
        <v>802991</v>
      </c>
    </row>
    <row r="1825" spans="32:36" ht="15" customHeight="1" x14ac:dyDescent="0.15">
      <c r="AF1825" s="9"/>
      <c r="AG1825" s="9"/>
      <c r="AH1825" s="591" t="s">
        <v>2079</v>
      </c>
      <c r="AI1825" s="592" t="s">
        <v>3562</v>
      </c>
      <c r="AJ1825" s="591">
        <v>901034</v>
      </c>
    </row>
    <row r="1826" spans="32:36" ht="15" customHeight="1" x14ac:dyDescent="0.15">
      <c r="AF1826" s="9"/>
      <c r="AG1826" s="9"/>
      <c r="AH1826" s="591" t="s">
        <v>1919</v>
      </c>
      <c r="AI1826" s="592" t="s">
        <v>3563</v>
      </c>
      <c r="AJ1826" s="591">
        <v>901034</v>
      </c>
    </row>
    <row r="1827" spans="32:36" ht="15" customHeight="1" x14ac:dyDescent="0.15">
      <c r="AF1827" s="9"/>
      <c r="AG1827" s="9"/>
      <c r="AH1827" s="598" t="s">
        <v>1919</v>
      </c>
      <c r="AI1827" s="598" t="s">
        <v>3404</v>
      </c>
      <c r="AJ1827" s="594">
        <v>901036</v>
      </c>
    </row>
    <row r="1828" spans="32:36" ht="15" customHeight="1" x14ac:dyDescent="0.15">
      <c r="AF1828" s="9"/>
      <c r="AG1828" s="9"/>
      <c r="AH1828" s="598" t="s">
        <v>1919</v>
      </c>
      <c r="AI1828" s="598" t="s">
        <v>3202</v>
      </c>
      <c r="AJ1828" s="594">
        <v>901036</v>
      </c>
    </row>
    <row r="1829" spans="32:36" ht="15" customHeight="1" x14ac:dyDescent="0.15">
      <c r="AF1829" s="9"/>
      <c r="AG1829" s="9"/>
      <c r="AH1829" s="598" t="s">
        <v>1941</v>
      </c>
      <c r="AI1829" s="598" t="s">
        <v>3608</v>
      </c>
      <c r="AJ1829" s="594">
        <v>905014</v>
      </c>
    </row>
    <row r="1830" spans="32:36" ht="15" customHeight="1" x14ac:dyDescent="0.15">
      <c r="AF1830" s="9"/>
      <c r="AG1830" s="9"/>
      <c r="AH1830" s="598" t="s">
        <v>1941</v>
      </c>
      <c r="AI1830" s="598" t="s">
        <v>3497</v>
      </c>
      <c r="AJ1830" s="594">
        <v>905014</v>
      </c>
    </row>
    <row r="1831" spans="32:36" ht="15" customHeight="1" x14ac:dyDescent="0.15">
      <c r="AF1831" s="9"/>
      <c r="AG1831" s="9"/>
      <c r="AH1831" s="598" t="s">
        <v>1954</v>
      </c>
      <c r="AI1831" s="598" t="s">
        <v>3544</v>
      </c>
      <c r="AJ1831" s="594">
        <v>908994</v>
      </c>
    </row>
    <row r="1832" spans="32:36" ht="15" customHeight="1" x14ac:dyDescent="0.15">
      <c r="AF1832" s="9"/>
      <c r="AG1832" s="9"/>
      <c r="AH1832" s="598" t="s">
        <v>1954</v>
      </c>
      <c r="AI1832" s="598" t="s">
        <v>3564</v>
      </c>
      <c r="AJ1832" s="594">
        <v>908994</v>
      </c>
    </row>
    <row r="1833" spans="32:36" ht="15" customHeight="1" x14ac:dyDescent="0.15">
      <c r="AF1833" s="9"/>
      <c r="AG1833" s="9"/>
      <c r="AH1833" s="598" t="s">
        <v>1954</v>
      </c>
      <c r="AI1833" s="598" t="s">
        <v>3565</v>
      </c>
      <c r="AJ1833" s="594">
        <v>908992</v>
      </c>
    </row>
    <row r="1834" spans="32:36" ht="15" customHeight="1" x14ac:dyDescent="0.15">
      <c r="AF1834" s="9"/>
      <c r="AG1834" s="9"/>
      <c r="AH1834" s="598" t="s">
        <v>1954</v>
      </c>
      <c r="AI1834" s="598" t="s">
        <v>3542</v>
      </c>
      <c r="AJ1834" s="594">
        <v>908992</v>
      </c>
    </row>
    <row r="1835" spans="32:36" ht="15" customHeight="1" x14ac:dyDescent="0.15">
      <c r="AF1835" s="9"/>
      <c r="AG1835" s="9"/>
      <c r="AH1835" s="619"/>
      <c r="AI1835" s="620"/>
      <c r="AJ1835" s="621"/>
    </row>
    <row r="1836" spans="32:36" ht="15" customHeight="1" x14ac:dyDescent="0.15">
      <c r="AF1836" s="9"/>
      <c r="AG1836" s="9"/>
      <c r="AH1836" s="619"/>
      <c r="AI1836" s="620"/>
      <c r="AJ1836" s="621"/>
    </row>
    <row r="1837" spans="32:36" ht="15" customHeight="1" x14ac:dyDescent="0.15">
      <c r="AF1837" s="9"/>
      <c r="AG1837" s="9"/>
      <c r="AH1837" s="626" t="s">
        <v>517</v>
      </c>
      <c r="AI1837" s="620"/>
      <c r="AJ1837" s="621"/>
    </row>
    <row r="1838" spans="32:36" ht="15" customHeight="1" x14ac:dyDescent="0.15">
      <c r="AF1838" s="9"/>
      <c r="AG1838" s="9"/>
      <c r="AH1838" s="768" t="s">
        <v>519</v>
      </c>
      <c r="AI1838" s="768"/>
      <c r="AJ1838" s="768"/>
    </row>
    <row r="1839" spans="32:36" ht="15" customHeight="1" x14ac:dyDescent="0.15">
      <c r="AF1839" s="9"/>
      <c r="AG1839" s="9"/>
      <c r="AH1839" s="584" t="s">
        <v>506</v>
      </c>
      <c r="AI1839" s="585" t="s">
        <v>507</v>
      </c>
      <c r="AJ1839" s="758" t="s">
        <v>508</v>
      </c>
    </row>
    <row r="1840" spans="32:36" ht="15" customHeight="1" x14ac:dyDescent="0.15">
      <c r="AF1840" s="9"/>
      <c r="AG1840" s="9"/>
      <c r="AH1840" s="591" t="s">
        <v>372</v>
      </c>
      <c r="AI1840" s="592" t="s">
        <v>2171</v>
      </c>
      <c r="AJ1840" s="591">
        <v>100001</v>
      </c>
    </row>
    <row r="1841" spans="32:36" ht="15" customHeight="1" x14ac:dyDescent="0.15">
      <c r="AF1841" s="9"/>
      <c r="AG1841" s="9"/>
      <c r="AH1841" s="591" t="s">
        <v>372</v>
      </c>
      <c r="AI1841" s="592" t="s">
        <v>2172</v>
      </c>
      <c r="AJ1841" s="591">
        <v>100002</v>
      </c>
    </row>
    <row r="1842" spans="32:36" ht="15" customHeight="1" x14ac:dyDescent="0.15">
      <c r="AH1842" s="591" t="s">
        <v>372</v>
      </c>
      <c r="AI1842" s="592" t="s">
        <v>2173</v>
      </c>
      <c r="AJ1842" s="591">
        <v>100003</v>
      </c>
    </row>
    <row r="1843" spans="32:36" ht="15" customHeight="1" x14ac:dyDescent="0.15">
      <c r="AH1843" s="591" t="s">
        <v>372</v>
      </c>
      <c r="AI1843" s="592" t="s">
        <v>2174</v>
      </c>
      <c r="AJ1843" s="591">
        <v>100004</v>
      </c>
    </row>
    <row r="1844" spans="32:36" ht="15" customHeight="1" x14ac:dyDescent="0.15">
      <c r="AH1844" s="591" t="s">
        <v>372</v>
      </c>
      <c r="AI1844" s="592" t="s">
        <v>2175</v>
      </c>
      <c r="AJ1844" s="591">
        <v>100005</v>
      </c>
    </row>
    <row r="1845" spans="32:36" ht="15" customHeight="1" x14ac:dyDescent="0.15">
      <c r="AH1845" s="591" t="s">
        <v>372</v>
      </c>
      <c r="AI1845" s="592" t="s">
        <v>2176</v>
      </c>
      <c r="AJ1845" s="591">
        <v>100006</v>
      </c>
    </row>
    <row r="1846" spans="32:36" ht="15" customHeight="1" x14ac:dyDescent="0.15">
      <c r="AH1846" s="591" t="s">
        <v>372</v>
      </c>
      <c r="AI1846" s="592" t="s">
        <v>2177</v>
      </c>
      <c r="AJ1846" s="591">
        <v>100007</v>
      </c>
    </row>
    <row r="1847" spans="32:36" ht="15" customHeight="1" x14ac:dyDescent="0.15">
      <c r="AH1847" s="591" t="s">
        <v>372</v>
      </c>
      <c r="AI1847" s="592" t="s">
        <v>2178</v>
      </c>
      <c r="AJ1847" s="591">
        <v>100008</v>
      </c>
    </row>
    <row r="1848" spans="32:36" ht="15" customHeight="1" x14ac:dyDescent="0.15">
      <c r="AH1848" s="591" t="s">
        <v>372</v>
      </c>
      <c r="AI1848" s="592" t="s">
        <v>2179</v>
      </c>
      <c r="AJ1848" s="591">
        <v>100009</v>
      </c>
    </row>
    <row r="1849" spans="32:36" ht="15" customHeight="1" x14ac:dyDescent="0.15">
      <c r="AH1849" s="591" t="s">
        <v>372</v>
      </c>
      <c r="AI1849" s="592" t="s">
        <v>2180</v>
      </c>
      <c r="AJ1849" s="591">
        <v>100010</v>
      </c>
    </row>
    <row r="1850" spans="32:36" ht="15" customHeight="1" x14ac:dyDescent="0.15">
      <c r="AH1850" s="591" t="s">
        <v>372</v>
      </c>
      <c r="AI1850" s="592" t="s">
        <v>2181</v>
      </c>
      <c r="AJ1850" s="591">
        <v>100011</v>
      </c>
    </row>
    <row r="1851" spans="32:36" ht="15" customHeight="1" x14ac:dyDescent="0.15">
      <c r="AH1851" s="591" t="s">
        <v>372</v>
      </c>
      <c r="AI1851" s="592" t="s">
        <v>2182</v>
      </c>
      <c r="AJ1851" s="591">
        <v>100012</v>
      </c>
    </row>
    <row r="1852" spans="32:36" ht="15" customHeight="1" x14ac:dyDescent="0.15">
      <c r="AH1852" s="591" t="s">
        <v>372</v>
      </c>
      <c r="AI1852" s="592" t="s">
        <v>2183</v>
      </c>
      <c r="AJ1852" s="591">
        <v>100013</v>
      </c>
    </row>
    <row r="1853" spans="32:36" ht="15" customHeight="1" x14ac:dyDescent="0.15">
      <c r="AH1853" s="591" t="s">
        <v>372</v>
      </c>
      <c r="AI1853" s="592" t="s">
        <v>2184</v>
      </c>
      <c r="AJ1853" s="591">
        <v>100014</v>
      </c>
    </row>
    <row r="1854" spans="32:36" ht="15" customHeight="1" x14ac:dyDescent="0.15">
      <c r="AH1854" s="591" t="s">
        <v>372</v>
      </c>
      <c r="AI1854" s="592" t="s">
        <v>2185</v>
      </c>
      <c r="AJ1854" s="591">
        <v>100015</v>
      </c>
    </row>
    <row r="1855" spans="32:36" ht="15" customHeight="1" x14ac:dyDescent="0.15">
      <c r="AH1855" s="591" t="s">
        <v>372</v>
      </c>
      <c r="AI1855" s="592" t="s">
        <v>2186</v>
      </c>
      <c r="AJ1855" s="591">
        <v>100016</v>
      </c>
    </row>
    <row r="1856" spans="32:36" ht="15" customHeight="1" x14ac:dyDescent="0.15">
      <c r="AH1856" s="591" t="s">
        <v>372</v>
      </c>
      <c r="AI1856" s="592" t="s">
        <v>2187</v>
      </c>
      <c r="AJ1856" s="591">
        <v>100017</v>
      </c>
    </row>
    <row r="1857" spans="34:36" ht="15" customHeight="1" x14ac:dyDescent="0.15">
      <c r="AH1857" s="591" t="s">
        <v>372</v>
      </c>
      <c r="AI1857" s="592" t="s">
        <v>2188</v>
      </c>
      <c r="AJ1857" s="591">
        <v>100018</v>
      </c>
    </row>
    <row r="1858" spans="34:36" ht="15" customHeight="1" x14ac:dyDescent="0.15">
      <c r="AH1858" s="591" t="s">
        <v>372</v>
      </c>
      <c r="AI1858" s="592" t="s">
        <v>2189</v>
      </c>
      <c r="AJ1858" s="591">
        <v>100019</v>
      </c>
    </row>
    <row r="1859" spans="34:36" ht="15" customHeight="1" x14ac:dyDescent="0.15">
      <c r="AH1859" s="591" t="s">
        <v>372</v>
      </c>
      <c r="AI1859" s="592" t="s">
        <v>2190</v>
      </c>
      <c r="AJ1859" s="591">
        <v>100020</v>
      </c>
    </row>
    <row r="1860" spans="34:36" ht="15" customHeight="1" x14ac:dyDescent="0.15">
      <c r="AH1860" s="591" t="s">
        <v>372</v>
      </c>
      <c r="AI1860" s="592" t="s">
        <v>2191</v>
      </c>
      <c r="AJ1860" s="591">
        <v>100021</v>
      </c>
    </row>
    <row r="1861" spans="34:36" ht="15" customHeight="1" x14ac:dyDescent="0.15">
      <c r="AH1861" s="591" t="s">
        <v>372</v>
      </c>
      <c r="AI1861" s="592" t="s">
        <v>2192</v>
      </c>
      <c r="AJ1861" s="591">
        <v>100022</v>
      </c>
    </row>
    <row r="1862" spans="34:36" ht="15" customHeight="1" x14ac:dyDescent="0.15">
      <c r="AH1862" s="591" t="s">
        <v>372</v>
      </c>
      <c r="AI1862" s="592" t="s">
        <v>2193</v>
      </c>
      <c r="AJ1862" s="591">
        <v>100023</v>
      </c>
    </row>
    <row r="1863" spans="34:36" ht="15" customHeight="1" x14ac:dyDescent="0.15">
      <c r="AH1863" s="591" t="s">
        <v>372</v>
      </c>
      <c r="AI1863" s="592" t="s">
        <v>2194</v>
      </c>
      <c r="AJ1863" s="591">
        <v>100024</v>
      </c>
    </row>
    <row r="1864" spans="34:36" ht="15" customHeight="1" x14ac:dyDescent="0.15">
      <c r="AH1864" s="591" t="s">
        <v>372</v>
      </c>
      <c r="AI1864" s="592" t="s">
        <v>2195</v>
      </c>
      <c r="AJ1864" s="591">
        <v>100025</v>
      </c>
    </row>
    <row r="1865" spans="34:36" ht="15" customHeight="1" x14ac:dyDescent="0.15">
      <c r="AH1865" s="591" t="s">
        <v>372</v>
      </c>
      <c r="AI1865" s="592" t="s">
        <v>2196</v>
      </c>
      <c r="AJ1865" s="591">
        <v>100026</v>
      </c>
    </row>
    <row r="1866" spans="34:36" ht="15" customHeight="1" x14ac:dyDescent="0.15">
      <c r="AH1866" s="591" t="s">
        <v>372</v>
      </c>
      <c r="AI1866" s="592" t="s">
        <v>2197</v>
      </c>
      <c r="AJ1866" s="591">
        <v>100027</v>
      </c>
    </row>
    <row r="1867" spans="34:36" ht="15" customHeight="1" x14ac:dyDescent="0.15">
      <c r="AH1867" s="591" t="s">
        <v>372</v>
      </c>
      <c r="AI1867" s="592" t="s">
        <v>2198</v>
      </c>
      <c r="AJ1867" s="591">
        <v>100028</v>
      </c>
    </row>
    <row r="1868" spans="34:36" ht="15" customHeight="1" x14ac:dyDescent="0.15">
      <c r="AH1868" s="591" t="s">
        <v>372</v>
      </c>
      <c r="AI1868" s="592" t="s">
        <v>2199</v>
      </c>
      <c r="AJ1868" s="591">
        <v>100029</v>
      </c>
    </row>
    <row r="1869" spans="34:36" ht="15" customHeight="1" x14ac:dyDescent="0.15">
      <c r="AH1869" s="591" t="s">
        <v>372</v>
      </c>
      <c r="AI1869" s="592" t="s">
        <v>2200</v>
      </c>
      <c r="AJ1869" s="591">
        <v>100030</v>
      </c>
    </row>
    <row r="1870" spans="34:36" ht="15" customHeight="1" x14ac:dyDescent="0.15">
      <c r="AH1870" s="591" t="s">
        <v>372</v>
      </c>
      <c r="AI1870" s="592" t="s">
        <v>2201</v>
      </c>
      <c r="AJ1870" s="591">
        <v>100031</v>
      </c>
    </row>
    <row r="1871" spans="34:36" ht="15" customHeight="1" x14ac:dyDescent="0.15">
      <c r="AH1871" s="591" t="s">
        <v>372</v>
      </c>
      <c r="AI1871" s="592" t="s">
        <v>2202</v>
      </c>
      <c r="AJ1871" s="591">
        <v>100032</v>
      </c>
    </row>
    <row r="1872" spans="34:36" ht="15" customHeight="1" x14ac:dyDescent="0.15">
      <c r="AH1872" s="591" t="s">
        <v>372</v>
      </c>
      <c r="AI1872" s="592" t="s">
        <v>2203</v>
      </c>
      <c r="AJ1872" s="591">
        <v>100033</v>
      </c>
    </row>
    <row r="1873" spans="32:36" ht="15" customHeight="1" x14ac:dyDescent="0.15">
      <c r="AH1873" s="591" t="s">
        <v>372</v>
      </c>
      <c r="AI1873" s="592" t="s">
        <v>2204</v>
      </c>
      <c r="AJ1873" s="591">
        <v>100034</v>
      </c>
    </row>
    <row r="1874" spans="32:36" ht="15" customHeight="1" x14ac:dyDescent="0.15">
      <c r="AF1874" s="9"/>
      <c r="AG1874" s="9"/>
      <c r="AH1874" s="591" t="s">
        <v>372</v>
      </c>
      <c r="AI1874" s="592" t="s">
        <v>2205</v>
      </c>
      <c r="AJ1874" s="591">
        <v>100035</v>
      </c>
    </row>
    <row r="1875" spans="32:36" ht="15" customHeight="1" x14ac:dyDescent="0.15">
      <c r="AF1875" s="9"/>
      <c r="AG1875" s="9"/>
      <c r="AH1875" s="591" t="s">
        <v>372</v>
      </c>
      <c r="AI1875" s="592" t="s">
        <v>2206</v>
      </c>
      <c r="AJ1875" s="591">
        <v>100038</v>
      </c>
    </row>
    <row r="1876" spans="32:36" ht="15" customHeight="1" x14ac:dyDescent="0.15">
      <c r="AF1876" s="9"/>
      <c r="AG1876" s="9"/>
      <c r="AH1876" s="591" t="s">
        <v>372</v>
      </c>
      <c r="AI1876" s="592" t="s">
        <v>2207</v>
      </c>
      <c r="AJ1876" s="591">
        <v>100039</v>
      </c>
    </row>
    <row r="1877" spans="32:36" ht="15" customHeight="1" x14ac:dyDescent="0.15">
      <c r="AF1877" s="9"/>
      <c r="AG1877" s="9"/>
      <c r="AH1877" s="591" t="s">
        <v>372</v>
      </c>
      <c r="AI1877" s="592" t="s">
        <v>2208</v>
      </c>
      <c r="AJ1877" s="591">
        <v>100040</v>
      </c>
    </row>
    <row r="1878" spans="32:36" ht="15" customHeight="1" x14ac:dyDescent="0.15">
      <c r="AF1878" s="9"/>
      <c r="AG1878" s="9"/>
      <c r="AH1878" s="591" t="s">
        <v>372</v>
      </c>
      <c r="AI1878" s="592" t="s">
        <v>2209</v>
      </c>
      <c r="AJ1878" s="591">
        <v>100042</v>
      </c>
    </row>
    <row r="1879" spans="32:36" ht="15" customHeight="1" x14ac:dyDescent="0.15">
      <c r="AF1879" s="9"/>
      <c r="AG1879" s="9"/>
      <c r="AH1879" s="591" t="s">
        <v>372</v>
      </c>
      <c r="AI1879" s="592" t="s">
        <v>2210</v>
      </c>
      <c r="AJ1879" s="591">
        <v>100043</v>
      </c>
    </row>
    <row r="1880" spans="32:36" ht="15" customHeight="1" x14ac:dyDescent="0.15">
      <c r="AF1880" s="9"/>
      <c r="AG1880" s="9"/>
      <c r="AH1880" s="591" t="s">
        <v>372</v>
      </c>
      <c r="AI1880" s="592" t="s">
        <v>2211</v>
      </c>
      <c r="AJ1880" s="591">
        <v>100045</v>
      </c>
    </row>
    <row r="1881" spans="32:36" ht="15" customHeight="1" x14ac:dyDescent="0.15">
      <c r="AF1881" s="9"/>
      <c r="AG1881" s="9"/>
      <c r="AH1881" s="591" t="s">
        <v>372</v>
      </c>
      <c r="AI1881" s="592" t="s">
        <v>2212</v>
      </c>
      <c r="AJ1881" s="591">
        <v>100046</v>
      </c>
    </row>
    <row r="1882" spans="32:36" ht="15" customHeight="1" x14ac:dyDescent="0.15">
      <c r="AF1882" s="9"/>
      <c r="AG1882" s="9"/>
      <c r="AH1882" s="591" t="s">
        <v>372</v>
      </c>
      <c r="AI1882" s="592" t="s">
        <v>2213</v>
      </c>
      <c r="AJ1882" s="591">
        <v>100047</v>
      </c>
    </row>
    <row r="1883" spans="32:36" ht="15" customHeight="1" x14ac:dyDescent="0.15">
      <c r="AF1883" s="9"/>
      <c r="AG1883" s="9"/>
      <c r="AH1883" s="591" t="s">
        <v>372</v>
      </c>
      <c r="AI1883" s="592" t="s">
        <v>2214</v>
      </c>
      <c r="AJ1883" s="591">
        <v>100049</v>
      </c>
    </row>
    <row r="1884" spans="32:36" ht="15" customHeight="1" x14ac:dyDescent="0.15">
      <c r="AH1884" s="591" t="s">
        <v>372</v>
      </c>
      <c r="AI1884" s="592" t="s">
        <v>2215</v>
      </c>
      <c r="AJ1884" s="591">
        <v>100050</v>
      </c>
    </row>
    <row r="1885" spans="32:36" ht="15" customHeight="1" x14ac:dyDescent="0.15">
      <c r="AH1885" s="591" t="s">
        <v>372</v>
      </c>
      <c r="AI1885" s="592" t="s">
        <v>2216</v>
      </c>
      <c r="AJ1885" s="591">
        <v>100051</v>
      </c>
    </row>
    <row r="1886" spans="32:36" ht="15" customHeight="1" x14ac:dyDescent="0.15">
      <c r="AH1886" s="591" t="s">
        <v>372</v>
      </c>
      <c r="AI1886" s="592" t="s">
        <v>2217</v>
      </c>
      <c r="AJ1886" s="591">
        <v>100052</v>
      </c>
    </row>
    <row r="1887" spans="32:36" ht="15" customHeight="1" x14ac:dyDescent="0.15">
      <c r="AH1887" s="591" t="s">
        <v>372</v>
      </c>
      <c r="AI1887" s="592" t="s">
        <v>2218</v>
      </c>
      <c r="AJ1887" s="591">
        <v>100053</v>
      </c>
    </row>
    <row r="1888" spans="32:36" ht="15" customHeight="1" x14ac:dyDescent="0.15">
      <c r="AH1888" s="591" t="s">
        <v>372</v>
      </c>
      <c r="AI1888" s="592" t="s">
        <v>2219</v>
      </c>
      <c r="AJ1888" s="591">
        <v>100054</v>
      </c>
    </row>
    <row r="1889" spans="34:36" ht="15" customHeight="1" x14ac:dyDescent="0.15">
      <c r="AH1889" s="591" t="s">
        <v>372</v>
      </c>
      <c r="AI1889" s="592" t="s">
        <v>2220</v>
      </c>
      <c r="AJ1889" s="591">
        <v>100055</v>
      </c>
    </row>
    <row r="1890" spans="34:36" ht="15" customHeight="1" x14ac:dyDescent="0.15">
      <c r="AH1890" s="591" t="s">
        <v>372</v>
      </c>
      <c r="AI1890" s="592" t="s">
        <v>2221</v>
      </c>
      <c r="AJ1890" s="591">
        <v>100056</v>
      </c>
    </row>
    <row r="1891" spans="34:36" ht="15" customHeight="1" x14ac:dyDescent="0.15">
      <c r="AH1891" s="591" t="s">
        <v>372</v>
      </c>
      <c r="AI1891" s="592" t="s">
        <v>2222</v>
      </c>
      <c r="AJ1891" s="591">
        <v>100057</v>
      </c>
    </row>
    <row r="1892" spans="34:36" ht="15" customHeight="1" x14ac:dyDescent="0.15">
      <c r="AH1892" s="591" t="s">
        <v>372</v>
      </c>
      <c r="AI1892" s="592" t="s">
        <v>2223</v>
      </c>
      <c r="AJ1892" s="591">
        <v>100058</v>
      </c>
    </row>
    <row r="1893" spans="34:36" ht="15" customHeight="1" x14ac:dyDescent="0.15">
      <c r="AH1893" s="591" t="s">
        <v>372</v>
      </c>
      <c r="AI1893" s="592" t="s">
        <v>2224</v>
      </c>
      <c r="AJ1893" s="591">
        <v>100059</v>
      </c>
    </row>
    <row r="1894" spans="34:36" ht="15" customHeight="1" x14ac:dyDescent="0.15">
      <c r="AH1894" s="591" t="s">
        <v>372</v>
      </c>
      <c r="AI1894" s="592"/>
      <c r="AJ1894" s="591">
        <v>100993</v>
      </c>
    </row>
    <row r="1895" spans="34:36" ht="15" customHeight="1" x14ac:dyDescent="0.15">
      <c r="AH1895" s="591" t="s">
        <v>588</v>
      </c>
      <c r="AI1895" s="592" t="s">
        <v>589</v>
      </c>
      <c r="AJ1895" s="591">
        <v>100994</v>
      </c>
    </row>
    <row r="1896" spans="34:36" ht="15" customHeight="1" x14ac:dyDescent="0.15">
      <c r="AH1896" s="591" t="s">
        <v>591</v>
      </c>
      <c r="AI1896" s="592" t="s">
        <v>2225</v>
      </c>
      <c r="AJ1896" s="591">
        <v>201001</v>
      </c>
    </row>
    <row r="1897" spans="34:36" ht="15" customHeight="1" x14ac:dyDescent="0.15">
      <c r="AH1897" s="591" t="s">
        <v>591</v>
      </c>
      <c r="AI1897" s="592" t="s">
        <v>2226</v>
      </c>
      <c r="AJ1897" s="591">
        <v>201002</v>
      </c>
    </row>
    <row r="1898" spans="34:36" ht="15" customHeight="1" x14ac:dyDescent="0.15">
      <c r="AH1898" s="591" t="s">
        <v>591</v>
      </c>
      <c r="AI1898" s="592" t="s">
        <v>2227</v>
      </c>
      <c r="AJ1898" s="591">
        <v>201003</v>
      </c>
    </row>
    <row r="1899" spans="34:36" ht="15" customHeight="1" x14ac:dyDescent="0.15">
      <c r="AH1899" s="591" t="s">
        <v>591</v>
      </c>
      <c r="AI1899" s="592" t="s">
        <v>2228</v>
      </c>
      <c r="AJ1899" s="591">
        <v>201004</v>
      </c>
    </row>
    <row r="1900" spans="34:36" ht="15" customHeight="1" x14ac:dyDescent="0.15">
      <c r="AH1900" s="591" t="s">
        <v>591</v>
      </c>
      <c r="AI1900" s="592" t="s">
        <v>2229</v>
      </c>
      <c r="AJ1900" s="591">
        <v>201005</v>
      </c>
    </row>
    <row r="1901" spans="34:36" ht="15" customHeight="1" x14ac:dyDescent="0.15">
      <c r="AH1901" s="591" t="s">
        <v>591</v>
      </c>
      <c r="AI1901" s="592" t="s">
        <v>2230</v>
      </c>
      <c r="AJ1901" s="591">
        <v>201006</v>
      </c>
    </row>
    <row r="1902" spans="34:36" ht="15" customHeight="1" x14ac:dyDescent="0.15">
      <c r="AH1902" s="591" t="s">
        <v>591</v>
      </c>
      <c r="AI1902" s="592" t="s">
        <v>2231</v>
      </c>
      <c r="AJ1902" s="591">
        <v>201007</v>
      </c>
    </row>
    <row r="1903" spans="34:36" ht="15" customHeight="1" x14ac:dyDescent="0.15">
      <c r="AH1903" s="591" t="s">
        <v>591</v>
      </c>
      <c r="AI1903" s="592" t="s">
        <v>2232</v>
      </c>
      <c r="AJ1903" s="591">
        <v>201008</v>
      </c>
    </row>
    <row r="1904" spans="34:36" ht="15" customHeight="1" x14ac:dyDescent="0.15">
      <c r="AH1904" s="591" t="s">
        <v>591</v>
      </c>
      <c r="AI1904" s="592" t="s">
        <v>2233</v>
      </c>
      <c r="AJ1904" s="591">
        <v>201009</v>
      </c>
    </row>
    <row r="1905" spans="34:36" ht="15" customHeight="1" x14ac:dyDescent="0.15">
      <c r="AH1905" s="591" t="s">
        <v>591</v>
      </c>
      <c r="AI1905" s="592" t="s">
        <v>2234</v>
      </c>
      <c r="AJ1905" s="591">
        <v>201010</v>
      </c>
    </row>
    <row r="1906" spans="34:36" ht="15" customHeight="1" x14ac:dyDescent="0.15">
      <c r="AH1906" s="591" t="s">
        <v>591</v>
      </c>
      <c r="AI1906" s="592" t="s">
        <v>2235</v>
      </c>
      <c r="AJ1906" s="591">
        <v>201011</v>
      </c>
    </row>
    <row r="1907" spans="34:36" ht="15" customHeight="1" x14ac:dyDescent="0.15">
      <c r="AH1907" s="591" t="s">
        <v>591</v>
      </c>
      <c r="AI1907" s="592" t="s">
        <v>2236</v>
      </c>
      <c r="AJ1907" s="591">
        <v>201012</v>
      </c>
    </row>
    <row r="1908" spans="34:36" ht="15" customHeight="1" x14ac:dyDescent="0.15">
      <c r="AH1908" s="591" t="s">
        <v>591</v>
      </c>
      <c r="AI1908" s="592" t="s">
        <v>2237</v>
      </c>
      <c r="AJ1908" s="591">
        <v>201013</v>
      </c>
    </row>
    <row r="1909" spans="34:36" ht="15" customHeight="1" x14ac:dyDescent="0.15">
      <c r="AH1909" s="591" t="s">
        <v>591</v>
      </c>
      <c r="AI1909" s="592" t="s">
        <v>2238</v>
      </c>
      <c r="AJ1909" s="591">
        <v>201014</v>
      </c>
    </row>
    <row r="1910" spans="34:36" ht="15" customHeight="1" x14ac:dyDescent="0.15">
      <c r="AH1910" s="591" t="s">
        <v>591</v>
      </c>
      <c r="AI1910" s="592" t="s">
        <v>2239</v>
      </c>
      <c r="AJ1910" s="591">
        <v>201015</v>
      </c>
    </row>
    <row r="1911" spans="34:36" ht="15" customHeight="1" x14ac:dyDescent="0.15">
      <c r="AH1911" s="591" t="s">
        <v>591</v>
      </c>
      <c r="AI1911" s="592" t="s">
        <v>2240</v>
      </c>
      <c r="AJ1911" s="591">
        <v>201016</v>
      </c>
    </row>
    <row r="1912" spans="34:36" ht="15" customHeight="1" x14ac:dyDescent="0.15">
      <c r="AH1912" s="591" t="s">
        <v>591</v>
      </c>
      <c r="AI1912" s="592" t="s">
        <v>2241</v>
      </c>
      <c r="AJ1912" s="591">
        <v>201017</v>
      </c>
    </row>
    <row r="1913" spans="34:36" ht="15" customHeight="1" x14ac:dyDescent="0.15">
      <c r="AH1913" s="591" t="s">
        <v>612</v>
      </c>
      <c r="AI1913" s="592" t="s">
        <v>2242</v>
      </c>
      <c r="AJ1913" s="591">
        <v>202001</v>
      </c>
    </row>
    <row r="1914" spans="34:36" ht="15" customHeight="1" x14ac:dyDescent="0.15">
      <c r="AH1914" s="591" t="s">
        <v>612</v>
      </c>
      <c r="AI1914" s="592" t="s">
        <v>2243</v>
      </c>
      <c r="AJ1914" s="591">
        <v>202002</v>
      </c>
    </row>
    <row r="1915" spans="34:36" ht="15" customHeight="1" x14ac:dyDescent="0.15">
      <c r="AH1915" s="591" t="s">
        <v>612</v>
      </c>
      <c r="AI1915" s="592" t="s">
        <v>2244</v>
      </c>
      <c r="AJ1915" s="591">
        <v>202003</v>
      </c>
    </row>
    <row r="1916" spans="34:36" ht="15" customHeight="1" x14ac:dyDescent="0.15">
      <c r="AH1916" s="591" t="s">
        <v>612</v>
      </c>
      <c r="AI1916" s="592" t="s">
        <v>2245</v>
      </c>
      <c r="AJ1916" s="591">
        <v>202005</v>
      </c>
    </row>
    <row r="1917" spans="34:36" ht="15" customHeight="1" x14ac:dyDescent="0.15">
      <c r="AH1917" s="591" t="s">
        <v>612</v>
      </c>
      <c r="AI1917" s="592" t="s">
        <v>2246</v>
      </c>
      <c r="AJ1917" s="591">
        <v>202006</v>
      </c>
    </row>
    <row r="1918" spans="34:36" ht="15" customHeight="1" x14ac:dyDescent="0.15">
      <c r="AH1918" s="591" t="s">
        <v>612</v>
      </c>
      <c r="AI1918" s="592" t="s">
        <v>2247</v>
      </c>
      <c r="AJ1918" s="591">
        <v>202007</v>
      </c>
    </row>
    <row r="1919" spans="34:36" ht="15" customHeight="1" x14ac:dyDescent="0.15">
      <c r="AH1919" s="591" t="s">
        <v>612</v>
      </c>
      <c r="AI1919" s="592" t="s">
        <v>2248</v>
      </c>
      <c r="AJ1919" s="591">
        <v>202010</v>
      </c>
    </row>
    <row r="1920" spans="34:36" ht="15" customHeight="1" x14ac:dyDescent="0.15">
      <c r="AH1920" s="591" t="s">
        <v>612</v>
      </c>
      <c r="AI1920" s="592" t="s">
        <v>2249</v>
      </c>
      <c r="AJ1920" s="591">
        <v>202011</v>
      </c>
    </row>
    <row r="1921" spans="34:36" ht="15" customHeight="1" x14ac:dyDescent="0.15">
      <c r="AH1921" s="591" t="s">
        <v>612</v>
      </c>
      <c r="AI1921" s="592" t="s">
        <v>2250</v>
      </c>
      <c r="AJ1921" s="591">
        <v>202012</v>
      </c>
    </row>
    <row r="1922" spans="34:36" ht="15" customHeight="1" x14ac:dyDescent="0.15">
      <c r="AH1922" s="591" t="s">
        <v>612</v>
      </c>
      <c r="AI1922" s="592" t="s">
        <v>2251</v>
      </c>
      <c r="AJ1922" s="591">
        <v>202013</v>
      </c>
    </row>
    <row r="1923" spans="34:36" ht="15" customHeight="1" x14ac:dyDescent="0.15">
      <c r="AH1923" s="591" t="s">
        <v>612</v>
      </c>
      <c r="AI1923" s="592" t="s">
        <v>2252</v>
      </c>
      <c r="AJ1923" s="591">
        <v>202014</v>
      </c>
    </row>
    <row r="1924" spans="34:36" ht="15" customHeight="1" x14ac:dyDescent="0.15">
      <c r="AH1924" s="591" t="s">
        <v>612</v>
      </c>
      <c r="AI1924" s="592" t="s">
        <v>2253</v>
      </c>
      <c r="AJ1924" s="591">
        <v>202015</v>
      </c>
    </row>
    <row r="1925" spans="34:36" ht="15" customHeight="1" x14ac:dyDescent="0.15">
      <c r="AH1925" s="591" t="s">
        <v>612</v>
      </c>
      <c r="AI1925" s="592" t="s">
        <v>619</v>
      </c>
      <c r="AJ1925" s="591">
        <v>202016</v>
      </c>
    </row>
    <row r="1926" spans="34:36" ht="15" customHeight="1" x14ac:dyDescent="0.15">
      <c r="AH1926" s="591" t="s">
        <v>612</v>
      </c>
      <c r="AI1926" s="592" t="s">
        <v>2254</v>
      </c>
      <c r="AJ1926" s="591">
        <v>202990</v>
      </c>
    </row>
    <row r="1927" spans="34:36" ht="15" customHeight="1" x14ac:dyDescent="0.15">
      <c r="AH1927" s="591" t="s">
        <v>623</v>
      </c>
      <c r="AI1927" s="592" t="s">
        <v>2255</v>
      </c>
      <c r="AJ1927" s="591">
        <v>203001</v>
      </c>
    </row>
    <row r="1928" spans="34:36" ht="15" customHeight="1" x14ac:dyDescent="0.15">
      <c r="AH1928" s="591" t="s">
        <v>623</v>
      </c>
      <c r="AI1928" s="592" t="s">
        <v>2256</v>
      </c>
      <c r="AJ1928" s="591">
        <v>203002</v>
      </c>
    </row>
    <row r="1929" spans="34:36" ht="15" customHeight="1" x14ac:dyDescent="0.15">
      <c r="AH1929" s="591" t="s">
        <v>623</v>
      </c>
      <c r="AI1929" s="592" t="s">
        <v>2257</v>
      </c>
      <c r="AJ1929" s="591">
        <v>203003</v>
      </c>
    </row>
    <row r="1930" spans="34:36" ht="15" customHeight="1" x14ac:dyDescent="0.15">
      <c r="AH1930" s="591" t="s">
        <v>623</v>
      </c>
      <c r="AI1930" s="592" t="s">
        <v>2258</v>
      </c>
      <c r="AJ1930" s="591">
        <v>203004</v>
      </c>
    </row>
    <row r="1931" spans="34:36" ht="15" customHeight="1" x14ac:dyDescent="0.15">
      <c r="AH1931" s="591" t="s">
        <v>623</v>
      </c>
      <c r="AI1931" s="592" t="s">
        <v>2259</v>
      </c>
      <c r="AJ1931" s="591">
        <v>203005</v>
      </c>
    </row>
    <row r="1932" spans="34:36" ht="15" customHeight="1" x14ac:dyDescent="0.15">
      <c r="AH1932" s="591" t="s">
        <v>623</v>
      </c>
      <c r="AI1932" s="592" t="s">
        <v>2260</v>
      </c>
      <c r="AJ1932" s="591">
        <v>203006</v>
      </c>
    </row>
    <row r="1933" spans="34:36" ht="15" customHeight="1" x14ac:dyDescent="0.15">
      <c r="AH1933" s="591" t="s">
        <v>623</v>
      </c>
      <c r="AI1933" s="592" t="s">
        <v>2261</v>
      </c>
      <c r="AJ1933" s="591">
        <v>203007</v>
      </c>
    </row>
    <row r="1934" spans="34:36" ht="15" customHeight="1" x14ac:dyDescent="0.15">
      <c r="AH1934" s="591" t="s">
        <v>623</v>
      </c>
      <c r="AI1934" s="592" t="s">
        <v>2262</v>
      </c>
      <c r="AJ1934" s="591">
        <v>203008</v>
      </c>
    </row>
    <row r="1935" spans="34:36" ht="15" customHeight="1" x14ac:dyDescent="0.15">
      <c r="AH1935" s="591" t="s">
        <v>623</v>
      </c>
      <c r="AI1935" s="592" t="s">
        <v>2263</v>
      </c>
      <c r="AJ1935" s="591">
        <v>203009</v>
      </c>
    </row>
    <row r="1936" spans="34:36" ht="15" customHeight="1" x14ac:dyDescent="0.15">
      <c r="AH1936" s="591" t="s">
        <v>623</v>
      </c>
      <c r="AI1936" s="592" t="s">
        <v>2264</v>
      </c>
      <c r="AJ1936" s="591">
        <v>203010</v>
      </c>
    </row>
    <row r="1937" spans="34:36" ht="15" customHeight="1" x14ac:dyDescent="0.15">
      <c r="AH1937" s="591" t="s">
        <v>623</v>
      </c>
      <c r="AI1937" s="592" t="s">
        <v>2265</v>
      </c>
      <c r="AJ1937" s="591">
        <v>203011</v>
      </c>
    </row>
    <row r="1938" spans="34:36" ht="15" customHeight="1" x14ac:dyDescent="0.15">
      <c r="AH1938" s="591" t="s">
        <v>623</v>
      </c>
      <c r="AI1938" s="592" t="s">
        <v>2266</v>
      </c>
      <c r="AJ1938" s="591">
        <v>203012</v>
      </c>
    </row>
    <row r="1939" spans="34:36" ht="15" customHeight="1" x14ac:dyDescent="0.15">
      <c r="AH1939" s="591" t="s">
        <v>623</v>
      </c>
      <c r="AI1939" s="592" t="s">
        <v>2267</v>
      </c>
      <c r="AJ1939" s="591">
        <v>203013</v>
      </c>
    </row>
    <row r="1940" spans="34:36" ht="15" customHeight="1" x14ac:dyDescent="0.15">
      <c r="AH1940" s="591" t="s">
        <v>623</v>
      </c>
      <c r="AI1940" s="592" t="s">
        <v>2268</v>
      </c>
      <c r="AJ1940" s="591">
        <v>203014</v>
      </c>
    </row>
    <row r="1941" spans="34:36" ht="15" customHeight="1" x14ac:dyDescent="0.15">
      <c r="AH1941" s="591" t="s">
        <v>623</v>
      </c>
      <c r="AI1941" s="592" t="s">
        <v>2269</v>
      </c>
      <c r="AJ1941" s="591">
        <v>203015</v>
      </c>
    </row>
    <row r="1942" spans="34:36" ht="15" customHeight="1" x14ac:dyDescent="0.15">
      <c r="AH1942" s="591" t="s">
        <v>623</v>
      </c>
      <c r="AI1942" s="592" t="s">
        <v>2270</v>
      </c>
      <c r="AJ1942" s="591">
        <v>203017</v>
      </c>
    </row>
    <row r="1943" spans="34:36" ht="15" customHeight="1" x14ac:dyDescent="0.15">
      <c r="AH1943" s="591" t="s">
        <v>623</v>
      </c>
      <c r="AI1943" s="592" t="s">
        <v>2271</v>
      </c>
      <c r="AJ1943" s="591">
        <v>203018</v>
      </c>
    </row>
    <row r="1944" spans="34:36" ht="15" customHeight="1" x14ac:dyDescent="0.15">
      <c r="AH1944" s="591" t="s">
        <v>623</v>
      </c>
      <c r="AI1944" s="592" t="s">
        <v>2272</v>
      </c>
      <c r="AJ1944" s="591">
        <v>203019</v>
      </c>
    </row>
    <row r="1945" spans="34:36" ht="15" customHeight="1" x14ac:dyDescent="0.15">
      <c r="AH1945" s="591" t="s">
        <v>623</v>
      </c>
      <c r="AI1945" s="592" t="s">
        <v>2273</v>
      </c>
      <c r="AJ1945" s="591">
        <v>203021</v>
      </c>
    </row>
    <row r="1946" spans="34:36" ht="15" customHeight="1" x14ac:dyDescent="0.15">
      <c r="AH1946" s="591" t="s">
        <v>623</v>
      </c>
      <c r="AI1946" s="592" t="s">
        <v>646</v>
      </c>
      <c r="AJ1946" s="591">
        <v>203990</v>
      </c>
    </row>
    <row r="1947" spans="34:36" ht="15" customHeight="1" x14ac:dyDescent="0.15">
      <c r="AH1947" s="591" t="s">
        <v>648</v>
      </c>
      <c r="AI1947" s="592" t="s">
        <v>2274</v>
      </c>
      <c r="AJ1947" s="591">
        <v>203991</v>
      </c>
    </row>
    <row r="1948" spans="34:36" ht="15" customHeight="1" x14ac:dyDescent="0.15">
      <c r="AH1948" s="591" t="s">
        <v>623</v>
      </c>
      <c r="AI1948" s="592" t="s">
        <v>651</v>
      </c>
      <c r="AJ1948" s="591">
        <v>203992</v>
      </c>
    </row>
    <row r="1949" spans="34:36" ht="15" customHeight="1" x14ac:dyDescent="0.15">
      <c r="AH1949" s="591" t="s">
        <v>653</v>
      </c>
      <c r="AI1949" s="592" t="s">
        <v>2275</v>
      </c>
      <c r="AJ1949" s="591">
        <v>204001</v>
      </c>
    </row>
    <row r="1950" spans="34:36" ht="15" customHeight="1" x14ac:dyDescent="0.15">
      <c r="AH1950" s="591" t="s">
        <v>653</v>
      </c>
      <c r="AI1950" s="592" t="s">
        <v>2276</v>
      </c>
      <c r="AJ1950" s="591">
        <v>204002</v>
      </c>
    </row>
    <row r="1951" spans="34:36" ht="15" customHeight="1" x14ac:dyDescent="0.15">
      <c r="AH1951" s="591" t="s">
        <v>653</v>
      </c>
      <c r="AI1951" s="592" t="s">
        <v>2277</v>
      </c>
      <c r="AJ1951" s="591">
        <v>204003</v>
      </c>
    </row>
    <row r="1952" spans="34:36" ht="15" customHeight="1" x14ac:dyDescent="0.15">
      <c r="AH1952" s="591" t="s">
        <v>653</v>
      </c>
      <c r="AI1952" s="592" t="s">
        <v>2278</v>
      </c>
      <c r="AJ1952" s="591">
        <v>204004</v>
      </c>
    </row>
    <row r="1953" spans="34:36" ht="15" customHeight="1" x14ac:dyDescent="0.15">
      <c r="AH1953" s="591" t="s">
        <v>653</v>
      </c>
      <c r="AI1953" s="592" t="s">
        <v>2279</v>
      </c>
      <c r="AJ1953" s="591">
        <v>204005</v>
      </c>
    </row>
    <row r="1954" spans="34:36" ht="15" customHeight="1" x14ac:dyDescent="0.15">
      <c r="AH1954" s="591" t="s">
        <v>661</v>
      </c>
      <c r="AI1954" s="592" t="s">
        <v>2280</v>
      </c>
      <c r="AJ1954" s="591">
        <v>205001</v>
      </c>
    </row>
    <row r="1955" spans="34:36" ht="15" customHeight="1" x14ac:dyDescent="0.15">
      <c r="AH1955" s="591" t="s">
        <v>661</v>
      </c>
      <c r="AI1955" s="592" t="s">
        <v>2281</v>
      </c>
      <c r="AJ1955" s="591">
        <v>205002</v>
      </c>
    </row>
    <row r="1956" spans="34:36" ht="15" customHeight="1" x14ac:dyDescent="0.15">
      <c r="AH1956" s="591" t="s">
        <v>661</v>
      </c>
      <c r="AI1956" s="592" t="s">
        <v>2282</v>
      </c>
      <c r="AJ1956" s="591">
        <v>205003</v>
      </c>
    </row>
    <row r="1957" spans="34:36" ht="15" customHeight="1" x14ac:dyDescent="0.15">
      <c r="AH1957" s="591" t="s">
        <v>661</v>
      </c>
      <c r="AI1957" s="592" t="s">
        <v>2283</v>
      </c>
      <c r="AJ1957" s="591">
        <v>205004</v>
      </c>
    </row>
    <row r="1958" spans="34:36" ht="15" customHeight="1" x14ac:dyDescent="0.15">
      <c r="AH1958" s="591" t="s">
        <v>661</v>
      </c>
      <c r="AI1958" s="592" t="s">
        <v>2284</v>
      </c>
      <c r="AJ1958" s="591">
        <v>205005</v>
      </c>
    </row>
    <row r="1959" spans="34:36" ht="15" customHeight="1" x14ac:dyDescent="0.15">
      <c r="AH1959" s="591" t="s">
        <v>661</v>
      </c>
      <c r="AI1959" s="592" t="s">
        <v>2285</v>
      </c>
      <c r="AJ1959" s="591">
        <v>205006</v>
      </c>
    </row>
    <row r="1960" spans="34:36" ht="15" customHeight="1" x14ac:dyDescent="0.15">
      <c r="AH1960" s="591" t="s">
        <v>661</v>
      </c>
      <c r="AI1960" s="592" t="s">
        <v>2286</v>
      </c>
      <c r="AJ1960" s="591">
        <v>205007</v>
      </c>
    </row>
    <row r="1961" spans="34:36" ht="15" customHeight="1" x14ac:dyDescent="0.15">
      <c r="AH1961" s="591" t="s">
        <v>661</v>
      </c>
      <c r="AI1961" s="592" t="s">
        <v>2287</v>
      </c>
      <c r="AJ1961" s="591">
        <v>205008</v>
      </c>
    </row>
    <row r="1962" spans="34:36" ht="15" customHeight="1" x14ac:dyDescent="0.15">
      <c r="AH1962" s="591" t="s">
        <v>661</v>
      </c>
      <c r="AI1962" s="592" t="s">
        <v>2288</v>
      </c>
      <c r="AJ1962" s="591">
        <v>205011</v>
      </c>
    </row>
    <row r="1963" spans="34:36" ht="15" customHeight="1" x14ac:dyDescent="0.15">
      <c r="AH1963" s="591" t="s">
        <v>661</v>
      </c>
      <c r="AI1963" s="592" t="s">
        <v>2289</v>
      </c>
      <c r="AJ1963" s="591">
        <v>205012</v>
      </c>
    </row>
    <row r="1964" spans="34:36" ht="15" customHeight="1" x14ac:dyDescent="0.15">
      <c r="AH1964" s="591" t="s">
        <v>661</v>
      </c>
      <c r="AI1964" s="592" t="s">
        <v>2290</v>
      </c>
      <c r="AJ1964" s="591">
        <v>205013</v>
      </c>
    </row>
    <row r="1965" spans="34:36" ht="15" customHeight="1" x14ac:dyDescent="0.15">
      <c r="AH1965" s="591" t="s">
        <v>661</v>
      </c>
      <c r="AI1965" s="592" t="s">
        <v>2291</v>
      </c>
      <c r="AJ1965" s="591">
        <v>205014</v>
      </c>
    </row>
    <row r="1966" spans="34:36" ht="15" customHeight="1" x14ac:dyDescent="0.15">
      <c r="AH1966" s="591" t="s">
        <v>661</v>
      </c>
      <c r="AI1966" s="592" t="s">
        <v>2292</v>
      </c>
      <c r="AJ1966" s="591">
        <v>205015</v>
      </c>
    </row>
    <row r="1967" spans="34:36" ht="15" customHeight="1" x14ac:dyDescent="0.15">
      <c r="AH1967" s="591" t="s">
        <v>661</v>
      </c>
      <c r="AI1967" s="592" t="s">
        <v>2293</v>
      </c>
      <c r="AJ1967" s="591">
        <v>205016</v>
      </c>
    </row>
    <row r="1968" spans="34:36" ht="15" customHeight="1" x14ac:dyDescent="0.15">
      <c r="AH1968" s="591" t="s">
        <v>661</v>
      </c>
      <c r="AI1968" s="592" t="s">
        <v>2294</v>
      </c>
      <c r="AJ1968" s="591">
        <v>205017</v>
      </c>
    </row>
    <row r="1969" spans="34:36" ht="15" customHeight="1" x14ac:dyDescent="0.15">
      <c r="AH1969" s="591" t="s">
        <v>678</v>
      </c>
      <c r="AI1969" s="592" t="s">
        <v>2295</v>
      </c>
      <c r="AJ1969" s="591">
        <v>206001</v>
      </c>
    </row>
    <row r="1970" spans="34:36" ht="15" customHeight="1" x14ac:dyDescent="0.15">
      <c r="AH1970" s="591" t="s">
        <v>678</v>
      </c>
      <c r="AI1970" s="592" t="s">
        <v>2296</v>
      </c>
      <c r="AJ1970" s="591">
        <v>206002</v>
      </c>
    </row>
    <row r="1971" spans="34:36" ht="15" customHeight="1" x14ac:dyDescent="0.15">
      <c r="AH1971" s="591" t="s">
        <v>678</v>
      </c>
      <c r="AI1971" s="592" t="s">
        <v>2297</v>
      </c>
      <c r="AJ1971" s="591">
        <v>206004</v>
      </c>
    </row>
    <row r="1972" spans="34:36" ht="15" customHeight="1" x14ac:dyDescent="0.15">
      <c r="AH1972" s="591" t="s">
        <v>678</v>
      </c>
      <c r="AI1972" s="592" t="s">
        <v>2298</v>
      </c>
      <c r="AJ1972" s="591">
        <v>206005</v>
      </c>
    </row>
    <row r="1973" spans="34:36" ht="15" customHeight="1" x14ac:dyDescent="0.15">
      <c r="AH1973" s="591" t="s">
        <v>678</v>
      </c>
      <c r="AI1973" s="592" t="s">
        <v>2299</v>
      </c>
      <c r="AJ1973" s="591">
        <v>206006</v>
      </c>
    </row>
    <row r="1974" spans="34:36" ht="15" customHeight="1" x14ac:dyDescent="0.15">
      <c r="AH1974" s="591" t="s">
        <v>678</v>
      </c>
      <c r="AI1974" s="592" t="s">
        <v>2300</v>
      </c>
      <c r="AJ1974" s="591">
        <v>206007</v>
      </c>
    </row>
    <row r="1975" spans="34:36" ht="15" customHeight="1" x14ac:dyDescent="0.15">
      <c r="AH1975" s="591" t="s">
        <v>678</v>
      </c>
      <c r="AI1975" s="592" t="s">
        <v>2301</v>
      </c>
      <c r="AJ1975" s="591">
        <v>206008</v>
      </c>
    </row>
    <row r="1976" spans="34:36" ht="15" customHeight="1" x14ac:dyDescent="0.15">
      <c r="AH1976" s="591" t="s">
        <v>678</v>
      </c>
      <c r="AI1976" s="592" t="s">
        <v>2302</v>
      </c>
      <c r="AJ1976" s="591">
        <v>206010</v>
      </c>
    </row>
    <row r="1977" spans="34:36" ht="15" customHeight="1" x14ac:dyDescent="0.15">
      <c r="AH1977" s="591" t="s">
        <v>678</v>
      </c>
      <c r="AI1977" s="592" t="s">
        <v>2303</v>
      </c>
      <c r="AJ1977" s="591">
        <v>206011</v>
      </c>
    </row>
    <row r="1978" spans="34:36" ht="15" customHeight="1" x14ac:dyDescent="0.15">
      <c r="AH1978" s="591" t="s">
        <v>678</v>
      </c>
      <c r="AI1978" s="592" t="s">
        <v>2304</v>
      </c>
      <c r="AJ1978" s="591">
        <v>206012</v>
      </c>
    </row>
    <row r="1979" spans="34:36" ht="15" customHeight="1" x14ac:dyDescent="0.15">
      <c r="AH1979" s="591" t="s">
        <v>678</v>
      </c>
      <c r="AI1979" s="592" t="s">
        <v>2305</v>
      </c>
      <c r="AJ1979" s="591">
        <v>206013</v>
      </c>
    </row>
    <row r="1980" spans="34:36" ht="15" customHeight="1" x14ac:dyDescent="0.15">
      <c r="AH1980" s="591" t="s">
        <v>678</v>
      </c>
      <c r="AI1980" s="592" t="s">
        <v>2306</v>
      </c>
      <c r="AJ1980" s="591">
        <v>206014</v>
      </c>
    </row>
    <row r="1981" spans="34:36" ht="15" customHeight="1" x14ac:dyDescent="0.15">
      <c r="AH1981" s="591" t="s">
        <v>678</v>
      </c>
      <c r="AI1981" s="592" t="s">
        <v>2307</v>
      </c>
      <c r="AJ1981" s="591">
        <v>206015</v>
      </c>
    </row>
    <row r="1982" spans="34:36" ht="15" customHeight="1" x14ac:dyDescent="0.15">
      <c r="AH1982" s="591" t="s">
        <v>678</v>
      </c>
      <c r="AI1982" s="592" t="s">
        <v>2308</v>
      </c>
      <c r="AJ1982" s="591">
        <v>206016</v>
      </c>
    </row>
    <row r="1983" spans="34:36" ht="15" customHeight="1" x14ac:dyDescent="0.15">
      <c r="AH1983" s="591" t="s">
        <v>678</v>
      </c>
      <c r="AI1983" s="592" t="s">
        <v>2309</v>
      </c>
      <c r="AJ1983" s="591">
        <v>206017</v>
      </c>
    </row>
    <row r="1984" spans="34:36" ht="15" customHeight="1" x14ac:dyDescent="0.15">
      <c r="AH1984" s="591" t="s">
        <v>678</v>
      </c>
      <c r="AI1984" s="592"/>
      <c r="AJ1984" s="591">
        <v>206018</v>
      </c>
    </row>
    <row r="1985" spans="34:36" ht="15" customHeight="1" x14ac:dyDescent="0.15">
      <c r="AH1985" s="591" t="s">
        <v>678</v>
      </c>
      <c r="AI1985" s="592" t="s">
        <v>2310</v>
      </c>
      <c r="AJ1985" s="591">
        <v>206019</v>
      </c>
    </row>
    <row r="1986" spans="34:36" ht="15" customHeight="1" x14ac:dyDescent="0.15">
      <c r="AH1986" s="591" t="s">
        <v>678</v>
      </c>
      <c r="AI1986" s="592" t="s">
        <v>2311</v>
      </c>
      <c r="AJ1986" s="591">
        <v>206020</v>
      </c>
    </row>
    <row r="1987" spans="34:36" ht="15" customHeight="1" x14ac:dyDescent="0.15">
      <c r="AH1987" s="591" t="s">
        <v>678</v>
      </c>
      <c r="AI1987" s="592" t="s">
        <v>2312</v>
      </c>
      <c r="AJ1987" s="591">
        <v>206990</v>
      </c>
    </row>
    <row r="1988" spans="34:36" ht="15" customHeight="1" x14ac:dyDescent="0.15">
      <c r="AH1988" s="591" t="s">
        <v>700</v>
      </c>
      <c r="AI1988" s="592" t="s">
        <v>2313</v>
      </c>
      <c r="AJ1988" s="591">
        <v>207001</v>
      </c>
    </row>
    <row r="1989" spans="34:36" ht="15" customHeight="1" x14ac:dyDescent="0.15">
      <c r="AH1989" s="591" t="s">
        <v>700</v>
      </c>
      <c r="AI1989" s="592" t="s">
        <v>2314</v>
      </c>
      <c r="AJ1989" s="591">
        <v>207002</v>
      </c>
    </row>
    <row r="1990" spans="34:36" ht="15" customHeight="1" x14ac:dyDescent="0.15">
      <c r="AH1990" s="591" t="s">
        <v>700</v>
      </c>
      <c r="AI1990" s="592" t="s">
        <v>2315</v>
      </c>
      <c r="AJ1990" s="591">
        <v>207003</v>
      </c>
    </row>
    <row r="1991" spans="34:36" ht="15" customHeight="1" x14ac:dyDescent="0.15">
      <c r="AH1991" s="591" t="s">
        <v>700</v>
      </c>
      <c r="AI1991" s="592" t="s">
        <v>2316</v>
      </c>
      <c r="AJ1991" s="591">
        <v>207004</v>
      </c>
    </row>
    <row r="1992" spans="34:36" ht="15" customHeight="1" x14ac:dyDescent="0.15">
      <c r="AH1992" s="591" t="s">
        <v>700</v>
      </c>
      <c r="AI1992" s="592" t="s">
        <v>2317</v>
      </c>
      <c r="AJ1992" s="591">
        <v>207005</v>
      </c>
    </row>
    <row r="1993" spans="34:36" ht="15" customHeight="1" x14ac:dyDescent="0.15">
      <c r="AH1993" s="591" t="s">
        <v>700</v>
      </c>
      <c r="AI1993" s="592" t="s">
        <v>2318</v>
      </c>
      <c r="AJ1993" s="591">
        <v>207006</v>
      </c>
    </row>
    <row r="1994" spans="34:36" ht="15" customHeight="1" x14ac:dyDescent="0.15">
      <c r="AH1994" s="591" t="s">
        <v>700</v>
      </c>
      <c r="AI1994" s="592" t="s">
        <v>2319</v>
      </c>
      <c r="AJ1994" s="591">
        <v>207007</v>
      </c>
    </row>
    <row r="1995" spans="34:36" ht="15" customHeight="1" x14ac:dyDescent="0.15">
      <c r="AH1995" s="591" t="s">
        <v>700</v>
      </c>
      <c r="AI1995" s="592" t="s">
        <v>2320</v>
      </c>
      <c r="AJ1995" s="591">
        <v>207008</v>
      </c>
    </row>
    <row r="1996" spans="34:36" ht="15" customHeight="1" x14ac:dyDescent="0.15">
      <c r="AH1996" s="591" t="s">
        <v>700</v>
      </c>
      <c r="AI1996" s="592" t="s">
        <v>2321</v>
      </c>
      <c r="AJ1996" s="591">
        <v>207009</v>
      </c>
    </row>
    <row r="1997" spans="34:36" ht="15" customHeight="1" x14ac:dyDescent="0.15">
      <c r="AH1997" s="591" t="s">
        <v>700</v>
      </c>
      <c r="AI1997" s="592" t="s">
        <v>2322</v>
      </c>
      <c r="AJ1997" s="591">
        <v>207010</v>
      </c>
    </row>
    <row r="1998" spans="34:36" ht="15" customHeight="1" x14ac:dyDescent="0.15">
      <c r="AH1998" s="591" t="s">
        <v>700</v>
      </c>
      <c r="AI1998" s="592" t="s">
        <v>2323</v>
      </c>
      <c r="AJ1998" s="591">
        <v>207011</v>
      </c>
    </row>
    <row r="1999" spans="34:36" ht="15" customHeight="1" x14ac:dyDescent="0.15">
      <c r="AH1999" s="591" t="s">
        <v>700</v>
      </c>
      <c r="AI1999" s="592" t="s">
        <v>2324</v>
      </c>
      <c r="AJ1999" s="591">
        <v>207012</v>
      </c>
    </row>
    <row r="2000" spans="34:36" ht="15" customHeight="1" x14ac:dyDescent="0.15">
      <c r="AH2000" s="591" t="s">
        <v>700</v>
      </c>
      <c r="AI2000" s="592" t="s">
        <v>2325</v>
      </c>
      <c r="AJ2000" s="591">
        <v>207013</v>
      </c>
    </row>
    <row r="2001" spans="34:36" ht="15" customHeight="1" x14ac:dyDescent="0.15">
      <c r="AH2001" s="591" t="s">
        <v>700</v>
      </c>
      <c r="AI2001" s="592" t="s">
        <v>2326</v>
      </c>
      <c r="AJ2001" s="591">
        <v>207014</v>
      </c>
    </row>
    <row r="2002" spans="34:36" ht="15" customHeight="1" x14ac:dyDescent="0.15">
      <c r="AH2002" s="591" t="s">
        <v>700</v>
      </c>
      <c r="AI2002" s="592" t="s">
        <v>2327</v>
      </c>
      <c r="AJ2002" s="591">
        <v>207015</v>
      </c>
    </row>
    <row r="2003" spans="34:36" ht="15" customHeight="1" x14ac:dyDescent="0.15">
      <c r="AH2003" s="591" t="s">
        <v>700</v>
      </c>
      <c r="AI2003" s="592" t="s">
        <v>2328</v>
      </c>
      <c r="AJ2003" s="591">
        <v>207016</v>
      </c>
    </row>
    <row r="2004" spans="34:36" ht="15" customHeight="1" x14ac:dyDescent="0.15">
      <c r="AH2004" s="591" t="s">
        <v>700</v>
      </c>
      <c r="AI2004" s="592" t="s">
        <v>2329</v>
      </c>
      <c r="AJ2004" s="591">
        <v>207017</v>
      </c>
    </row>
    <row r="2005" spans="34:36" ht="15" customHeight="1" x14ac:dyDescent="0.15">
      <c r="AH2005" s="591" t="s">
        <v>700</v>
      </c>
      <c r="AI2005" s="592" t="s">
        <v>2330</v>
      </c>
      <c r="AJ2005" s="591">
        <v>207018</v>
      </c>
    </row>
    <row r="2006" spans="34:36" ht="15" customHeight="1" x14ac:dyDescent="0.15">
      <c r="AH2006" s="591" t="s">
        <v>700</v>
      </c>
      <c r="AI2006" s="592" t="s">
        <v>2331</v>
      </c>
      <c r="AJ2006" s="591">
        <v>207019</v>
      </c>
    </row>
    <row r="2007" spans="34:36" ht="15" customHeight="1" x14ac:dyDescent="0.15">
      <c r="AH2007" s="591" t="s">
        <v>723</v>
      </c>
      <c r="AI2007" s="592" t="s">
        <v>2332</v>
      </c>
      <c r="AJ2007" s="591">
        <v>301001</v>
      </c>
    </row>
    <row r="2008" spans="34:36" ht="15" customHeight="1" x14ac:dyDescent="0.15">
      <c r="AH2008" s="591" t="s">
        <v>723</v>
      </c>
      <c r="AI2008" s="592" t="s">
        <v>2333</v>
      </c>
      <c r="AJ2008" s="591">
        <v>301002</v>
      </c>
    </row>
    <row r="2009" spans="34:36" ht="15" customHeight="1" x14ac:dyDescent="0.15">
      <c r="AH2009" s="591" t="s">
        <v>723</v>
      </c>
      <c r="AI2009" s="592" t="s">
        <v>2334</v>
      </c>
      <c r="AJ2009" s="591">
        <v>301003</v>
      </c>
    </row>
    <row r="2010" spans="34:36" ht="15" customHeight="1" x14ac:dyDescent="0.15">
      <c r="AH2010" s="591" t="s">
        <v>723</v>
      </c>
      <c r="AI2010" s="592" t="s">
        <v>2335</v>
      </c>
      <c r="AJ2010" s="591">
        <v>301004</v>
      </c>
    </row>
    <row r="2011" spans="34:36" ht="15" customHeight="1" x14ac:dyDescent="0.15">
      <c r="AH2011" s="591" t="s">
        <v>723</v>
      </c>
      <c r="AI2011" s="592" t="s">
        <v>2336</v>
      </c>
      <c r="AJ2011" s="591">
        <v>301005</v>
      </c>
    </row>
    <row r="2012" spans="34:36" ht="15" customHeight="1" x14ac:dyDescent="0.15">
      <c r="AH2012" s="591" t="s">
        <v>723</v>
      </c>
      <c r="AI2012" s="592" t="s">
        <v>2337</v>
      </c>
      <c r="AJ2012" s="591">
        <v>301006</v>
      </c>
    </row>
    <row r="2013" spans="34:36" ht="15" customHeight="1" x14ac:dyDescent="0.15">
      <c r="AH2013" s="591" t="s">
        <v>723</v>
      </c>
      <c r="AI2013" s="592" t="s">
        <v>2338</v>
      </c>
      <c r="AJ2013" s="591">
        <v>301007</v>
      </c>
    </row>
    <row r="2014" spans="34:36" ht="15" customHeight="1" x14ac:dyDescent="0.15">
      <c r="AH2014" s="591" t="s">
        <v>723</v>
      </c>
      <c r="AI2014" s="592" t="s">
        <v>2339</v>
      </c>
      <c r="AJ2014" s="591">
        <v>301008</v>
      </c>
    </row>
    <row r="2015" spans="34:36" ht="15" customHeight="1" x14ac:dyDescent="0.15">
      <c r="AH2015" s="591" t="s">
        <v>723</v>
      </c>
      <c r="AI2015" s="592" t="s">
        <v>2340</v>
      </c>
      <c r="AJ2015" s="591">
        <v>301009</v>
      </c>
    </row>
    <row r="2016" spans="34:36" ht="15" customHeight="1" x14ac:dyDescent="0.15">
      <c r="AH2016" s="591" t="s">
        <v>723</v>
      </c>
      <c r="AI2016" s="592" t="s">
        <v>2341</v>
      </c>
      <c r="AJ2016" s="591">
        <v>301010</v>
      </c>
    </row>
    <row r="2017" spans="34:36" ht="15" customHeight="1" x14ac:dyDescent="0.15">
      <c r="AH2017" s="591" t="s">
        <v>723</v>
      </c>
      <c r="AI2017" s="592" t="s">
        <v>2342</v>
      </c>
      <c r="AJ2017" s="591">
        <v>301011</v>
      </c>
    </row>
    <row r="2018" spans="34:36" ht="15" customHeight="1" x14ac:dyDescent="0.15">
      <c r="AH2018" s="591" t="s">
        <v>723</v>
      </c>
      <c r="AI2018" s="592" t="s">
        <v>2343</v>
      </c>
      <c r="AJ2018" s="591">
        <v>301012</v>
      </c>
    </row>
    <row r="2019" spans="34:36" ht="15" customHeight="1" x14ac:dyDescent="0.15">
      <c r="AH2019" s="591" t="s">
        <v>723</v>
      </c>
      <c r="AI2019" s="592" t="s">
        <v>2344</v>
      </c>
      <c r="AJ2019" s="591">
        <v>301013</v>
      </c>
    </row>
    <row r="2020" spans="34:36" ht="15" customHeight="1" x14ac:dyDescent="0.15">
      <c r="AH2020" s="591" t="s">
        <v>723</v>
      </c>
      <c r="AI2020" s="592" t="s">
        <v>2345</v>
      </c>
      <c r="AJ2020" s="591">
        <v>301014</v>
      </c>
    </row>
    <row r="2021" spans="34:36" ht="15" customHeight="1" x14ac:dyDescent="0.15">
      <c r="AH2021" s="591" t="s">
        <v>723</v>
      </c>
      <c r="AI2021" s="592" t="s">
        <v>2346</v>
      </c>
      <c r="AJ2021" s="591">
        <v>301015</v>
      </c>
    </row>
    <row r="2022" spans="34:36" ht="15" customHeight="1" x14ac:dyDescent="0.15">
      <c r="AH2022" s="591" t="s">
        <v>723</v>
      </c>
      <c r="AI2022" s="592" t="s">
        <v>2347</v>
      </c>
      <c r="AJ2022" s="591">
        <v>301016</v>
      </c>
    </row>
    <row r="2023" spans="34:36" ht="15" customHeight="1" x14ac:dyDescent="0.15">
      <c r="AH2023" s="591" t="s">
        <v>723</v>
      </c>
      <c r="AI2023" s="592" t="s">
        <v>2348</v>
      </c>
      <c r="AJ2023" s="591">
        <v>301017</v>
      </c>
    </row>
    <row r="2024" spans="34:36" ht="15" customHeight="1" x14ac:dyDescent="0.15">
      <c r="AH2024" s="591" t="s">
        <v>723</v>
      </c>
      <c r="AI2024" s="592" t="s">
        <v>2349</v>
      </c>
      <c r="AJ2024" s="591">
        <v>301018</v>
      </c>
    </row>
    <row r="2025" spans="34:36" ht="15" customHeight="1" x14ac:dyDescent="0.15">
      <c r="AH2025" s="591" t="s">
        <v>723</v>
      </c>
      <c r="AI2025" s="592" t="s">
        <v>2350</v>
      </c>
      <c r="AJ2025" s="591">
        <v>301019</v>
      </c>
    </row>
    <row r="2026" spans="34:36" ht="15" customHeight="1" x14ac:dyDescent="0.15">
      <c r="AH2026" s="591" t="s">
        <v>723</v>
      </c>
      <c r="AI2026" s="592" t="s">
        <v>2351</v>
      </c>
      <c r="AJ2026" s="591">
        <v>301020</v>
      </c>
    </row>
    <row r="2027" spans="34:36" ht="15" customHeight="1" x14ac:dyDescent="0.15">
      <c r="AH2027" s="591" t="s">
        <v>723</v>
      </c>
      <c r="AI2027" s="592" t="s">
        <v>2352</v>
      </c>
      <c r="AJ2027" s="591">
        <v>301022</v>
      </c>
    </row>
    <row r="2028" spans="34:36" ht="15" customHeight="1" x14ac:dyDescent="0.15">
      <c r="AH2028" s="591" t="s">
        <v>723</v>
      </c>
      <c r="AI2028" s="592" t="s">
        <v>2353</v>
      </c>
      <c r="AJ2028" s="591">
        <v>301023</v>
      </c>
    </row>
    <row r="2029" spans="34:36" ht="15" customHeight="1" x14ac:dyDescent="0.15">
      <c r="AH2029" s="591" t="s">
        <v>723</v>
      </c>
      <c r="AI2029" s="592" t="s">
        <v>2354</v>
      </c>
      <c r="AJ2029" s="591">
        <v>301024</v>
      </c>
    </row>
    <row r="2030" spans="34:36" ht="15" customHeight="1" x14ac:dyDescent="0.15">
      <c r="AH2030" s="591" t="s">
        <v>723</v>
      </c>
      <c r="AI2030" s="592"/>
      <c r="AJ2030" s="591">
        <v>301025</v>
      </c>
    </row>
    <row r="2031" spans="34:36" ht="15" customHeight="1" x14ac:dyDescent="0.15">
      <c r="AH2031" s="591" t="s">
        <v>723</v>
      </c>
      <c r="AI2031" s="593" t="s">
        <v>2355</v>
      </c>
      <c r="AJ2031" s="591">
        <v>301026</v>
      </c>
    </row>
    <row r="2032" spans="34:36" ht="15" customHeight="1" x14ac:dyDescent="0.15">
      <c r="AH2032" s="591" t="s">
        <v>723</v>
      </c>
      <c r="AI2032" s="592" t="s">
        <v>2356</v>
      </c>
      <c r="AJ2032" s="591">
        <v>301027</v>
      </c>
    </row>
    <row r="2033" spans="34:36" ht="15" customHeight="1" x14ac:dyDescent="0.15">
      <c r="AH2033" s="591" t="s">
        <v>723</v>
      </c>
      <c r="AI2033" s="592" t="s">
        <v>2357</v>
      </c>
      <c r="AJ2033" s="591">
        <v>301028</v>
      </c>
    </row>
    <row r="2034" spans="34:36" ht="15" customHeight="1" x14ac:dyDescent="0.15">
      <c r="AH2034" s="591" t="s">
        <v>723</v>
      </c>
      <c r="AI2034" s="592" t="s">
        <v>762</v>
      </c>
      <c r="AJ2034" s="591">
        <v>301029</v>
      </c>
    </row>
    <row r="2035" spans="34:36" ht="15" customHeight="1" x14ac:dyDescent="0.15">
      <c r="AH2035" s="591" t="s">
        <v>723</v>
      </c>
      <c r="AI2035" s="592" t="s">
        <v>764</v>
      </c>
      <c r="AJ2035" s="591">
        <v>301030</v>
      </c>
    </row>
    <row r="2036" spans="34:36" ht="15" customHeight="1" x14ac:dyDescent="0.15">
      <c r="AH2036" s="591" t="s">
        <v>723</v>
      </c>
      <c r="AI2036" s="592" t="s">
        <v>2358</v>
      </c>
      <c r="AJ2036" s="591">
        <v>301031</v>
      </c>
    </row>
    <row r="2037" spans="34:36" ht="15" customHeight="1" x14ac:dyDescent="0.15">
      <c r="AH2037" s="591" t="s">
        <v>723</v>
      </c>
      <c r="AI2037" s="592" t="s">
        <v>2359</v>
      </c>
      <c r="AJ2037" s="591">
        <v>301033</v>
      </c>
    </row>
    <row r="2038" spans="34:36" ht="15" customHeight="1" x14ac:dyDescent="0.15">
      <c r="AH2038" s="591" t="s">
        <v>770</v>
      </c>
      <c r="AI2038" s="592"/>
      <c r="AJ2038" s="591">
        <v>301034</v>
      </c>
    </row>
    <row r="2039" spans="34:36" ht="15" customHeight="1" x14ac:dyDescent="0.15">
      <c r="AH2039" s="591" t="s">
        <v>770</v>
      </c>
      <c r="AI2039" s="592" t="s">
        <v>772</v>
      </c>
      <c r="AJ2039" s="591">
        <v>301035</v>
      </c>
    </row>
    <row r="2040" spans="34:36" ht="15" customHeight="1" x14ac:dyDescent="0.15">
      <c r="AH2040" s="591" t="s">
        <v>723</v>
      </c>
      <c r="AI2040" s="592" t="s">
        <v>2360</v>
      </c>
      <c r="AJ2040" s="591">
        <v>301036</v>
      </c>
    </row>
    <row r="2041" spans="34:36" ht="15" customHeight="1" x14ac:dyDescent="0.15">
      <c r="AH2041" s="591" t="s">
        <v>770</v>
      </c>
      <c r="AI2041" s="592" t="s">
        <v>2361</v>
      </c>
      <c r="AJ2041" s="591">
        <v>301990</v>
      </c>
    </row>
    <row r="2042" spans="34:36" ht="15" customHeight="1" x14ac:dyDescent="0.15">
      <c r="AH2042" s="591" t="s">
        <v>770</v>
      </c>
      <c r="AI2042" s="592" t="s">
        <v>2362</v>
      </c>
      <c r="AJ2042" s="591">
        <v>301991</v>
      </c>
    </row>
    <row r="2043" spans="34:36" ht="15" customHeight="1" x14ac:dyDescent="0.15">
      <c r="AH2043" s="591" t="s">
        <v>780</v>
      </c>
      <c r="AI2043" s="592" t="s">
        <v>2363</v>
      </c>
      <c r="AJ2043" s="591">
        <v>302001</v>
      </c>
    </row>
    <row r="2044" spans="34:36" ht="15" customHeight="1" x14ac:dyDescent="0.15">
      <c r="AH2044" s="591" t="s">
        <v>780</v>
      </c>
      <c r="AI2044" s="592" t="s">
        <v>2364</v>
      </c>
      <c r="AJ2044" s="591">
        <v>302003</v>
      </c>
    </row>
    <row r="2045" spans="34:36" ht="15" customHeight="1" x14ac:dyDescent="0.15">
      <c r="AH2045" s="591" t="s">
        <v>780</v>
      </c>
      <c r="AI2045" s="592" t="s">
        <v>2365</v>
      </c>
      <c r="AJ2045" s="591">
        <v>302004</v>
      </c>
    </row>
    <row r="2046" spans="34:36" ht="15" customHeight="1" x14ac:dyDescent="0.15">
      <c r="AH2046" s="591" t="s">
        <v>780</v>
      </c>
      <c r="AI2046" s="592" t="s">
        <v>2366</v>
      </c>
      <c r="AJ2046" s="591">
        <v>302005</v>
      </c>
    </row>
    <row r="2047" spans="34:36" ht="15" customHeight="1" x14ac:dyDescent="0.15">
      <c r="AH2047" s="591" t="s">
        <v>780</v>
      </c>
      <c r="AI2047" s="592" t="s">
        <v>2367</v>
      </c>
      <c r="AJ2047" s="591">
        <v>302006</v>
      </c>
    </row>
    <row r="2048" spans="34:36" ht="15" customHeight="1" x14ac:dyDescent="0.15">
      <c r="AH2048" s="591" t="s">
        <v>780</v>
      </c>
      <c r="AI2048" s="592" t="s">
        <v>2368</v>
      </c>
      <c r="AJ2048" s="591">
        <v>302007</v>
      </c>
    </row>
    <row r="2049" spans="34:36" ht="15" customHeight="1" x14ac:dyDescent="0.15">
      <c r="AH2049" s="591" t="s">
        <v>780</v>
      </c>
      <c r="AI2049" s="592" t="s">
        <v>2369</v>
      </c>
      <c r="AJ2049" s="591">
        <v>302008</v>
      </c>
    </row>
    <row r="2050" spans="34:36" ht="15" customHeight="1" x14ac:dyDescent="0.15">
      <c r="AH2050" s="591" t="s">
        <v>780</v>
      </c>
      <c r="AI2050" s="592" t="s">
        <v>2370</v>
      </c>
      <c r="AJ2050" s="591">
        <v>302009</v>
      </c>
    </row>
    <row r="2051" spans="34:36" ht="15" customHeight="1" x14ac:dyDescent="0.15">
      <c r="AH2051" s="591" t="s">
        <v>780</v>
      </c>
      <c r="AI2051" s="592" t="s">
        <v>2371</v>
      </c>
      <c r="AJ2051" s="591">
        <v>302010</v>
      </c>
    </row>
    <row r="2052" spans="34:36" ht="15" customHeight="1" x14ac:dyDescent="0.15">
      <c r="AH2052" s="591" t="s">
        <v>780</v>
      </c>
      <c r="AI2052" s="592" t="s">
        <v>2372</v>
      </c>
      <c r="AJ2052" s="591">
        <v>302011</v>
      </c>
    </row>
    <row r="2053" spans="34:36" ht="15" customHeight="1" x14ac:dyDescent="0.15">
      <c r="AH2053" s="591" t="s">
        <v>780</v>
      </c>
      <c r="AI2053" s="592" t="s">
        <v>2373</v>
      </c>
      <c r="AJ2053" s="591">
        <v>302012</v>
      </c>
    </row>
    <row r="2054" spans="34:36" ht="15" customHeight="1" x14ac:dyDescent="0.15">
      <c r="AH2054" s="591" t="s">
        <v>780</v>
      </c>
      <c r="AI2054" s="592" t="s">
        <v>2374</v>
      </c>
      <c r="AJ2054" s="591">
        <v>302013</v>
      </c>
    </row>
    <row r="2055" spans="34:36" ht="15" customHeight="1" x14ac:dyDescent="0.15">
      <c r="AH2055" s="591" t="s">
        <v>780</v>
      </c>
      <c r="AI2055" s="592" t="s">
        <v>2375</v>
      </c>
      <c r="AJ2055" s="591">
        <v>302014</v>
      </c>
    </row>
    <row r="2056" spans="34:36" ht="15" customHeight="1" x14ac:dyDescent="0.15">
      <c r="AH2056" s="591" t="s">
        <v>780</v>
      </c>
      <c r="AI2056" s="592" t="s">
        <v>796</v>
      </c>
      <c r="AJ2056" s="591">
        <v>302016</v>
      </c>
    </row>
    <row r="2057" spans="34:36" ht="15" customHeight="1" x14ac:dyDescent="0.15">
      <c r="AH2057" s="591" t="s">
        <v>780</v>
      </c>
      <c r="AI2057" s="592" t="s">
        <v>2376</v>
      </c>
      <c r="AJ2057" s="591">
        <v>302017</v>
      </c>
    </row>
    <row r="2058" spans="34:36" ht="15" customHeight="1" x14ac:dyDescent="0.15">
      <c r="AH2058" s="591" t="s">
        <v>780</v>
      </c>
      <c r="AI2058" s="592" t="s">
        <v>2377</v>
      </c>
      <c r="AJ2058" s="591">
        <v>302990</v>
      </c>
    </row>
    <row r="2059" spans="34:36" ht="15" customHeight="1" x14ac:dyDescent="0.15">
      <c r="AH2059" s="591" t="s">
        <v>801</v>
      </c>
      <c r="AI2059" s="592" t="s">
        <v>2378</v>
      </c>
      <c r="AJ2059" s="591">
        <v>303001</v>
      </c>
    </row>
    <row r="2060" spans="34:36" ht="15" customHeight="1" x14ac:dyDescent="0.15">
      <c r="AH2060" s="591" t="s">
        <v>801</v>
      </c>
      <c r="AI2060" s="592" t="s">
        <v>2379</v>
      </c>
      <c r="AJ2060" s="591">
        <v>303003</v>
      </c>
    </row>
    <row r="2061" spans="34:36" ht="15" customHeight="1" x14ac:dyDescent="0.15">
      <c r="AH2061" s="591" t="s">
        <v>801</v>
      </c>
      <c r="AI2061" s="592" t="s">
        <v>2380</v>
      </c>
      <c r="AJ2061" s="591">
        <v>303004</v>
      </c>
    </row>
    <row r="2062" spans="34:36" ht="15" customHeight="1" x14ac:dyDescent="0.15">
      <c r="AH2062" s="591" t="s">
        <v>801</v>
      </c>
      <c r="AI2062" s="592" t="s">
        <v>2381</v>
      </c>
      <c r="AJ2062" s="591">
        <v>303005</v>
      </c>
    </row>
    <row r="2063" spans="34:36" ht="15" customHeight="1" x14ac:dyDescent="0.15">
      <c r="AH2063" s="591" t="s">
        <v>801</v>
      </c>
      <c r="AI2063" s="592" t="s">
        <v>2382</v>
      </c>
      <c r="AJ2063" s="591">
        <v>303006</v>
      </c>
    </row>
    <row r="2064" spans="34:36" ht="15" customHeight="1" x14ac:dyDescent="0.15">
      <c r="AH2064" s="591" t="s">
        <v>801</v>
      </c>
      <c r="AI2064" s="592" t="s">
        <v>2383</v>
      </c>
      <c r="AJ2064" s="591">
        <v>303007</v>
      </c>
    </row>
    <row r="2065" spans="34:36" ht="15" customHeight="1" x14ac:dyDescent="0.15">
      <c r="AH2065" s="591" t="s">
        <v>801</v>
      </c>
      <c r="AI2065" s="592" t="s">
        <v>2384</v>
      </c>
      <c r="AJ2065" s="591">
        <v>303008</v>
      </c>
    </row>
    <row r="2066" spans="34:36" ht="15" customHeight="1" x14ac:dyDescent="0.15">
      <c r="AH2066" s="591" t="s">
        <v>801</v>
      </c>
      <c r="AI2066" s="592" t="s">
        <v>2385</v>
      </c>
      <c r="AJ2066" s="591">
        <v>303009</v>
      </c>
    </row>
    <row r="2067" spans="34:36" ht="15" customHeight="1" x14ac:dyDescent="0.15">
      <c r="AH2067" s="591" t="s">
        <v>801</v>
      </c>
      <c r="AI2067" s="592" t="s">
        <v>2386</v>
      </c>
      <c r="AJ2067" s="591">
        <v>303010</v>
      </c>
    </row>
    <row r="2068" spans="34:36" ht="15" customHeight="1" x14ac:dyDescent="0.15">
      <c r="AH2068" s="591" t="s">
        <v>801</v>
      </c>
      <c r="AI2068" s="592" t="s">
        <v>2387</v>
      </c>
      <c r="AJ2068" s="591">
        <v>303011</v>
      </c>
    </row>
    <row r="2069" spans="34:36" ht="15" customHeight="1" x14ac:dyDescent="0.15">
      <c r="AH2069" s="591" t="s">
        <v>801</v>
      </c>
      <c r="AI2069" s="592" t="s">
        <v>713</v>
      </c>
      <c r="AJ2069" s="591">
        <v>303012</v>
      </c>
    </row>
    <row r="2070" spans="34:36" ht="15" customHeight="1" x14ac:dyDescent="0.15">
      <c r="AH2070" s="591" t="s">
        <v>801</v>
      </c>
      <c r="AI2070" s="592" t="s">
        <v>2388</v>
      </c>
      <c r="AJ2070" s="591">
        <v>303013</v>
      </c>
    </row>
    <row r="2071" spans="34:36" ht="15" customHeight="1" x14ac:dyDescent="0.15">
      <c r="AH2071" s="591" t="s">
        <v>801</v>
      </c>
      <c r="AI2071" s="592" t="s">
        <v>812</v>
      </c>
      <c r="AJ2071" s="591">
        <v>303991</v>
      </c>
    </row>
    <row r="2072" spans="34:36" ht="15" customHeight="1" x14ac:dyDescent="0.15">
      <c r="AH2072" s="591" t="s">
        <v>801</v>
      </c>
      <c r="AI2072" s="592" t="s">
        <v>716</v>
      </c>
      <c r="AJ2072" s="591">
        <v>303992</v>
      </c>
    </row>
    <row r="2073" spans="34:36" ht="15" customHeight="1" x14ac:dyDescent="0.15">
      <c r="AH2073" s="591" t="s">
        <v>815</v>
      </c>
      <c r="AI2073" s="592" t="s">
        <v>2389</v>
      </c>
      <c r="AJ2073" s="591">
        <v>304001</v>
      </c>
    </row>
    <row r="2074" spans="34:36" ht="15" customHeight="1" x14ac:dyDescent="0.15">
      <c r="AH2074" s="591" t="s">
        <v>815</v>
      </c>
      <c r="AI2074" s="592" t="s">
        <v>2390</v>
      </c>
      <c r="AJ2074" s="591">
        <v>304002</v>
      </c>
    </row>
    <row r="2075" spans="34:36" ht="15" customHeight="1" x14ac:dyDescent="0.15">
      <c r="AH2075" s="591" t="s">
        <v>815</v>
      </c>
      <c r="AI2075" s="592" t="s">
        <v>2391</v>
      </c>
      <c r="AJ2075" s="591">
        <v>304003</v>
      </c>
    </row>
    <row r="2076" spans="34:36" ht="15" customHeight="1" x14ac:dyDescent="0.15">
      <c r="AH2076" s="591" t="s">
        <v>815</v>
      </c>
      <c r="AI2076" s="592" t="s">
        <v>2392</v>
      </c>
      <c r="AJ2076" s="591">
        <v>304004</v>
      </c>
    </row>
    <row r="2077" spans="34:36" ht="15" customHeight="1" x14ac:dyDescent="0.15">
      <c r="AH2077" s="591" t="s">
        <v>815</v>
      </c>
      <c r="AI2077" s="592" t="s">
        <v>2393</v>
      </c>
      <c r="AJ2077" s="591">
        <v>304005</v>
      </c>
    </row>
    <row r="2078" spans="34:36" ht="15" customHeight="1" x14ac:dyDescent="0.15">
      <c r="AH2078" s="591" t="s">
        <v>815</v>
      </c>
      <c r="AI2078" s="592" t="s">
        <v>2394</v>
      </c>
      <c r="AJ2078" s="591">
        <v>304006</v>
      </c>
    </row>
    <row r="2079" spans="34:36" ht="15" customHeight="1" x14ac:dyDescent="0.15">
      <c r="AH2079" s="591" t="s">
        <v>815</v>
      </c>
      <c r="AI2079" s="592" t="s">
        <v>2395</v>
      </c>
      <c r="AJ2079" s="591">
        <v>304007</v>
      </c>
    </row>
    <row r="2080" spans="34:36" ht="15" customHeight="1" x14ac:dyDescent="0.15">
      <c r="AH2080" s="591" t="s">
        <v>815</v>
      </c>
      <c r="AI2080" s="592" t="s">
        <v>2396</v>
      </c>
      <c r="AJ2080" s="591">
        <v>304008</v>
      </c>
    </row>
    <row r="2081" spans="34:36" ht="15" customHeight="1" x14ac:dyDescent="0.15">
      <c r="AH2081" s="591" t="s">
        <v>815</v>
      </c>
      <c r="AI2081" s="592" t="s">
        <v>2397</v>
      </c>
      <c r="AJ2081" s="591">
        <v>304009</v>
      </c>
    </row>
    <row r="2082" spans="34:36" ht="15" customHeight="1" x14ac:dyDescent="0.15">
      <c r="AH2082" s="591" t="s">
        <v>815</v>
      </c>
      <c r="AI2082" s="592" t="s">
        <v>2398</v>
      </c>
      <c r="AJ2082" s="591">
        <v>304010</v>
      </c>
    </row>
    <row r="2083" spans="34:36" ht="15" customHeight="1" x14ac:dyDescent="0.15">
      <c r="AH2083" s="591" t="s">
        <v>815</v>
      </c>
      <c r="AI2083" s="592" t="s">
        <v>2399</v>
      </c>
      <c r="AJ2083" s="591">
        <v>304011</v>
      </c>
    </row>
    <row r="2084" spans="34:36" ht="15" customHeight="1" x14ac:dyDescent="0.15">
      <c r="AH2084" s="591" t="s">
        <v>815</v>
      </c>
      <c r="AI2084" s="592" t="s">
        <v>2400</v>
      </c>
      <c r="AJ2084" s="591">
        <v>304012</v>
      </c>
    </row>
    <row r="2085" spans="34:36" ht="15" customHeight="1" x14ac:dyDescent="0.15">
      <c r="AH2085" s="591" t="s">
        <v>815</v>
      </c>
      <c r="AI2085" s="592" t="s">
        <v>2401</v>
      </c>
      <c r="AJ2085" s="591">
        <v>304013</v>
      </c>
    </row>
    <row r="2086" spans="34:36" ht="15" customHeight="1" x14ac:dyDescent="0.15">
      <c r="AH2086" s="591" t="s">
        <v>815</v>
      </c>
      <c r="AI2086" s="592" t="s">
        <v>2402</v>
      </c>
      <c r="AJ2086" s="591">
        <v>304014</v>
      </c>
    </row>
    <row r="2087" spans="34:36" ht="15" customHeight="1" x14ac:dyDescent="0.15">
      <c r="AH2087" s="591" t="s">
        <v>815</v>
      </c>
      <c r="AI2087" s="592" t="s">
        <v>2403</v>
      </c>
      <c r="AJ2087" s="591">
        <v>304016</v>
      </c>
    </row>
    <row r="2088" spans="34:36" ht="15" customHeight="1" x14ac:dyDescent="0.15">
      <c r="AH2088" s="591" t="s">
        <v>815</v>
      </c>
      <c r="AI2088" s="592" t="s">
        <v>2404</v>
      </c>
      <c r="AJ2088" s="591">
        <v>304017</v>
      </c>
    </row>
    <row r="2089" spans="34:36" ht="15" customHeight="1" x14ac:dyDescent="0.15">
      <c r="AH2089" s="591" t="s">
        <v>815</v>
      </c>
      <c r="AI2089" s="592" t="s">
        <v>2405</v>
      </c>
      <c r="AJ2089" s="591">
        <v>304018</v>
      </c>
    </row>
    <row r="2090" spans="34:36" ht="15" customHeight="1" x14ac:dyDescent="0.15">
      <c r="AH2090" s="591" t="s">
        <v>815</v>
      </c>
      <c r="AI2090" s="592" t="s">
        <v>2406</v>
      </c>
      <c r="AJ2090" s="591">
        <v>304019</v>
      </c>
    </row>
    <row r="2091" spans="34:36" ht="15" customHeight="1" x14ac:dyDescent="0.15">
      <c r="AH2091" s="591" t="s">
        <v>815</v>
      </c>
      <c r="AI2091" s="592" t="s">
        <v>2407</v>
      </c>
      <c r="AJ2091" s="591">
        <v>304020</v>
      </c>
    </row>
    <row r="2092" spans="34:36" ht="15" customHeight="1" x14ac:dyDescent="0.15">
      <c r="AH2092" s="591" t="s">
        <v>815</v>
      </c>
      <c r="AI2092" s="592" t="s">
        <v>2408</v>
      </c>
      <c r="AJ2092" s="591">
        <v>304021</v>
      </c>
    </row>
    <row r="2093" spans="34:36" ht="15" customHeight="1" x14ac:dyDescent="0.15">
      <c r="AH2093" s="591" t="s">
        <v>815</v>
      </c>
      <c r="AI2093" s="592" t="s">
        <v>2409</v>
      </c>
      <c r="AJ2093" s="591">
        <v>304022</v>
      </c>
    </row>
    <row r="2094" spans="34:36" ht="15" customHeight="1" x14ac:dyDescent="0.15">
      <c r="AH2094" s="591" t="s">
        <v>815</v>
      </c>
      <c r="AI2094" s="592" t="s">
        <v>2410</v>
      </c>
      <c r="AJ2094" s="591">
        <v>304023</v>
      </c>
    </row>
    <row r="2095" spans="34:36" ht="15" customHeight="1" x14ac:dyDescent="0.15">
      <c r="AH2095" s="591" t="s">
        <v>815</v>
      </c>
      <c r="AI2095" s="592" t="s">
        <v>2411</v>
      </c>
      <c r="AJ2095" s="591">
        <v>304024</v>
      </c>
    </row>
    <row r="2096" spans="34:36" ht="15" customHeight="1" x14ac:dyDescent="0.15">
      <c r="AH2096" s="591" t="s">
        <v>815</v>
      </c>
      <c r="AI2096" s="592" t="s">
        <v>2412</v>
      </c>
      <c r="AJ2096" s="591">
        <v>304025</v>
      </c>
    </row>
    <row r="2097" spans="34:36" ht="15" customHeight="1" x14ac:dyDescent="0.15">
      <c r="AH2097" s="591" t="s">
        <v>815</v>
      </c>
      <c r="AI2097" s="592" t="s">
        <v>2413</v>
      </c>
      <c r="AJ2097" s="591">
        <v>304026</v>
      </c>
    </row>
    <row r="2098" spans="34:36" ht="15" customHeight="1" x14ac:dyDescent="0.15">
      <c r="AH2098" s="591" t="s">
        <v>815</v>
      </c>
      <c r="AI2098" s="592" t="s">
        <v>2414</v>
      </c>
      <c r="AJ2098" s="591">
        <v>304027</v>
      </c>
    </row>
    <row r="2099" spans="34:36" ht="15" customHeight="1" x14ac:dyDescent="0.15">
      <c r="AH2099" s="591" t="s">
        <v>815</v>
      </c>
      <c r="AI2099" s="592" t="s">
        <v>2415</v>
      </c>
      <c r="AJ2099" s="591">
        <v>304028</v>
      </c>
    </row>
    <row r="2100" spans="34:36" ht="15" customHeight="1" x14ac:dyDescent="0.15">
      <c r="AH2100" s="591" t="s">
        <v>815</v>
      </c>
      <c r="AI2100" s="592" t="s">
        <v>2416</v>
      </c>
      <c r="AJ2100" s="591">
        <v>304029</v>
      </c>
    </row>
    <row r="2101" spans="34:36" ht="15" customHeight="1" x14ac:dyDescent="0.15">
      <c r="AH2101" s="591" t="s">
        <v>815</v>
      </c>
      <c r="AI2101" s="592" t="s">
        <v>2417</v>
      </c>
      <c r="AJ2101" s="591">
        <v>304030</v>
      </c>
    </row>
    <row r="2102" spans="34:36" ht="15" customHeight="1" x14ac:dyDescent="0.15">
      <c r="AH2102" s="591" t="s">
        <v>815</v>
      </c>
      <c r="AI2102" s="592" t="s">
        <v>2418</v>
      </c>
      <c r="AJ2102" s="591">
        <v>304031</v>
      </c>
    </row>
    <row r="2103" spans="34:36" ht="15" customHeight="1" x14ac:dyDescent="0.15">
      <c r="AH2103" s="591" t="s">
        <v>815</v>
      </c>
      <c r="AI2103" s="592" t="s">
        <v>2419</v>
      </c>
      <c r="AJ2103" s="591">
        <v>304032</v>
      </c>
    </row>
    <row r="2104" spans="34:36" ht="15" customHeight="1" x14ac:dyDescent="0.15">
      <c r="AH2104" s="591" t="s">
        <v>815</v>
      </c>
      <c r="AI2104" s="592" t="s">
        <v>2420</v>
      </c>
      <c r="AJ2104" s="591">
        <v>304033</v>
      </c>
    </row>
    <row r="2105" spans="34:36" ht="15" customHeight="1" x14ac:dyDescent="0.15">
      <c r="AH2105" s="591" t="s">
        <v>815</v>
      </c>
      <c r="AI2105" s="592" t="s">
        <v>2421</v>
      </c>
      <c r="AJ2105" s="591">
        <v>304034</v>
      </c>
    </row>
    <row r="2106" spans="34:36" ht="15" customHeight="1" x14ac:dyDescent="0.15">
      <c r="AH2106" s="591" t="s">
        <v>815</v>
      </c>
      <c r="AI2106" s="592" t="s">
        <v>2422</v>
      </c>
      <c r="AJ2106" s="591">
        <v>304035</v>
      </c>
    </row>
    <row r="2107" spans="34:36" ht="15" customHeight="1" x14ac:dyDescent="0.15">
      <c r="AH2107" s="591" t="s">
        <v>815</v>
      </c>
      <c r="AI2107" s="592" t="s">
        <v>2423</v>
      </c>
      <c r="AJ2107" s="591">
        <v>304036</v>
      </c>
    </row>
    <row r="2108" spans="34:36" ht="15" customHeight="1" x14ac:dyDescent="0.15">
      <c r="AH2108" s="591" t="s">
        <v>815</v>
      </c>
      <c r="AI2108" s="592" t="s">
        <v>2424</v>
      </c>
      <c r="AJ2108" s="591">
        <v>304037</v>
      </c>
    </row>
    <row r="2109" spans="34:36" ht="15" customHeight="1" x14ac:dyDescent="0.15">
      <c r="AH2109" s="591" t="s">
        <v>815</v>
      </c>
      <c r="AI2109" s="592" t="s">
        <v>2425</v>
      </c>
      <c r="AJ2109" s="591">
        <v>304038</v>
      </c>
    </row>
    <row r="2110" spans="34:36" ht="15" customHeight="1" x14ac:dyDescent="0.15">
      <c r="AH2110" s="591" t="s">
        <v>815</v>
      </c>
      <c r="AI2110" s="592" t="s">
        <v>865</v>
      </c>
      <c r="AJ2110" s="591">
        <v>304039</v>
      </c>
    </row>
    <row r="2111" spans="34:36" ht="15" customHeight="1" x14ac:dyDescent="0.15">
      <c r="AH2111" s="591" t="s">
        <v>815</v>
      </c>
      <c r="AI2111" s="592" t="s">
        <v>2426</v>
      </c>
      <c r="AJ2111" s="591">
        <v>304040</v>
      </c>
    </row>
    <row r="2112" spans="34:36" ht="15" customHeight="1" x14ac:dyDescent="0.15">
      <c r="AH2112" s="591" t="s">
        <v>815</v>
      </c>
      <c r="AI2112" s="592" t="s">
        <v>2427</v>
      </c>
      <c r="AJ2112" s="591">
        <v>304041</v>
      </c>
    </row>
    <row r="2113" spans="34:36" ht="15" customHeight="1" x14ac:dyDescent="0.15">
      <c r="AH2113" s="591" t="s">
        <v>815</v>
      </c>
      <c r="AI2113" s="592" t="s">
        <v>2428</v>
      </c>
      <c r="AJ2113" s="591">
        <v>304042</v>
      </c>
    </row>
    <row r="2114" spans="34:36" ht="15" customHeight="1" x14ac:dyDescent="0.15">
      <c r="AH2114" s="591" t="s">
        <v>815</v>
      </c>
      <c r="AI2114" s="592" t="s">
        <v>2429</v>
      </c>
      <c r="AJ2114" s="591">
        <v>304043</v>
      </c>
    </row>
    <row r="2115" spans="34:36" ht="15" customHeight="1" x14ac:dyDescent="0.15">
      <c r="AH2115" s="591" t="s">
        <v>815</v>
      </c>
      <c r="AI2115" s="592" t="s">
        <v>2430</v>
      </c>
      <c r="AJ2115" s="591">
        <v>304044</v>
      </c>
    </row>
    <row r="2116" spans="34:36" ht="15" customHeight="1" x14ac:dyDescent="0.15">
      <c r="AH2116" s="591" t="s">
        <v>815</v>
      </c>
      <c r="AI2116" s="592" t="s">
        <v>2431</v>
      </c>
      <c r="AJ2116" s="591">
        <v>304045</v>
      </c>
    </row>
    <row r="2117" spans="34:36" ht="15" customHeight="1" x14ac:dyDescent="0.15">
      <c r="AH2117" s="591" t="s">
        <v>815</v>
      </c>
      <c r="AI2117" s="592" t="s">
        <v>2432</v>
      </c>
      <c r="AJ2117" s="591">
        <v>304046</v>
      </c>
    </row>
    <row r="2118" spans="34:36" ht="15" customHeight="1" x14ac:dyDescent="0.15">
      <c r="AH2118" s="591" t="s">
        <v>815</v>
      </c>
      <c r="AI2118" s="592" t="s">
        <v>2433</v>
      </c>
      <c r="AJ2118" s="591">
        <v>304047</v>
      </c>
    </row>
    <row r="2119" spans="34:36" ht="15" customHeight="1" x14ac:dyDescent="0.15">
      <c r="AH2119" s="591" t="s">
        <v>815</v>
      </c>
      <c r="AI2119" s="592" t="s">
        <v>2434</v>
      </c>
      <c r="AJ2119" s="591">
        <v>304048</v>
      </c>
    </row>
    <row r="2120" spans="34:36" ht="15" customHeight="1" x14ac:dyDescent="0.15">
      <c r="AH2120" s="591" t="s">
        <v>815</v>
      </c>
      <c r="AI2120" s="592" t="s">
        <v>2435</v>
      </c>
      <c r="AJ2120" s="591">
        <v>304050</v>
      </c>
    </row>
    <row r="2121" spans="34:36" ht="15" customHeight="1" x14ac:dyDescent="0.15">
      <c r="AH2121" s="591" t="s">
        <v>815</v>
      </c>
      <c r="AI2121" s="592" t="s">
        <v>2436</v>
      </c>
      <c r="AJ2121" s="591">
        <v>304051</v>
      </c>
    </row>
    <row r="2122" spans="34:36" ht="15" customHeight="1" x14ac:dyDescent="0.15">
      <c r="AH2122" s="591" t="s">
        <v>815</v>
      </c>
      <c r="AI2122" s="592" t="s">
        <v>2437</v>
      </c>
      <c r="AJ2122" s="591">
        <v>304052</v>
      </c>
    </row>
    <row r="2123" spans="34:36" ht="15" customHeight="1" x14ac:dyDescent="0.15">
      <c r="AH2123" s="591" t="s">
        <v>815</v>
      </c>
      <c r="AI2123" s="592" t="s">
        <v>2438</v>
      </c>
      <c r="AJ2123" s="591">
        <v>304053</v>
      </c>
    </row>
    <row r="2124" spans="34:36" ht="15" customHeight="1" x14ac:dyDescent="0.15">
      <c r="AH2124" s="591" t="s">
        <v>815</v>
      </c>
      <c r="AI2124" s="592" t="s">
        <v>2439</v>
      </c>
      <c r="AJ2124" s="591">
        <v>304990</v>
      </c>
    </row>
    <row r="2125" spans="34:36" ht="15" customHeight="1" x14ac:dyDescent="0.15">
      <c r="AH2125" s="591" t="s">
        <v>815</v>
      </c>
      <c r="AI2125" s="592" t="s">
        <v>2440</v>
      </c>
      <c r="AJ2125" s="591">
        <v>304991</v>
      </c>
    </row>
    <row r="2126" spans="34:36" ht="15" customHeight="1" x14ac:dyDescent="0.15">
      <c r="AH2126" s="591" t="s">
        <v>815</v>
      </c>
      <c r="AI2126" s="592" t="s">
        <v>2441</v>
      </c>
      <c r="AJ2126" s="591">
        <v>304992</v>
      </c>
    </row>
    <row r="2127" spans="34:36" ht="15" customHeight="1" x14ac:dyDescent="0.15">
      <c r="AH2127" s="591" t="s">
        <v>815</v>
      </c>
      <c r="AI2127" s="592" t="s">
        <v>2442</v>
      </c>
      <c r="AJ2127" s="591">
        <v>304993</v>
      </c>
    </row>
    <row r="2128" spans="34:36" ht="15" customHeight="1" x14ac:dyDescent="0.15">
      <c r="AH2128" s="591" t="s">
        <v>815</v>
      </c>
      <c r="AI2128" s="592" t="s">
        <v>2443</v>
      </c>
      <c r="AJ2128" s="591">
        <v>304994</v>
      </c>
    </row>
    <row r="2129" spans="34:36" ht="15" customHeight="1" x14ac:dyDescent="0.15">
      <c r="AH2129" s="591" t="s">
        <v>815</v>
      </c>
      <c r="AI2129" s="592" t="s">
        <v>897</v>
      </c>
      <c r="AJ2129" s="591">
        <v>304995</v>
      </c>
    </row>
    <row r="2130" spans="34:36" ht="15" customHeight="1" x14ac:dyDescent="0.15">
      <c r="AH2130" s="591" t="s">
        <v>815</v>
      </c>
      <c r="AI2130" s="592" t="s">
        <v>2444</v>
      </c>
      <c r="AJ2130" s="591">
        <v>304996</v>
      </c>
    </row>
    <row r="2131" spans="34:36" ht="15" customHeight="1" x14ac:dyDescent="0.15">
      <c r="AH2131" s="591" t="s">
        <v>901</v>
      </c>
      <c r="AI2131" s="592" t="s">
        <v>2445</v>
      </c>
      <c r="AJ2131" s="591">
        <v>305001</v>
      </c>
    </row>
    <row r="2132" spans="34:36" ht="15" customHeight="1" x14ac:dyDescent="0.15">
      <c r="AH2132" s="591" t="s">
        <v>901</v>
      </c>
      <c r="AI2132" s="592" t="s">
        <v>2446</v>
      </c>
      <c r="AJ2132" s="591">
        <v>305002</v>
      </c>
    </row>
    <row r="2133" spans="34:36" ht="15" customHeight="1" x14ac:dyDescent="0.15">
      <c r="AH2133" s="591" t="s">
        <v>901</v>
      </c>
      <c r="AI2133" s="592" t="s">
        <v>2447</v>
      </c>
      <c r="AJ2133" s="591">
        <v>305003</v>
      </c>
    </row>
    <row r="2134" spans="34:36" ht="15" customHeight="1" x14ac:dyDescent="0.15">
      <c r="AH2134" s="591" t="s">
        <v>901</v>
      </c>
      <c r="AI2134" s="592" t="s">
        <v>2448</v>
      </c>
      <c r="AJ2134" s="591">
        <v>305004</v>
      </c>
    </row>
    <row r="2135" spans="34:36" ht="15" customHeight="1" x14ac:dyDescent="0.15">
      <c r="AH2135" s="591" t="s">
        <v>901</v>
      </c>
      <c r="AI2135" s="592" t="s">
        <v>2449</v>
      </c>
      <c r="AJ2135" s="591">
        <v>305005</v>
      </c>
    </row>
    <row r="2136" spans="34:36" ht="15" customHeight="1" x14ac:dyDescent="0.15">
      <c r="AH2136" s="591" t="s">
        <v>901</v>
      </c>
      <c r="AI2136" s="593" t="s">
        <v>2450</v>
      </c>
      <c r="AJ2136" s="591">
        <v>305006</v>
      </c>
    </row>
    <row r="2137" spans="34:36" ht="15" customHeight="1" x14ac:dyDescent="0.15">
      <c r="AH2137" s="591" t="s">
        <v>901</v>
      </c>
      <c r="AI2137" s="592" t="s">
        <v>771</v>
      </c>
      <c r="AJ2137" s="591">
        <v>305007</v>
      </c>
    </row>
    <row r="2138" spans="34:36" ht="15" customHeight="1" x14ac:dyDescent="0.15">
      <c r="AH2138" s="591" t="s">
        <v>901</v>
      </c>
      <c r="AI2138" s="592" t="s">
        <v>2451</v>
      </c>
      <c r="AJ2138" s="591">
        <v>305008</v>
      </c>
    </row>
    <row r="2139" spans="34:36" ht="15" customHeight="1" x14ac:dyDescent="0.15">
      <c r="AH2139" s="591" t="s">
        <v>901</v>
      </c>
      <c r="AI2139" s="592" t="s">
        <v>2452</v>
      </c>
      <c r="AJ2139" s="591">
        <v>305009</v>
      </c>
    </row>
    <row r="2140" spans="34:36" ht="15" customHeight="1" x14ac:dyDescent="0.15">
      <c r="AH2140" s="591" t="s">
        <v>901</v>
      </c>
      <c r="AI2140" s="592" t="s">
        <v>2453</v>
      </c>
      <c r="AJ2140" s="591">
        <v>305010</v>
      </c>
    </row>
    <row r="2141" spans="34:36" ht="15" customHeight="1" x14ac:dyDescent="0.15">
      <c r="AH2141" s="591" t="s">
        <v>901</v>
      </c>
      <c r="AI2141" s="592" t="s">
        <v>2454</v>
      </c>
      <c r="AJ2141" s="591">
        <v>305011</v>
      </c>
    </row>
    <row r="2142" spans="34:36" ht="15" customHeight="1" x14ac:dyDescent="0.15">
      <c r="AH2142" s="591" t="s">
        <v>901</v>
      </c>
      <c r="AI2142" s="592" t="s">
        <v>2455</v>
      </c>
      <c r="AJ2142" s="591">
        <v>305012</v>
      </c>
    </row>
    <row r="2143" spans="34:36" ht="15" customHeight="1" x14ac:dyDescent="0.15">
      <c r="AH2143" s="591" t="s">
        <v>901</v>
      </c>
      <c r="AI2143" s="592" t="s">
        <v>2456</v>
      </c>
      <c r="AJ2143" s="591">
        <v>305013</v>
      </c>
    </row>
    <row r="2144" spans="34:36" ht="15" customHeight="1" x14ac:dyDescent="0.15">
      <c r="AH2144" s="591" t="s">
        <v>901</v>
      </c>
      <c r="AI2144" s="592" t="s">
        <v>2457</v>
      </c>
      <c r="AJ2144" s="591">
        <v>305014</v>
      </c>
    </row>
    <row r="2145" spans="34:36" ht="15" customHeight="1" x14ac:dyDescent="0.15">
      <c r="AH2145" s="591" t="s">
        <v>901</v>
      </c>
      <c r="AI2145" s="592" t="s">
        <v>2458</v>
      </c>
      <c r="AJ2145" s="591">
        <v>305015</v>
      </c>
    </row>
    <row r="2146" spans="34:36" ht="15" customHeight="1" x14ac:dyDescent="0.15">
      <c r="AH2146" s="591" t="s">
        <v>901</v>
      </c>
      <c r="AI2146" s="592" t="s">
        <v>2459</v>
      </c>
      <c r="AJ2146" s="591">
        <v>305016</v>
      </c>
    </row>
    <row r="2147" spans="34:36" ht="15" customHeight="1" x14ac:dyDescent="0.15">
      <c r="AH2147" s="591" t="s">
        <v>901</v>
      </c>
      <c r="AI2147" s="592" t="s">
        <v>2460</v>
      </c>
      <c r="AJ2147" s="591">
        <v>305017</v>
      </c>
    </row>
    <row r="2148" spans="34:36" ht="15" customHeight="1" x14ac:dyDescent="0.15">
      <c r="AH2148" s="591" t="s">
        <v>901</v>
      </c>
      <c r="AI2148" s="592" t="s">
        <v>2461</v>
      </c>
      <c r="AJ2148" s="591">
        <v>305018</v>
      </c>
    </row>
    <row r="2149" spans="34:36" ht="15" customHeight="1" x14ac:dyDescent="0.15">
      <c r="AH2149" s="591" t="s">
        <v>901</v>
      </c>
      <c r="AI2149" s="592" t="s">
        <v>2462</v>
      </c>
      <c r="AJ2149" s="591">
        <v>305019</v>
      </c>
    </row>
    <row r="2150" spans="34:36" ht="15" customHeight="1" x14ac:dyDescent="0.15">
      <c r="AH2150" s="591" t="s">
        <v>901</v>
      </c>
      <c r="AI2150" s="592" t="s">
        <v>2463</v>
      </c>
      <c r="AJ2150" s="591">
        <v>305020</v>
      </c>
    </row>
    <row r="2151" spans="34:36" ht="15" customHeight="1" x14ac:dyDescent="0.15">
      <c r="AH2151" s="591" t="s">
        <v>901</v>
      </c>
      <c r="AI2151" s="592" t="s">
        <v>2464</v>
      </c>
      <c r="AJ2151" s="591">
        <v>305021</v>
      </c>
    </row>
    <row r="2152" spans="34:36" ht="15" customHeight="1" x14ac:dyDescent="0.15">
      <c r="AH2152" s="591" t="s">
        <v>901</v>
      </c>
      <c r="AI2152" s="592" t="s">
        <v>2465</v>
      </c>
      <c r="AJ2152" s="591">
        <v>305023</v>
      </c>
    </row>
    <row r="2153" spans="34:36" ht="15" customHeight="1" x14ac:dyDescent="0.15">
      <c r="AH2153" s="591" t="s">
        <v>901</v>
      </c>
      <c r="AI2153" s="592" t="s">
        <v>2466</v>
      </c>
      <c r="AJ2153" s="591">
        <v>305024</v>
      </c>
    </row>
    <row r="2154" spans="34:36" ht="15" customHeight="1" x14ac:dyDescent="0.15">
      <c r="AH2154" s="591" t="s">
        <v>901</v>
      </c>
      <c r="AI2154" s="592" t="s">
        <v>2467</v>
      </c>
      <c r="AJ2154" s="591">
        <v>305025</v>
      </c>
    </row>
    <row r="2155" spans="34:36" ht="15" customHeight="1" x14ac:dyDescent="0.15">
      <c r="AH2155" s="591" t="s">
        <v>901</v>
      </c>
      <c r="AI2155" s="592" t="s">
        <v>2468</v>
      </c>
      <c r="AJ2155" s="591">
        <v>305028</v>
      </c>
    </row>
    <row r="2156" spans="34:36" ht="15" customHeight="1" x14ac:dyDescent="0.15">
      <c r="AH2156" s="591" t="s">
        <v>901</v>
      </c>
      <c r="AI2156" s="592" t="s">
        <v>2469</v>
      </c>
      <c r="AJ2156" s="591">
        <v>305029</v>
      </c>
    </row>
    <row r="2157" spans="34:36" ht="15" customHeight="1" x14ac:dyDescent="0.15">
      <c r="AH2157" s="591" t="s">
        <v>901</v>
      </c>
      <c r="AI2157" s="592" t="s">
        <v>2470</v>
      </c>
      <c r="AJ2157" s="591">
        <v>305030</v>
      </c>
    </row>
    <row r="2158" spans="34:36" ht="15" customHeight="1" x14ac:dyDescent="0.15">
      <c r="AH2158" s="591" t="s">
        <v>901</v>
      </c>
      <c r="AI2158" s="592" t="s">
        <v>2471</v>
      </c>
      <c r="AJ2158" s="591">
        <v>305031</v>
      </c>
    </row>
    <row r="2159" spans="34:36" ht="15" customHeight="1" x14ac:dyDescent="0.15">
      <c r="AH2159" s="591" t="s">
        <v>901</v>
      </c>
      <c r="AI2159" s="592" t="s">
        <v>2472</v>
      </c>
      <c r="AJ2159" s="591">
        <v>305032</v>
      </c>
    </row>
    <row r="2160" spans="34:36" ht="15" customHeight="1" x14ac:dyDescent="0.15">
      <c r="AH2160" s="591" t="s">
        <v>901</v>
      </c>
      <c r="AI2160" s="592" t="s">
        <v>2473</v>
      </c>
      <c r="AJ2160" s="591">
        <v>305033</v>
      </c>
    </row>
    <row r="2161" spans="34:36" ht="15" customHeight="1" x14ac:dyDescent="0.15">
      <c r="AH2161" s="591" t="s">
        <v>901</v>
      </c>
      <c r="AI2161" s="592" t="s">
        <v>2474</v>
      </c>
      <c r="AJ2161" s="591">
        <v>305035</v>
      </c>
    </row>
    <row r="2162" spans="34:36" ht="15" customHeight="1" x14ac:dyDescent="0.15">
      <c r="AH2162" s="591" t="s">
        <v>901</v>
      </c>
      <c r="AI2162" s="592" t="s">
        <v>2475</v>
      </c>
      <c r="AJ2162" s="591">
        <v>305036</v>
      </c>
    </row>
    <row r="2163" spans="34:36" ht="15" customHeight="1" x14ac:dyDescent="0.15">
      <c r="AH2163" s="591" t="s">
        <v>901</v>
      </c>
      <c r="AI2163" s="592" t="s">
        <v>2476</v>
      </c>
      <c r="AJ2163" s="591">
        <v>305037</v>
      </c>
    </row>
    <row r="2164" spans="34:36" ht="15" customHeight="1" x14ac:dyDescent="0.15">
      <c r="AH2164" s="591" t="s">
        <v>901</v>
      </c>
      <c r="AI2164" s="592" t="s">
        <v>2477</v>
      </c>
      <c r="AJ2164" s="591">
        <v>305038</v>
      </c>
    </row>
    <row r="2165" spans="34:36" ht="15" customHeight="1" x14ac:dyDescent="0.15">
      <c r="AH2165" s="591" t="s">
        <v>901</v>
      </c>
      <c r="AI2165" s="592" t="s">
        <v>2478</v>
      </c>
      <c r="AJ2165" s="591">
        <v>305039</v>
      </c>
    </row>
    <row r="2166" spans="34:36" ht="15" customHeight="1" x14ac:dyDescent="0.15">
      <c r="AH2166" s="591" t="s">
        <v>901</v>
      </c>
      <c r="AI2166" s="593" t="s">
        <v>2479</v>
      </c>
      <c r="AJ2166" s="591">
        <v>305040</v>
      </c>
    </row>
    <row r="2167" spans="34:36" ht="15" customHeight="1" x14ac:dyDescent="0.15">
      <c r="AH2167" s="591" t="s">
        <v>901</v>
      </c>
      <c r="AI2167" s="592" t="s">
        <v>2480</v>
      </c>
      <c r="AJ2167" s="591">
        <v>305041</v>
      </c>
    </row>
    <row r="2168" spans="34:36" ht="15" customHeight="1" x14ac:dyDescent="0.15">
      <c r="AH2168" s="591" t="s">
        <v>901</v>
      </c>
      <c r="AI2168" s="592" t="s">
        <v>2481</v>
      </c>
      <c r="AJ2168" s="591">
        <v>305042</v>
      </c>
    </row>
    <row r="2169" spans="34:36" ht="15" customHeight="1" x14ac:dyDescent="0.15">
      <c r="AH2169" s="591" t="s">
        <v>901</v>
      </c>
      <c r="AI2169" s="592" t="s">
        <v>2482</v>
      </c>
      <c r="AJ2169" s="591">
        <v>305043</v>
      </c>
    </row>
    <row r="2170" spans="34:36" ht="15" customHeight="1" x14ac:dyDescent="0.15">
      <c r="AH2170" s="591" t="s">
        <v>901</v>
      </c>
      <c r="AI2170" s="592" t="s">
        <v>2483</v>
      </c>
      <c r="AJ2170" s="591">
        <v>305044</v>
      </c>
    </row>
    <row r="2171" spans="34:36" ht="15" customHeight="1" x14ac:dyDescent="0.15">
      <c r="AH2171" s="591" t="s">
        <v>901</v>
      </c>
      <c r="AI2171" s="592" t="s">
        <v>2484</v>
      </c>
      <c r="AJ2171" s="591">
        <v>305045</v>
      </c>
    </row>
    <row r="2172" spans="34:36" ht="15" customHeight="1" x14ac:dyDescent="0.15">
      <c r="AH2172" s="591" t="s">
        <v>901</v>
      </c>
      <c r="AI2172" s="592" t="s">
        <v>2485</v>
      </c>
      <c r="AJ2172" s="591">
        <v>305046</v>
      </c>
    </row>
    <row r="2173" spans="34:36" ht="15" customHeight="1" x14ac:dyDescent="0.15">
      <c r="AH2173" s="591" t="s">
        <v>901</v>
      </c>
      <c r="AI2173" s="592" t="s">
        <v>2486</v>
      </c>
      <c r="AJ2173" s="591">
        <v>305047</v>
      </c>
    </row>
    <row r="2174" spans="34:36" ht="15" customHeight="1" x14ac:dyDescent="0.15">
      <c r="AH2174" s="591" t="s">
        <v>901</v>
      </c>
      <c r="AI2174" s="592" t="s">
        <v>2487</v>
      </c>
      <c r="AJ2174" s="591">
        <v>305048</v>
      </c>
    </row>
    <row r="2175" spans="34:36" ht="15" customHeight="1" x14ac:dyDescent="0.15">
      <c r="AH2175" s="591" t="s">
        <v>901</v>
      </c>
      <c r="AI2175" s="592" t="s">
        <v>2488</v>
      </c>
      <c r="AJ2175" s="591">
        <v>305049</v>
      </c>
    </row>
    <row r="2176" spans="34:36" ht="15" customHeight="1" x14ac:dyDescent="0.15">
      <c r="AH2176" s="591" t="s">
        <v>901</v>
      </c>
      <c r="AI2176" s="592" t="s">
        <v>2489</v>
      </c>
      <c r="AJ2176" s="591">
        <v>305050</v>
      </c>
    </row>
    <row r="2177" spans="34:36" ht="15" customHeight="1" x14ac:dyDescent="0.15">
      <c r="AH2177" s="591" t="s">
        <v>901</v>
      </c>
      <c r="AI2177" s="592" t="s">
        <v>2490</v>
      </c>
      <c r="AJ2177" s="591">
        <v>305051</v>
      </c>
    </row>
    <row r="2178" spans="34:36" ht="15" customHeight="1" x14ac:dyDescent="0.15">
      <c r="AH2178" s="591" t="s">
        <v>901</v>
      </c>
      <c r="AI2178" s="592" t="s">
        <v>805</v>
      </c>
      <c r="AJ2178" s="591">
        <v>305052</v>
      </c>
    </row>
    <row r="2179" spans="34:36" ht="15" customHeight="1" x14ac:dyDescent="0.15">
      <c r="AH2179" s="591" t="s">
        <v>901</v>
      </c>
      <c r="AI2179" s="592" t="s">
        <v>2491</v>
      </c>
      <c r="AJ2179" s="591">
        <v>305053</v>
      </c>
    </row>
    <row r="2180" spans="34:36" ht="15" customHeight="1" x14ac:dyDescent="0.15">
      <c r="AH2180" s="591" t="s">
        <v>901</v>
      </c>
      <c r="AI2180" s="592" t="s">
        <v>2492</v>
      </c>
      <c r="AJ2180" s="591">
        <v>305054</v>
      </c>
    </row>
    <row r="2181" spans="34:36" ht="15" customHeight="1" x14ac:dyDescent="0.15">
      <c r="AH2181" s="591" t="s">
        <v>901</v>
      </c>
      <c r="AI2181" s="592" t="s">
        <v>2493</v>
      </c>
      <c r="AJ2181" s="591">
        <v>305055</v>
      </c>
    </row>
    <row r="2182" spans="34:36" ht="15" customHeight="1" x14ac:dyDescent="0.15">
      <c r="AH2182" s="591" t="s">
        <v>901</v>
      </c>
      <c r="AI2182" s="592" t="s">
        <v>2494</v>
      </c>
      <c r="AJ2182" s="591">
        <v>305056</v>
      </c>
    </row>
    <row r="2183" spans="34:36" ht="15" customHeight="1" x14ac:dyDescent="0.15">
      <c r="AH2183" s="591" t="s">
        <v>901</v>
      </c>
      <c r="AI2183" s="592" t="s">
        <v>809</v>
      </c>
      <c r="AJ2183" s="591">
        <v>305057</v>
      </c>
    </row>
    <row r="2184" spans="34:36" ht="15" customHeight="1" x14ac:dyDescent="0.15">
      <c r="AH2184" s="591" t="s">
        <v>901</v>
      </c>
      <c r="AI2184" s="592" t="s">
        <v>2495</v>
      </c>
      <c r="AJ2184" s="591">
        <v>305058</v>
      </c>
    </row>
    <row r="2185" spans="34:36" ht="15" customHeight="1" x14ac:dyDescent="0.15">
      <c r="AH2185" s="591" t="s">
        <v>901</v>
      </c>
      <c r="AI2185" s="592" t="s">
        <v>2496</v>
      </c>
      <c r="AJ2185" s="591">
        <v>305059</v>
      </c>
    </row>
    <row r="2186" spans="34:36" ht="15" customHeight="1" x14ac:dyDescent="0.15">
      <c r="AH2186" s="591" t="s">
        <v>901</v>
      </c>
      <c r="AI2186" s="592" t="s">
        <v>2497</v>
      </c>
      <c r="AJ2186" s="591">
        <v>305060</v>
      </c>
    </row>
    <row r="2187" spans="34:36" ht="15" customHeight="1" x14ac:dyDescent="0.15">
      <c r="AH2187" s="591" t="s">
        <v>901</v>
      </c>
      <c r="AI2187" s="592" t="s">
        <v>2498</v>
      </c>
      <c r="AJ2187" s="591">
        <v>305061</v>
      </c>
    </row>
    <row r="2188" spans="34:36" ht="15" customHeight="1" x14ac:dyDescent="0.15">
      <c r="AH2188" s="591" t="s">
        <v>901</v>
      </c>
      <c r="AI2188" s="592" t="s">
        <v>2499</v>
      </c>
      <c r="AJ2188" s="591">
        <v>305062</v>
      </c>
    </row>
    <row r="2189" spans="34:36" ht="15" customHeight="1" x14ac:dyDescent="0.15">
      <c r="AH2189" s="591" t="s">
        <v>901</v>
      </c>
      <c r="AI2189" s="592" t="s">
        <v>2500</v>
      </c>
      <c r="AJ2189" s="591">
        <v>305063</v>
      </c>
    </row>
    <row r="2190" spans="34:36" ht="15" customHeight="1" x14ac:dyDescent="0.15">
      <c r="AH2190" s="591" t="s">
        <v>901</v>
      </c>
      <c r="AI2190" s="592" t="s">
        <v>2501</v>
      </c>
      <c r="AJ2190" s="591">
        <v>305064</v>
      </c>
    </row>
    <row r="2191" spans="34:36" ht="15" customHeight="1" x14ac:dyDescent="0.15">
      <c r="AH2191" s="591" t="s">
        <v>901</v>
      </c>
      <c r="AI2191" s="592" t="s">
        <v>984</v>
      </c>
      <c r="AJ2191" s="591">
        <v>305065</v>
      </c>
    </row>
    <row r="2192" spans="34:36" ht="15" customHeight="1" x14ac:dyDescent="0.15">
      <c r="AH2192" s="591" t="s">
        <v>901</v>
      </c>
      <c r="AI2192" s="592" t="s">
        <v>2502</v>
      </c>
      <c r="AJ2192" s="591">
        <v>305066</v>
      </c>
    </row>
    <row r="2193" spans="34:36" ht="15" customHeight="1" x14ac:dyDescent="0.15">
      <c r="AH2193" s="591" t="s">
        <v>901</v>
      </c>
      <c r="AI2193" s="592" t="s">
        <v>2503</v>
      </c>
      <c r="AJ2193" s="591">
        <v>305067</v>
      </c>
    </row>
    <row r="2194" spans="34:36" ht="15" customHeight="1" x14ac:dyDescent="0.15">
      <c r="AH2194" s="591" t="s">
        <v>989</v>
      </c>
      <c r="AI2194" s="592" t="s">
        <v>2504</v>
      </c>
      <c r="AJ2194" s="591">
        <v>306001</v>
      </c>
    </row>
    <row r="2195" spans="34:36" ht="15" customHeight="1" x14ac:dyDescent="0.15">
      <c r="AH2195" s="591" t="s">
        <v>989</v>
      </c>
      <c r="AI2195" s="592" t="s">
        <v>2505</v>
      </c>
      <c r="AJ2195" s="591">
        <v>306002</v>
      </c>
    </row>
    <row r="2196" spans="34:36" ht="15" customHeight="1" x14ac:dyDescent="0.15">
      <c r="AH2196" s="591" t="s">
        <v>989</v>
      </c>
      <c r="AI2196" s="592" t="s">
        <v>2506</v>
      </c>
      <c r="AJ2196" s="591">
        <v>306003</v>
      </c>
    </row>
    <row r="2197" spans="34:36" ht="15" customHeight="1" x14ac:dyDescent="0.15">
      <c r="AH2197" s="591" t="s">
        <v>989</v>
      </c>
      <c r="AI2197" s="592" t="s">
        <v>2507</v>
      </c>
      <c r="AJ2197" s="591">
        <v>306004</v>
      </c>
    </row>
    <row r="2198" spans="34:36" ht="15" customHeight="1" x14ac:dyDescent="0.15">
      <c r="AH2198" s="591" t="s">
        <v>989</v>
      </c>
      <c r="AI2198" s="592" t="s">
        <v>2508</v>
      </c>
      <c r="AJ2198" s="591">
        <v>306005</v>
      </c>
    </row>
    <row r="2199" spans="34:36" ht="15" customHeight="1" x14ac:dyDescent="0.15">
      <c r="AH2199" s="591" t="s">
        <v>989</v>
      </c>
      <c r="AI2199" s="592" t="s">
        <v>2305</v>
      </c>
      <c r="AJ2199" s="591">
        <v>306006</v>
      </c>
    </row>
    <row r="2200" spans="34:36" ht="15" customHeight="1" x14ac:dyDescent="0.15">
      <c r="AH2200" s="591" t="s">
        <v>989</v>
      </c>
      <c r="AI2200" s="592" t="s">
        <v>2509</v>
      </c>
      <c r="AJ2200" s="591">
        <v>306007</v>
      </c>
    </row>
    <row r="2201" spans="34:36" ht="15" customHeight="1" x14ac:dyDescent="0.15">
      <c r="AH2201" s="591" t="s">
        <v>989</v>
      </c>
      <c r="AI2201" s="592" t="s">
        <v>2510</v>
      </c>
      <c r="AJ2201" s="591">
        <v>306008</v>
      </c>
    </row>
    <row r="2202" spans="34:36" ht="15" customHeight="1" x14ac:dyDescent="0.15">
      <c r="AH2202" s="591" t="s">
        <v>989</v>
      </c>
      <c r="AI2202" s="592" t="s">
        <v>2511</v>
      </c>
      <c r="AJ2202" s="591">
        <v>306010</v>
      </c>
    </row>
    <row r="2203" spans="34:36" ht="15" customHeight="1" x14ac:dyDescent="0.15">
      <c r="AH2203" s="591" t="s">
        <v>989</v>
      </c>
      <c r="AI2203" s="592" t="s">
        <v>2512</v>
      </c>
      <c r="AJ2203" s="591">
        <v>306011</v>
      </c>
    </row>
    <row r="2204" spans="34:36" ht="15" customHeight="1" x14ac:dyDescent="0.15">
      <c r="AH2204" s="591" t="s">
        <v>989</v>
      </c>
      <c r="AI2204" s="592" t="s">
        <v>2513</v>
      </c>
      <c r="AJ2204" s="591">
        <v>306012</v>
      </c>
    </row>
    <row r="2205" spans="34:36" ht="15" customHeight="1" x14ac:dyDescent="0.15">
      <c r="AH2205" s="591" t="s">
        <v>989</v>
      </c>
      <c r="AI2205" s="592" t="s">
        <v>2514</v>
      </c>
      <c r="AJ2205" s="591">
        <v>306013</v>
      </c>
    </row>
    <row r="2206" spans="34:36" ht="15" customHeight="1" x14ac:dyDescent="0.15">
      <c r="AH2206" s="591" t="s">
        <v>989</v>
      </c>
      <c r="AI2206" s="592" t="s">
        <v>827</v>
      </c>
      <c r="AJ2206" s="591">
        <v>306014</v>
      </c>
    </row>
    <row r="2207" spans="34:36" ht="15" customHeight="1" x14ac:dyDescent="0.15">
      <c r="AH2207" s="591" t="s">
        <v>989</v>
      </c>
      <c r="AI2207" s="592" t="s">
        <v>2515</v>
      </c>
      <c r="AJ2207" s="591">
        <v>306015</v>
      </c>
    </row>
    <row r="2208" spans="34:36" ht="15" customHeight="1" x14ac:dyDescent="0.15">
      <c r="AH2208" s="591" t="s">
        <v>989</v>
      </c>
      <c r="AI2208" s="592" t="s">
        <v>2516</v>
      </c>
      <c r="AJ2208" s="591">
        <v>306016</v>
      </c>
    </row>
    <row r="2209" spans="34:36" ht="15" customHeight="1" x14ac:dyDescent="0.15">
      <c r="AH2209" s="591" t="s">
        <v>989</v>
      </c>
      <c r="AI2209" s="592" t="s">
        <v>2517</v>
      </c>
      <c r="AJ2209" s="591">
        <v>306017</v>
      </c>
    </row>
    <row r="2210" spans="34:36" ht="15" customHeight="1" x14ac:dyDescent="0.15">
      <c r="AH2210" s="591" t="s">
        <v>989</v>
      </c>
      <c r="AI2210" s="592" t="s">
        <v>2518</v>
      </c>
      <c r="AJ2210" s="591">
        <v>306018</v>
      </c>
    </row>
    <row r="2211" spans="34:36" ht="15" customHeight="1" x14ac:dyDescent="0.15">
      <c r="AH2211" s="591" t="s">
        <v>989</v>
      </c>
      <c r="AI2211" s="592" t="s">
        <v>2519</v>
      </c>
      <c r="AJ2211" s="591">
        <v>306019</v>
      </c>
    </row>
    <row r="2212" spans="34:36" ht="15" customHeight="1" x14ac:dyDescent="0.15">
      <c r="AH2212" s="591" t="s">
        <v>989</v>
      </c>
      <c r="AI2212" s="592" t="s">
        <v>2520</v>
      </c>
      <c r="AJ2212" s="591">
        <v>306020</v>
      </c>
    </row>
    <row r="2213" spans="34:36" ht="15" customHeight="1" x14ac:dyDescent="0.15">
      <c r="AH2213" s="591" t="s">
        <v>989</v>
      </c>
      <c r="AI2213" s="592" t="s">
        <v>2521</v>
      </c>
      <c r="AJ2213" s="591">
        <v>306022</v>
      </c>
    </row>
    <row r="2214" spans="34:36" ht="15" customHeight="1" x14ac:dyDescent="0.15">
      <c r="AH2214" s="591" t="s">
        <v>989</v>
      </c>
      <c r="AI2214" s="592" t="s">
        <v>2522</v>
      </c>
      <c r="AJ2214" s="591">
        <v>306023</v>
      </c>
    </row>
    <row r="2215" spans="34:36" ht="15" customHeight="1" x14ac:dyDescent="0.15">
      <c r="AH2215" s="591" t="s">
        <v>989</v>
      </c>
      <c r="AI2215" s="592"/>
      <c r="AJ2215" s="591">
        <v>306024</v>
      </c>
    </row>
    <row r="2216" spans="34:36" ht="15" customHeight="1" x14ac:dyDescent="0.15">
      <c r="AH2216" s="591" t="s">
        <v>989</v>
      </c>
      <c r="AI2216" s="592" t="s">
        <v>2523</v>
      </c>
      <c r="AJ2216" s="591">
        <v>306025</v>
      </c>
    </row>
    <row r="2217" spans="34:36" ht="15" customHeight="1" x14ac:dyDescent="0.15">
      <c r="AH2217" s="591" t="s">
        <v>989</v>
      </c>
      <c r="AI2217" s="592" t="s">
        <v>2524</v>
      </c>
      <c r="AJ2217" s="591">
        <v>306026</v>
      </c>
    </row>
    <row r="2218" spans="34:36" ht="15" customHeight="1" x14ac:dyDescent="0.15">
      <c r="AH2218" s="591" t="s">
        <v>989</v>
      </c>
      <c r="AI2218" s="592" t="s">
        <v>2525</v>
      </c>
      <c r="AJ2218" s="591">
        <v>306027</v>
      </c>
    </row>
    <row r="2219" spans="34:36" ht="15" customHeight="1" x14ac:dyDescent="0.15">
      <c r="AH2219" s="591" t="s">
        <v>989</v>
      </c>
      <c r="AI2219" s="592" t="s">
        <v>2526</v>
      </c>
      <c r="AJ2219" s="591">
        <v>306028</v>
      </c>
    </row>
    <row r="2220" spans="34:36" ht="15" customHeight="1" x14ac:dyDescent="0.15">
      <c r="AH2220" s="591" t="s">
        <v>989</v>
      </c>
      <c r="AI2220" s="592" t="s">
        <v>2527</v>
      </c>
      <c r="AJ2220" s="591">
        <v>306029</v>
      </c>
    </row>
    <row r="2221" spans="34:36" ht="15" customHeight="1" x14ac:dyDescent="0.15">
      <c r="AH2221" s="591" t="s">
        <v>989</v>
      </c>
      <c r="AI2221" s="592" t="s">
        <v>2528</v>
      </c>
      <c r="AJ2221" s="591">
        <v>306030</v>
      </c>
    </row>
    <row r="2222" spans="34:36" ht="15" customHeight="1" x14ac:dyDescent="0.15">
      <c r="AH2222" s="591" t="s">
        <v>989</v>
      </c>
      <c r="AI2222" s="592" t="s">
        <v>2529</v>
      </c>
      <c r="AJ2222" s="591">
        <v>306031</v>
      </c>
    </row>
    <row r="2223" spans="34:36" ht="15" customHeight="1" x14ac:dyDescent="0.15">
      <c r="AH2223" s="591" t="s">
        <v>989</v>
      </c>
      <c r="AI2223" s="592" t="s">
        <v>2530</v>
      </c>
      <c r="AJ2223" s="591">
        <v>306032</v>
      </c>
    </row>
    <row r="2224" spans="34:36" ht="15" customHeight="1" x14ac:dyDescent="0.15">
      <c r="AH2224" s="591" t="s">
        <v>989</v>
      </c>
      <c r="AI2224" s="592" t="s">
        <v>2531</v>
      </c>
      <c r="AJ2224" s="591">
        <v>306033</v>
      </c>
    </row>
    <row r="2225" spans="34:36" ht="15" customHeight="1" x14ac:dyDescent="0.15">
      <c r="AH2225" s="591" t="s">
        <v>989</v>
      </c>
      <c r="AI2225" s="592" t="s">
        <v>2532</v>
      </c>
      <c r="AJ2225" s="591">
        <v>306034</v>
      </c>
    </row>
    <row r="2226" spans="34:36" ht="15" customHeight="1" x14ac:dyDescent="0.15">
      <c r="AH2226" s="591" t="s">
        <v>989</v>
      </c>
      <c r="AI2226" s="592" t="s">
        <v>2533</v>
      </c>
      <c r="AJ2226" s="591">
        <v>306035</v>
      </c>
    </row>
    <row r="2227" spans="34:36" ht="15" customHeight="1" x14ac:dyDescent="0.15">
      <c r="AH2227" s="591" t="s">
        <v>989</v>
      </c>
      <c r="AI2227" s="592" t="s">
        <v>2534</v>
      </c>
      <c r="AJ2227" s="591">
        <v>306036</v>
      </c>
    </row>
    <row r="2228" spans="34:36" ht="15" customHeight="1" x14ac:dyDescent="0.15">
      <c r="AH2228" s="591" t="s">
        <v>989</v>
      </c>
      <c r="AI2228" s="592" t="s">
        <v>2535</v>
      </c>
      <c r="AJ2228" s="591">
        <v>306037</v>
      </c>
    </row>
    <row r="2229" spans="34:36" ht="15" customHeight="1" x14ac:dyDescent="0.15">
      <c r="AH2229" s="591" t="s">
        <v>989</v>
      </c>
      <c r="AI2229" s="592" t="s">
        <v>2536</v>
      </c>
      <c r="AJ2229" s="591">
        <v>306038</v>
      </c>
    </row>
    <row r="2230" spans="34:36" ht="15" customHeight="1" x14ac:dyDescent="0.15">
      <c r="AH2230" s="591" t="s">
        <v>989</v>
      </c>
      <c r="AI2230" s="592" t="s">
        <v>2537</v>
      </c>
      <c r="AJ2230" s="591">
        <v>306039</v>
      </c>
    </row>
    <row r="2231" spans="34:36" ht="15" customHeight="1" x14ac:dyDescent="0.15">
      <c r="AH2231" s="591" t="s">
        <v>989</v>
      </c>
      <c r="AI2231" s="592" t="s">
        <v>2538</v>
      </c>
      <c r="AJ2231" s="591">
        <v>306040</v>
      </c>
    </row>
    <row r="2232" spans="34:36" ht="15" customHeight="1" x14ac:dyDescent="0.15">
      <c r="AH2232" s="591" t="s">
        <v>989</v>
      </c>
      <c r="AI2232" s="592" t="s">
        <v>2539</v>
      </c>
      <c r="AJ2232" s="591">
        <v>306041</v>
      </c>
    </row>
    <row r="2233" spans="34:36" ht="15" customHeight="1" x14ac:dyDescent="0.15">
      <c r="AH2233" s="591" t="s">
        <v>989</v>
      </c>
      <c r="AI2233" s="592" t="s">
        <v>2540</v>
      </c>
      <c r="AJ2233" s="591">
        <v>306042</v>
      </c>
    </row>
    <row r="2234" spans="34:36" ht="15" customHeight="1" x14ac:dyDescent="0.15">
      <c r="AH2234" s="591" t="s">
        <v>989</v>
      </c>
      <c r="AI2234" s="592" t="s">
        <v>2541</v>
      </c>
      <c r="AJ2234" s="591">
        <v>306043</v>
      </c>
    </row>
    <row r="2235" spans="34:36" ht="15" customHeight="1" x14ac:dyDescent="0.15">
      <c r="AH2235" s="591" t="s">
        <v>989</v>
      </c>
      <c r="AI2235" s="592" t="s">
        <v>2542</v>
      </c>
      <c r="AJ2235" s="591">
        <v>306044</v>
      </c>
    </row>
    <row r="2236" spans="34:36" ht="15" customHeight="1" x14ac:dyDescent="0.15">
      <c r="AH2236" s="591" t="s">
        <v>989</v>
      </c>
      <c r="AI2236" s="592" t="s">
        <v>2543</v>
      </c>
      <c r="AJ2236" s="591">
        <v>306045</v>
      </c>
    </row>
    <row r="2237" spans="34:36" ht="15" customHeight="1" x14ac:dyDescent="0.15">
      <c r="AH2237" s="591" t="s">
        <v>989</v>
      </c>
      <c r="AI2237" s="592" t="s">
        <v>2544</v>
      </c>
      <c r="AJ2237" s="591">
        <v>306046</v>
      </c>
    </row>
    <row r="2238" spans="34:36" ht="15" customHeight="1" x14ac:dyDescent="0.15">
      <c r="AH2238" s="591" t="s">
        <v>989</v>
      </c>
      <c r="AI2238" s="593" t="s">
        <v>2545</v>
      </c>
      <c r="AJ2238" s="591">
        <v>306047</v>
      </c>
    </row>
    <row r="2239" spans="34:36" ht="15" customHeight="1" x14ac:dyDescent="0.15">
      <c r="AH2239" s="591" t="s">
        <v>989</v>
      </c>
      <c r="AI2239" s="592" t="s">
        <v>2546</v>
      </c>
      <c r="AJ2239" s="591">
        <v>306048</v>
      </c>
    </row>
    <row r="2240" spans="34:36" ht="15" customHeight="1" x14ac:dyDescent="0.15">
      <c r="AH2240" s="591" t="s">
        <v>989</v>
      </c>
      <c r="AI2240" s="592" t="s">
        <v>862</v>
      </c>
      <c r="AJ2240" s="591">
        <v>306049</v>
      </c>
    </row>
    <row r="2241" spans="34:36" ht="15" customHeight="1" x14ac:dyDescent="0.15">
      <c r="AH2241" s="591" t="s">
        <v>989</v>
      </c>
      <c r="AI2241" s="592" t="s">
        <v>2547</v>
      </c>
      <c r="AJ2241" s="591">
        <v>306050</v>
      </c>
    </row>
    <row r="2242" spans="34:36" ht="15" customHeight="1" x14ac:dyDescent="0.15">
      <c r="AH2242" s="591" t="s">
        <v>989</v>
      </c>
      <c r="AI2242" s="592" t="s">
        <v>2548</v>
      </c>
      <c r="AJ2242" s="591">
        <v>306051</v>
      </c>
    </row>
    <row r="2243" spans="34:36" ht="15" customHeight="1" x14ac:dyDescent="0.15">
      <c r="AH2243" s="591" t="s">
        <v>989</v>
      </c>
      <c r="AI2243" s="592" t="s">
        <v>2549</v>
      </c>
      <c r="AJ2243" s="591">
        <v>306052</v>
      </c>
    </row>
    <row r="2244" spans="34:36" ht="15" customHeight="1" x14ac:dyDescent="0.15">
      <c r="AH2244" s="591" t="s">
        <v>989</v>
      </c>
      <c r="AI2244" s="592" t="s">
        <v>2550</v>
      </c>
      <c r="AJ2244" s="591">
        <v>306053</v>
      </c>
    </row>
    <row r="2245" spans="34:36" ht="15" customHeight="1" x14ac:dyDescent="0.15">
      <c r="AH2245" s="591" t="s">
        <v>989</v>
      </c>
      <c r="AI2245" s="593" t="s">
        <v>2551</v>
      </c>
      <c r="AJ2245" s="591">
        <v>306054</v>
      </c>
    </row>
    <row r="2246" spans="34:36" ht="15" customHeight="1" x14ac:dyDescent="0.15">
      <c r="AH2246" s="591" t="s">
        <v>989</v>
      </c>
      <c r="AI2246" s="592" t="s">
        <v>2552</v>
      </c>
      <c r="AJ2246" s="591">
        <v>306055</v>
      </c>
    </row>
    <row r="2247" spans="34:36" ht="15" customHeight="1" x14ac:dyDescent="0.15">
      <c r="AH2247" s="591" t="s">
        <v>989</v>
      </c>
      <c r="AI2247" s="592" t="s">
        <v>2553</v>
      </c>
      <c r="AJ2247" s="591">
        <v>306056</v>
      </c>
    </row>
    <row r="2248" spans="34:36" ht="15" customHeight="1" x14ac:dyDescent="0.15">
      <c r="AH2248" s="591" t="s">
        <v>989</v>
      </c>
      <c r="AI2248" s="592" t="s">
        <v>2554</v>
      </c>
      <c r="AJ2248" s="591">
        <v>306057</v>
      </c>
    </row>
    <row r="2249" spans="34:36" ht="15" customHeight="1" x14ac:dyDescent="0.15">
      <c r="AH2249" s="591" t="s">
        <v>989</v>
      </c>
      <c r="AI2249" s="592" t="s">
        <v>2555</v>
      </c>
      <c r="AJ2249" s="591">
        <v>306058</v>
      </c>
    </row>
    <row r="2250" spans="34:36" ht="15" customHeight="1" x14ac:dyDescent="0.15">
      <c r="AH2250" s="591" t="s">
        <v>989</v>
      </c>
      <c r="AI2250" s="592" t="s">
        <v>2556</v>
      </c>
      <c r="AJ2250" s="591">
        <v>306059</v>
      </c>
    </row>
    <row r="2251" spans="34:36" ht="15" customHeight="1" x14ac:dyDescent="0.15">
      <c r="AH2251" s="591" t="s">
        <v>989</v>
      </c>
      <c r="AI2251" s="592" t="s">
        <v>2557</v>
      </c>
      <c r="AJ2251" s="591">
        <v>306060</v>
      </c>
    </row>
    <row r="2252" spans="34:36" ht="15" customHeight="1" x14ac:dyDescent="0.15">
      <c r="AH2252" s="591" t="s">
        <v>989</v>
      </c>
      <c r="AI2252" s="592" t="s">
        <v>2558</v>
      </c>
      <c r="AJ2252" s="591">
        <v>306061</v>
      </c>
    </row>
    <row r="2253" spans="34:36" ht="15" customHeight="1" x14ac:dyDescent="0.15">
      <c r="AH2253" s="591" t="s">
        <v>989</v>
      </c>
      <c r="AI2253" s="592" t="s">
        <v>2559</v>
      </c>
      <c r="AJ2253" s="591">
        <v>306062</v>
      </c>
    </row>
    <row r="2254" spans="34:36" ht="15" customHeight="1" x14ac:dyDescent="0.15">
      <c r="AH2254" s="591" t="s">
        <v>989</v>
      </c>
      <c r="AI2254" s="592" t="s">
        <v>2560</v>
      </c>
      <c r="AJ2254" s="591">
        <v>306063</v>
      </c>
    </row>
    <row r="2255" spans="34:36" ht="15" customHeight="1" x14ac:dyDescent="0.15">
      <c r="AH2255" s="591" t="s">
        <v>989</v>
      </c>
      <c r="AI2255" s="592" t="s">
        <v>2561</v>
      </c>
      <c r="AJ2255" s="591">
        <v>306064</v>
      </c>
    </row>
    <row r="2256" spans="34:36" ht="15" customHeight="1" x14ac:dyDescent="0.15">
      <c r="AH2256" s="591" t="s">
        <v>989</v>
      </c>
      <c r="AI2256" s="592" t="s">
        <v>2562</v>
      </c>
      <c r="AJ2256" s="591">
        <v>306065</v>
      </c>
    </row>
    <row r="2257" spans="34:36" ht="15" customHeight="1" x14ac:dyDescent="0.15">
      <c r="AH2257" s="591" t="s">
        <v>989</v>
      </c>
      <c r="AI2257" s="592" t="s">
        <v>882</v>
      </c>
      <c r="AJ2257" s="591">
        <v>306066</v>
      </c>
    </row>
    <row r="2258" spans="34:36" ht="15" customHeight="1" x14ac:dyDescent="0.15">
      <c r="AH2258" s="591" t="s">
        <v>989</v>
      </c>
      <c r="AI2258" s="592" t="s">
        <v>2563</v>
      </c>
      <c r="AJ2258" s="591">
        <v>306067</v>
      </c>
    </row>
    <row r="2259" spans="34:36" ht="15" customHeight="1" x14ac:dyDescent="0.15">
      <c r="AH2259" s="591" t="s">
        <v>989</v>
      </c>
      <c r="AI2259" s="592" t="s">
        <v>2564</v>
      </c>
      <c r="AJ2259" s="591">
        <v>306068</v>
      </c>
    </row>
    <row r="2260" spans="34:36" ht="15" customHeight="1" x14ac:dyDescent="0.15">
      <c r="AH2260" s="591" t="s">
        <v>989</v>
      </c>
      <c r="AI2260" s="592" t="s">
        <v>2565</v>
      </c>
      <c r="AJ2260" s="591">
        <v>306069</v>
      </c>
    </row>
    <row r="2261" spans="34:36" ht="15" customHeight="1" x14ac:dyDescent="0.15">
      <c r="AH2261" s="591" t="s">
        <v>989</v>
      </c>
      <c r="AI2261" s="592" t="s">
        <v>2566</v>
      </c>
      <c r="AJ2261" s="591">
        <v>306070</v>
      </c>
    </row>
    <row r="2262" spans="34:36" ht="15" customHeight="1" x14ac:dyDescent="0.15">
      <c r="AH2262" s="591" t="s">
        <v>989</v>
      </c>
      <c r="AI2262" s="592" t="s">
        <v>2567</v>
      </c>
      <c r="AJ2262" s="591">
        <v>306071</v>
      </c>
    </row>
    <row r="2263" spans="34:36" ht="15" customHeight="1" x14ac:dyDescent="0.15">
      <c r="AH2263" s="591" t="s">
        <v>989</v>
      </c>
      <c r="AI2263" s="592" t="s">
        <v>2568</v>
      </c>
      <c r="AJ2263" s="591">
        <v>306072</v>
      </c>
    </row>
    <row r="2264" spans="34:36" ht="15" customHeight="1" x14ac:dyDescent="0.15">
      <c r="AH2264" s="591" t="s">
        <v>989</v>
      </c>
      <c r="AI2264" s="592" t="s">
        <v>894</v>
      </c>
      <c r="AJ2264" s="591">
        <v>306073</v>
      </c>
    </row>
    <row r="2265" spans="34:36" ht="15" customHeight="1" x14ac:dyDescent="0.15">
      <c r="AH2265" s="591" t="s">
        <v>989</v>
      </c>
      <c r="AI2265" s="592" t="s">
        <v>2569</v>
      </c>
      <c r="AJ2265" s="591">
        <v>306074</v>
      </c>
    </row>
    <row r="2266" spans="34:36" ht="15" customHeight="1" x14ac:dyDescent="0.15">
      <c r="AH2266" s="591" t="s">
        <v>989</v>
      </c>
      <c r="AI2266" s="592" t="s">
        <v>2570</v>
      </c>
      <c r="AJ2266" s="591">
        <v>306075</v>
      </c>
    </row>
    <row r="2267" spans="34:36" ht="15" customHeight="1" x14ac:dyDescent="0.15">
      <c r="AH2267" s="591" t="s">
        <v>989</v>
      </c>
      <c r="AI2267" s="592" t="s">
        <v>2571</v>
      </c>
      <c r="AJ2267" s="591">
        <v>306076</v>
      </c>
    </row>
    <row r="2268" spans="34:36" ht="15" customHeight="1" x14ac:dyDescent="0.15">
      <c r="AH2268" s="591" t="s">
        <v>989</v>
      </c>
      <c r="AI2268" s="592" t="s">
        <v>2572</v>
      </c>
      <c r="AJ2268" s="591">
        <v>306077</v>
      </c>
    </row>
    <row r="2269" spans="34:36" ht="15" customHeight="1" x14ac:dyDescent="0.15">
      <c r="AH2269" s="591" t="s">
        <v>989</v>
      </c>
      <c r="AI2269" s="592" t="s">
        <v>1070</v>
      </c>
      <c r="AJ2269" s="591">
        <v>306078</v>
      </c>
    </row>
    <row r="2270" spans="34:36" ht="15" customHeight="1" x14ac:dyDescent="0.15">
      <c r="AH2270" s="591" t="s">
        <v>989</v>
      </c>
      <c r="AI2270" s="592" t="s">
        <v>900</v>
      </c>
      <c r="AJ2270" s="591">
        <v>306079</v>
      </c>
    </row>
    <row r="2271" spans="34:36" ht="15" customHeight="1" x14ac:dyDescent="0.15">
      <c r="AH2271" s="591" t="s">
        <v>989</v>
      </c>
      <c r="AI2271" s="592"/>
      <c r="AJ2271" s="591">
        <v>306080</v>
      </c>
    </row>
    <row r="2272" spans="34:36" ht="15" customHeight="1" x14ac:dyDescent="0.15">
      <c r="AH2272" s="591" t="s">
        <v>989</v>
      </c>
      <c r="AI2272" s="592" t="s">
        <v>2573</v>
      </c>
      <c r="AJ2272" s="591">
        <v>306081</v>
      </c>
    </row>
    <row r="2273" spans="34:36" ht="15" customHeight="1" x14ac:dyDescent="0.15">
      <c r="AH2273" s="591" t="s">
        <v>989</v>
      </c>
      <c r="AI2273" s="592" t="s">
        <v>2574</v>
      </c>
      <c r="AJ2273" s="591">
        <v>306082</v>
      </c>
    </row>
    <row r="2274" spans="34:36" ht="15" customHeight="1" x14ac:dyDescent="0.15">
      <c r="AH2274" s="591" t="s">
        <v>989</v>
      </c>
      <c r="AI2274" s="592" t="s">
        <v>904</v>
      </c>
      <c r="AJ2274" s="591">
        <v>306083</v>
      </c>
    </row>
    <row r="2275" spans="34:36" ht="15" customHeight="1" x14ac:dyDescent="0.15">
      <c r="AH2275" s="591" t="s">
        <v>989</v>
      </c>
      <c r="AI2275" s="592" t="s">
        <v>1078</v>
      </c>
      <c r="AJ2275" s="591">
        <v>306084</v>
      </c>
    </row>
    <row r="2276" spans="34:36" ht="15" customHeight="1" x14ac:dyDescent="0.15">
      <c r="AH2276" s="591" t="s">
        <v>989</v>
      </c>
      <c r="AI2276" s="592" t="s">
        <v>2575</v>
      </c>
      <c r="AJ2276" s="591">
        <v>306085</v>
      </c>
    </row>
    <row r="2277" spans="34:36" ht="15" customHeight="1" x14ac:dyDescent="0.15">
      <c r="AH2277" s="591" t="s">
        <v>989</v>
      </c>
      <c r="AI2277" s="592" t="s">
        <v>2576</v>
      </c>
      <c r="AJ2277" s="591">
        <v>306086</v>
      </c>
    </row>
    <row r="2278" spans="34:36" ht="15" customHeight="1" x14ac:dyDescent="0.15">
      <c r="AH2278" s="591" t="s">
        <v>989</v>
      </c>
      <c r="AI2278" s="592" t="s">
        <v>1082</v>
      </c>
      <c r="AJ2278" s="591">
        <v>306990</v>
      </c>
    </row>
    <row r="2279" spans="34:36" ht="15" customHeight="1" x14ac:dyDescent="0.15">
      <c r="AH2279" s="591" t="s">
        <v>989</v>
      </c>
      <c r="AI2279" s="592" t="s">
        <v>1084</v>
      </c>
      <c r="AJ2279" s="591">
        <v>306991</v>
      </c>
    </row>
    <row r="2280" spans="34:36" ht="15" customHeight="1" x14ac:dyDescent="0.15">
      <c r="AH2280" s="591" t="s">
        <v>989</v>
      </c>
      <c r="AI2280" s="592" t="s">
        <v>1086</v>
      </c>
      <c r="AJ2280" s="591">
        <v>306992</v>
      </c>
    </row>
    <row r="2281" spans="34:36" ht="15" customHeight="1" x14ac:dyDescent="0.15">
      <c r="AH2281" s="591" t="s">
        <v>989</v>
      </c>
      <c r="AI2281" s="592" t="s">
        <v>1088</v>
      </c>
      <c r="AJ2281" s="591">
        <v>306993</v>
      </c>
    </row>
    <row r="2282" spans="34:36" ht="15" customHeight="1" x14ac:dyDescent="0.15">
      <c r="AH2282" s="591" t="s">
        <v>1090</v>
      </c>
      <c r="AI2282" s="592" t="s">
        <v>2577</v>
      </c>
      <c r="AJ2282" s="591">
        <v>401001</v>
      </c>
    </row>
    <row r="2283" spans="34:36" ht="15" customHeight="1" x14ac:dyDescent="0.15">
      <c r="AH2283" s="591" t="s">
        <v>1090</v>
      </c>
      <c r="AI2283" s="592" t="s">
        <v>2578</v>
      </c>
      <c r="AJ2283" s="591">
        <v>401003</v>
      </c>
    </row>
    <row r="2284" spans="34:36" ht="15" customHeight="1" x14ac:dyDescent="0.15">
      <c r="AH2284" s="591" t="s">
        <v>1090</v>
      </c>
      <c r="AI2284" s="592" t="s">
        <v>2579</v>
      </c>
      <c r="AJ2284" s="591">
        <v>401004</v>
      </c>
    </row>
    <row r="2285" spans="34:36" ht="15" customHeight="1" x14ac:dyDescent="0.15">
      <c r="AH2285" s="591" t="s">
        <v>1090</v>
      </c>
      <c r="AI2285" s="592" t="s">
        <v>2580</v>
      </c>
      <c r="AJ2285" s="591">
        <v>401005</v>
      </c>
    </row>
    <row r="2286" spans="34:36" ht="15" customHeight="1" x14ac:dyDescent="0.15">
      <c r="AH2286" s="591" t="s">
        <v>1090</v>
      </c>
      <c r="AI2286" s="592" t="s">
        <v>2581</v>
      </c>
      <c r="AJ2286" s="591">
        <v>401006</v>
      </c>
    </row>
    <row r="2287" spans="34:36" ht="15" customHeight="1" x14ac:dyDescent="0.15">
      <c r="AH2287" s="591" t="s">
        <v>1090</v>
      </c>
      <c r="AI2287" s="592" t="s">
        <v>2582</v>
      </c>
      <c r="AJ2287" s="591">
        <v>401007</v>
      </c>
    </row>
    <row r="2288" spans="34:36" ht="15" customHeight="1" x14ac:dyDescent="0.15">
      <c r="AH2288" s="591" t="s">
        <v>1090</v>
      </c>
      <c r="AI2288" s="592" t="s">
        <v>2583</v>
      </c>
      <c r="AJ2288" s="591">
        <v>401008</v>
      </c>
    </row>
    <row r="2289" spans="34:36" ht="15" customHeight="1" x14ac:dyDescent="0.15">
      <c r="AH2289" s="591" t="s">
        <v>1090</v>
      </c>
      <c r="AI2289" s="592" t="s">
        <v>2584</v>
      </c>
      <c r="AJ2289" s="591">
        <v>401009</v>
      </c>
    </row>
    <row r="2290" spans="34:36" ht="15" customHeight="1" x14ac:dyDescent="0.15">
      <c r="AH2290" s="591" t="s">
        <v>1090</v>
      </c>
      <c r="AI2290" s="592" t="s">
        <v>2585</v>
      </c>
      <c r="AJ2290" s="591">
        <v>401010</v>
      </c>
    </row>
    <row r="2291" spans="34:36" ht="15" customHeight="1" x14ac:dyDescent="0.15">
      <c r="AH2291" s="591" t="s">
        <v>1090</v>
      </c>
      <c r="AI2291" s="592" t="s">
        <v>2586</v>
      </c>
      <c r="AJ2291" s="591">
        <v>401011</v>
      </c>
    </row>
    <row r="2292" spans="34:36" ht="15" customHeight="1" x14ac:dyDescent="0.15">
      <c r="AH2292" s="591" t="s">
        <v>1090</v>
      </c>
      <c r="AI2292" s="592" t="s">
        <v>1102</v>
      </c>
      <c r="AJ2292" s="591">
        <v>401012</v>
      </c>
    </row>
    <row r="2293" spans="34:36" ht="15" customHeight="1" x14ac:dyDescent="0.15">
      <c r="AH2293" s="591" t="s">
        <v>1090</v>
      </c>
      <c r="AI2293" s="592" t="s">
        <v>2587</v>
      </c>
      <c r="AJ2293" s="591">
        <v>401013</v>
      </c>
    </row>
    <row r="2294" spans="34:36" ht="15" customHeight="1" x14ac:dyDescent="0.15">
      <c r="AH2294" s="591" t="s">
        <v>1090</v>
      </c>
      <c r="AI2294" s="592" t="s">
        <v>2588</v>
      </c>
      <c r="AJ2294" s="591">
        <v>401014</v>
      </c>
    </row>
    <row r="2295" spans="34:36" ht="15" customHeight="1" x14ac:dyDescent="0.15">
      <c r="AH2295" s="591" t="s">
        <v>1090</v>
      </c>
      <c r="AI2295" s="592" t="s">
        <v>2589</v>
      </c>
      <c r="AJ2295" s="591">
        <v>401015</v>
      </c>
    </row>
    <row r="2296" spans="34:36" ht="15" customHeight="1" x14ac:dyDescent="0.15">
      <c r="AH2296" s="591" t="s">
        <v>1090</v>
      </c>
      <c r="AI2296" s="592" t="s">
        <v>2590</v>
      </c>
      <c r="AJ2296" s="591">
        <v>401016</v>
      </c>
    </row>
    <row r="2297" spans="34:36" ht="15" customHeight="1" x14ac:dyDescent="0.15">
      <c r="AH2297" s="591" t="s">
        <v>1090</v>
      </c>
      <c r="AI2297" s="592" t="s">
        <v>2591</v>
      </c>
      <c r="AJ2297" s="591">
        <v>401017</v>
      </c>
    </row>
    <row r="2298" spans="34:36" ht="15" customHeight="1" x14ac:dyDescent="0.15">
      <c r="AH2298" s="591" t="s">
        <v>1090</v>
      </c>
      <c r="AI2298" s="592" t="s">
        <v>2592</v>
      </c>
      <c r="AJ2298" s="591">
        <v>401019</v>
      </c>
    </row>
    <row r="2299" spans="34:36" ht="15" customHeight="1" x14ac:dyDescent="0.15">
      <c r="AH2299" s="591" t="s">
        <v>1090</v>
      </c>
      <c r="AI2299" s="592" t="s">
        <v>2593</v>
      </c>
      <c r="AJ2299" s="591">
        <v>401021</v>
      </c>
    </row>
    <row r="2300" spans="34:36" ht="15" customHeight="1" x14ac:dyDescent="0.15">
      <c r="AH2300" s="591" t="s">
        <v>1090</v>
      </c>
      <c r="AI2300" s="592" t="s">
        <v>2594</v>
      </c>
      <c r="AJ2300" s="591">
        <v>401022</v>
      </c>
    </row>
    <row r="2301" spans="34:36" ht="15" customHeight="1" x14ac:dyDescent="0.15">
      <c r="AH2301" s="591" t="s">
        <v>1090</v>
      </c>
      <c r="AI2301" s="592" t="s">
        <v>2595</v>
      </c>
      <c r="AJ2301" s="591">
        <v>402001</v>
      </c>
    </row>
    <row r="2302" spans="34:36" ht="15" customHeight="1" x14ac:dyDescent="0.15">
      <c r="AH2302" s="591" t="s">
        <v>1090</v>
      </c>
      <c r="AI2302" s="592"/>
      <c r="AJ2302" s="591">
        <v>402002</v>
      </c>
    </row>
    <row r="2303" spans="34:36" ht="15" customHeight="1" x14ac:dyDescent="0.15">
      <c r="AH2303" s="591" t="s">
        <v>1090</v>
      </c>
      <c r="AI2303" s="592" t="s">
        <v>2596</v>
      </c>
      <c r="AJ2303" s="591">
        <v>402003</v>
      </c>
    </row>
    <row r="2304" spans="34:36" ht="15" customHeight="1" x14ac:dyDescent="0.15">
      <c r="AH2304" s="591" t="s">
        <v>1090</v>
      </c>
      <c r="AI2304" s="592" t="s">
        <v>2597</v>
      </c>
      <c r="AJ2304" s="591">
        <v>402004</v>
      </c>
    </row>
    <row r="2305" spans="34:36" ht="15" customHeight="1" x14ac:dyDescent="0.15">
      <c r="AH2305" s="591" t="s">
        <v>1090</v>
      </c>
      <c r="AI2305" s="592" t="s">
        <v>2598</v>
      </c>
      <c r="AJ2305" s="591">
        <v>402006</v>
      </c>
    </row>
    <row r="2306" spans="34:36" ht="15" customHeight="1" x14ac:dyDescent="0.15">
      <c r="AH2306" s="591" t="s">
        <v>1090</v>
      </c>
      <c r="AI2306" s="592" t="s">
        <v>2599</v>
      </c>
      <c r="AJ2306" s="591">
        <v>402007</v>
      </c>
    </row>
    <row r="2307" spans="34:36" ht="15" customHeight="1" x14ac:dyDescent="0.15">
      <c r="AH2307" s="591" t="s">
        <v>1090</v>
      </c>
      <c r="AI2307" s="592" t="s">
        <v>926</v>
      </c>
      <c r="AJ2307" s="591">
        <v>402008</v>
      </c>
    </row>
    <row r="2308" spans="34:36" ht="15" customHeight="1" x14ac:dyDescent="0.15">
      <c r="AH2308" s="591" t="s">
        <v>1090</v>
      </c>
      <c r="AI2308" s="592" t="s">
        <v>2600</v>
      </c>
      <c r="AJ2308" s="591">
        <v>402009</v>
      </c>
    </row>
    <row r="2309" spans="34:36" ht="15" customHeight="1" x14ac:dyDescent="0.15">
      <c r="AH2309" s="591" t="s">
        <v>1090</v>
      </c>
      <c r="AI2309" s="592" t="s">
        <v>2601</v>
      </c>
      <c r="AJ2309" s="591">
        <v>402010</v>
      </c>
    </row>
    <row r="2310" spans="34:36" ht="15" customHeight="1" x14ac:dyDescent="0.15">
      <c r="AH2310" s="591" t="s">
        <v>1090</v>
      </c>
      <c r="AI2310" s="592" t="s">
        <v>2602</v>
      </c>
      <c r="AJ2310" s="591">
        <v>402013</v>
      </c>
    </row>
    <row r="2311" spans="34:36" ht="15" customHeight="1" x14ac:dyDescent="0.15">
      <c r="AH2311" s="591" t="s">
        <v>1090</v>
      </c>
      <c r="AI2311" s="592" t="s">
        <v>2603</v>
      </c>
      <c r="AJ2311" s="591">
        <v>402014</v>
      </c>
    </row>
    <row r="2312" spans="34:36" ht="15" customHeight="1" x14ac:dyDescent="0.15">
      <c r="AH2312" s="591" t="s">
        <v>1090</v>
      </c>
      <c r="AI2312" s="592" t="s">
        <v>934</v>
      </c>
      <c r="AJ2312" s="591">
        <v>402015</v>
      </c>
    </row>
    <row r="2313" spans="34:36" ht="15" customHeight="1" x14ac:dyDescent="0.15">
      <c r="AH2313" s="591" t="s">
        <v>1090</v>
      </c>
      <c r="AI2313" s="592" t="s">
        <v>2604</v>
      </c>
      <c r="AJ2313" s="591">
        <v>402016</v>
      </c>
    </row>
    <row r="2314" spans="34:36" ht="15" customHeight="1" x14ac:dyDescent="0.15">
      <c r="AH2314" s="591" t="s">
        <v>1090</v>
      </c>
      <c r="AI2314" s="592" t="s">
        <v>2605</v>
      </c>
      <c r="AJ2314" s="591">
        <v>402017</v>
      </c>
    </row>
    <row r="2315" spans="34:36" ht="15" customHeight="1" x14ac:dyDescent="0.15">
      <c r="AH2315" s="591" t="s">
        <v>1090</v>
      </c>
      <c r="AI2315" s="592" t="s">
        <v>2606</v>
      </c>
      <c r="AJ2315" s="591">
        <v>402019</v>
      </c>
    </row>
    <row r="2316" spans="34:36" ht="15" customHeight="1" x14ac:dyDescent="0.15">
      <c r="AH2316" s="591" t="s">
        <v>1090</v>
      </c>
      <c r="AI2316" s="592" t="s">
        <v>2607</v>
      </c>
      <c r="AJ2316" s="591">
        <v>403001</v>
      </c>
    </row>
    <row r="2317" spans="34:36" ht="15" customHeight="1" x14ac:dyDescent="0.15">
      <c r="AH2317" s="591" t="s">
        <v>1090</v>
      </c>
      <c r="AI2317" s="592" t="s">
        <v>1132</v>
      </c>
      <c r="AJ2317" s="591">
        <v>403002</v>
      </c>
    </row>
    <row r="2318" spans="34:36" ht="15" customHeight="1" x14ac:dyDescent="0.15">
      <c r="AH2318" s="591" t="s">
        <v>1090</v>
      </c>
      <c r="AI2318" s="592" t="s">
        <v>2608</v>
      </c>
      <c r="AJ2318" s="591">
        <v>403003</v>
      </c>
    </row>
    <row r="2319" spans="34:36" ht="15" customHeight="1" x14ac:dyDescent="0.15">
      <c r="AH2319" s="591" t="s">
        <v>1090</v>
      </c>
      <c r="AI2319" s="592" t="s">
        <v>2609</v>
      </c>
      <c r="AJ2319" s="591">
        <v>403004</v>
      </c>
    </row>
    <row r="2320" spans="34:36" ht="15" customHeight="1" x14ac:dyDescent="0.15">
      <c r="AH2320" s="591" t="s">
        <v>1090</v>
      </c>
      <c r="AI2320" s="592" t="s">
        <v>2610</v>
      </c>
      <c r="AJ2320" s="591">
        <v>403005</v>
      </c>
    </row>
    <row r="2321" spans="34:36" ht="15" customHeight="1" x14ac:dyDescent="0.15">
      <c r="AH2321" s="591" t="s">
        <v>1090</v>
      </c>
      <c r="AI2321" s="592" t="s">
        <v>2611</v>
      </c>
      <c r="AJ2321" s="591">
        <v>403006</v>
      </c>
    </row>
    <row r="2322" spans="34:36" ht="15" customHeight="1" x14ac:dyDescent="0.15">
      <c r="AH2322" s="591" t="s">
        <v>1090</v>
      </c>
      <c r="AI2322" s="592" t="s">
        <v>2612</v>
      </c>
      <c r="AJ2322" s="591">
        <v>403007</v>
      </c>
    </row>
    <row r="2323" spans="34:36" ht="15" customHeight="1" x14ac:dyDescent="0.15">
      <c r="AH2323" s="591" t="s">
        <v>1090</v>
      </c>
      <c r="AI2323" s="592" t="s">
        <v>949</v>
      </c>
      <c r="AJ2323" s="591">
        <v>403009</v>
      </c>
    </row>
    <row r="2324" spans="34:36" ht="15" customHeight="1" x14ac:dyDescent="0.15">
      <c r="AH2324" s="591" t="s">
        <v>1090</v>
      </c>
      <c r="AI2324" s="592" t="s">
        <v>2613</v>
      </c>
      <c r="AJ2324" s="591">
        <v>403010</v>
      </c>
    </row>
    <row r="2325" spans="34:36" ht="15" customHeight="1" x14ac:dyDescent="0.15">
      <c r="AH2325" s="591" t="s">
        <v>1090</v>
      </c>
      <c r="AI2325" s="592" t="s">
        <v>2614</v>
      </c>
      <c r="AJ2325" s="591">
        <v>403011</v>
      </c>
    </row>
    <row r="2326" spans="34:36" ht="15" customHeight="1" x14ac:dyDescent="0.15">
      <c r="AH2326" s="591" t="s">
        <v>1090</v>
      </c>
      <c r="AI2326" s="592" t="s">
        <v>2615</v>
      </c>
      <c r="AJ2326" s="591">
        <v>403012</v>
      </c>
    </row>
    <row r="2327" spans="34:36" ht="15" customHeight="1" x14ac:dyDescent="0.15">
      <c r="AH2327" s="591" t="s">
        <v>1090</v>
      </c>
      <c r="AI2327" s="592" t="s">
        <v>2616</v>
      </c>
      <c r="AJ2327" s="591">
        <v>403013</v>
      </c>
    </row>
    <row r="2328" spans="34:36" ht="15" customHeight="1" x14ac:dyDescent="0.15">
      <c r="AH2328" s="591" t="s">
        <v>1090</v>
      </c>
      <c r="AI2328" s="592" t="s">
        <v>2617</v>
      </c>
      <c r="AJ2328" s="591">
        <v>403014</v>
      </c>
    </row>
    <row r="2329" spans="34:36" ht="15" customHeight="1" x14ac:dyDescent="0.15">
      <c r="AH2329" s="591" t="s">
        <v>1090</v>
      </c>
      <c r="AI2329" s="592" t="s">
        <v>2618</v>
      </c>
      <c r="AJ2329" s="591">
        <v>403015</v>
      </c>
    </row>
    <row r="2330" spans="34:36" ht="15" customHeight="1" x14ac:dyDescent="0.15">
      <c r="AH2330" s="591" t="s">
        <v>1090</v>
      </c>
      <c r="AI2330" s="592" t="s">
        <v>2619</v>
      </c>
      <c r="AJ2330" s="591">
        <v>403016</v>
      </c>
    </row>
    <row r="2331" spans="34:36" ht="15" customHeight="1" x14ac:dyDescent="0.15">
      <c r="AH2331" s="591" t="s">
        <v>1090</v>
      </c>
      <c r="AI2331" s="592" t="s">
        <v>2620</v>
      </c>
      <c r="AJ2331" s="591">
        <v>403017</v>
      </c>
    </row>
    <row r="2332" spans="34:36" ht="15" customHeight="1" x14ac:dyDescent="0.15">
      <c r="AH2332" s="591" t="s">
        <v>1090</v>
      </c>
      <c r="AI2332" s="592" t="s">
        <v>2621</v>
      </c>
      <c r="AJ2332" s="591">
        <v>403018</v>
      </c>
    </row>
    <row r="2333" spans="34:36" ht="15" customHeight="1" x14ac:dyDescent="0.15">
      <c r="AH2333" s="591" t="s">
        <v>1090</v>
      </c>
      <c r="AI2333" s="592" t="s">
        <v>965</v>
      </c>
      <c r="AJ2333" s="591">
        <v>403019</v>
      </c>
    </row>
    <row r="2334" spans="34:36" ht="15" customHeight="1" x14ac:dyDescent="0.15">
      <c r="AH2334" s="591" t="s">
        <v>1090</v>
      </c>
      <c r="AI2334" s="592" t="s">
        <v>966</v>
      </c>
      <c r="AJ2334" s="591">
        <v>403020</v>
      </c>
    </row>
    <row r="2335" spans="34:36" ht="15" customHeight="1" x14ac:dyDescent="0.15">
      <c r="AH2335" s="591" t="s">
        <v>1090</v>
      </c>
      <c r="AI2335" s="592" t="s">
        <v>2622</v>
      </c>
      <c r="AJ2335" s="591">
        <v>404001</v>
      </c>
    </row>
    <row r="2336" spans="34:36" ht="15" customHeight="1" x14ac:dyDescent="0.15">
      <c r="AH2336" s="591" t="s">
        <v>1090</v>
      </c>
      <c r="AI2336" s="592" t="s">
        <v>2623</v>
      </c>
      <c r="AJ2336" s="591">
        <v>404002</v>
      </c>
    </row>
    <row r="2337" spans="34:36" ht="15" customHeight="1" x14ac:dyDescent="0.15">
      <c r="AH2337" s="591" t="s">
        <v>1090</v>
      </c>
      <c r="AI2337" s="592" t="s">
        <v>2624</v>
      </c>
      <c r="AJ2337" s="591">
        <v>404003</v>
      </c>
    </row>
    <row r="2338" spans="34:36" ht="15" customHeight="1" x14ac:dyDescent="0.15">
      <c r="AH2338" s="591" t="s">
        <v>1090</v>
      </c>
      <c r="AI2338" s="592" t="s">
        <v>2625</v>
      </c>
      <c r="AJ2338" s="591">
        <v>404005</v>
      </c>
    </row>
    <row r="2339" spans="34:36" ht="15" customHeight="1" x14ac:dyDescent="0.15">
      <c r="AH2339" s="591" t="s">
        <v>1090</v>
      </c>
      <c r="AI2339" s="592" t="s">
        <v>2626</v>
      </c>
      <c r="AJ2339" s="591">
        <v>404006</v>
      </c>
    </row>
    <row r="2340" spans="34:36" ht="15" customHeight="1" x14ac:dyDescent="0.15">
      <c r="AH2340" s="591" t="s">
        <v>1090</v>
      </c>
      <c r="AI2340" s="592" t="s">
        <v>2627</v>
      </c>
      <c r="AJ2340" s="591">
        <v>404007</v>
      </c>
    </row>
    <row r="2341" spans="34:36" ht="15" customHeight="1" x14ac:dyDescent="0.15">
      <c r="AH2341" s="591" t="s">
        <v>1090</v>
      </c>
      <c r="AI2341" s="592" t="s">
        <v>2628</v>
      </c>
      <c r="AJ2341" s="591">
        <v>404008</v>
      </c>
    </row>
    <row r="2342" spans="34:36" ht="15" customHeight="1" x14ac:dyDescent="0.15">
      <c r="AH2342" s="591" t="s">
        <v>1090</v>
      </c>
      <c r="AI2342" s="592" t="s">
        <v>2629</v>
      </c>
      <c r="AJ2342" s="591">
        <v>404009</v>
      </c>
    </row>
    <row r="2343" spans="34:36" ht="15" customHeight="1" x14ac:dyDescent="0.15">
      <c r="AH2343" s="591" t="s">
        <v>1090</v>
      </c>
      <c r="AI2343" s="592" t="s">
        <v>2630</v>
      </c>
      <c r="AJ2343" s="591">
        <v>404011</v>
      </c>
    </row>
    <row r="2344" spans="34:36" ht="15" customHeight="1" x14ac:dyDescent="0.15">
      <c r="AH2344" s="591" t="s">
        <v>1090</v>
      </c>
      <c r="AI2344" s="592" t="s">
        <v>975</v>
      </c>
      <c r="AJ2344" s="591">
        <v>404012</v>
      </c>
    </row>
    <row r="2345" spans="34:36" ht="15" customHeight="1" x14ac:dyDescent="0.15">
      <c r="AH2345" s="591" t="s">
        <v>1090</v>
      </c>
      <c r="AI2345" s="592" t="s">
        <v>2631</v>
      </c>
      <c r="AJ2345" s="591">
        <v>404013</v>
      </c>
    </row>
    <row r="2346" spans="34:36" ht="15" customHeight="1" x14ac:dyDescent="0.15">
      <c r="AH2346" s="591" t="s">
        <v>1090</v>
      </c>
      <c r="AI2346" s="592" t="s">
        <v>2632</v>
      </c>
      <c r="AJ2346" s="591">
        <v>404014</v>
      </c>
    </row>
    <row r="2347" spans="34:36" ht="15" customHeight="1" x14ac:dyDescent="0.15">
      <c r="AH2347" s="591" t="s">
        <v>1090</v>
      </c>
      <c r="AI2347" s="592" t="s">
        <v>2633</v>
      </c>
      <c r="AJ2347" s="591">
        <v>404022</v>
      </c>
    </row>
    <row r="2348" spans="34:36" ht="15" customHeight="1" x14ac:dyDescent="0.15">
      <c r="AH2348" s="591" t="s">
        <v>1090</v>
      </c>
      <c r="AI2348" s="592" t="s">
        <v>2634</v>
      </c>
      <c r="AJ2348" s="591">
        <v>404016</v>
      </c>
    </row>
    <row r="2349" spans="34:36" ht="15" customHeight="1" x14ac:dyDescent="0.15">
      <c r="AH2349" s="591" t="s">
        <v>1090</v>
      </c>
      <c r="AI2349" s="592" t="s">
        <v>2635</v>
      </c>
      <c r="AJ2349" s="591">
        <v>404017</v>
      </c>
    </row>
    <row r="2350" spans="34:36" ht="15" customHeight="1" x14ac:dyDescent="0.15">
      <c r="AH2350" s="591" t="s">
        <v>1090</v>
      </c>
      <c r="AI2350" s="592" t="s">
        <v>2636</v>
      </c>
      <c r="AJ2350" s="591">
        <v>404018</v>
      </c>
    </row>
    <row r="2351" spans="34:36" ht="15" customHeight="1" x14ac:dyDescent="0.15">
      <c r="AH2351" s="591" t="s">
        <v>1090</v>
      </c>
      <c r="AI2351" s="592" t="s">
        <v>2637</v>
      </c>
      <c r="AJ2351" s="591">
        <v>404019</v>
      </c>
    </row>
    <row r="2352" spans="34:36" ht="15" customHeight="1" x14ac:dyDescent="0.15">
      <c r="AH2352" s="591" t="s">
        <v>1090</v>
      </c>
      <c r="AI2352" s="592" t="s">
        <v>2638</v>
      </c>
      <c r="AJ2352" s="591">
        <v>404020</v>
      </c>
    </row>
    <row r="2353" spans="34:36" ht="15" customHeight="1" x14ac:dyDescent="0.15">
      <c r="AH2353" s="591" t="s">
        <v>1090</v>
      </c>
      <c r="AI2353" s="592" t="s">
        <v>2639</v>
      </c>
      <c r="AJ2353" s="591">
        <v>404021</v>
      </c>
    </row>
    <row r="2354" spans="34:36" ht="15" customHeight="1" x14ac:dyDescent="0.15">
      <c r="AH2354" s="591" t="s">
        <v>1090</v>
      </c>
      <c r="AI2354" s="592" t="s">
        <v>2640</v>
      </c>
      <c r="AJ2354" s="591">
        <v>404990</v>
      </c>
    </row>
    <row r="2355" spans="34:36" ht="15" customHeight="1" x14ac:dyDescent="0.15">
      <c r="AH2355" s="591" t="s">
        <v>1090</v>
      </c>
      <c r="AI2355" s="592" t="s">
        <v>2641</v>
      </c>
      <c r="AJ2355" s="591">
        <v>405001</v>
      </c>
    </row>
    <row r="2356" spans="34:36" ht="15" customHeight="1" x14ac:dyDescent="0.15">
      <c r="AH2356" s="591" t="s">
        <v>1090</v>
      </c>
      <c r="AI2356" s="592" t="s">
        <v>2642</v>
      </c>
      <c r="AJ2356" s="591">
        <v>405002</v>
      </c>
    </row>
    <row r="2357" spans="34:36" ht="15" customHeight="1" x14ac:dyDescent="0.15">
      <c r="AH2357" s="591" t="s">
        <v>1090</v>
      </c>
      <c r="AI2357" s="592" t="s">
        <v>2643</v>
      </c>
      <c r="AJ2357" s="591">
        <v>405003</v>
      </c>
    </row>
    <row r="2358" spans="34:36" ht="15" customHeight="1" x14ac:dyDescent="0.15">
      <c r="AH2358" s="591" t="s">
        <v>1090</v>
      </c>
      <c r="AI2358" s="592" t="s">
        <v>2644</v>
      </c>
      <c r="AJ2358" s="591">
        <v>405004</v>
      </c>
    </row>
    <row r="2359" spans="34:36" ht="15" customHeight="1" x14ac:dyDescent="0.15">
      <c r="AH2359" s="591" t="s">
        <v>1090</v>
      </c>
      <c r="AI2359" s="592" t="s">
        <v>2645</v>
      </c>
      <c r="AJ2359" s="591">
        <v>405005</v>
      </c>
    </row>
    <row r="2360" spans="34:36" ht="15" customHeight="1" x14ac:dyDescent="0.15">
      <c r="AH2360" s="591" t="s">
        <v>1090</v>
      </c>
      <c r="AI2360" s="592" t="s">
        <v>2646</v>
      </c>
      <c r="AJ2360" s="591">
        <v>405006</v>
      </c>
    </row>
    <row r="2361" spans="34:36" ht="15" customHeight="1" x14ac:dyDescent="0.15">
      <c r="AH2361" s="591" t="s">
        <v>1090</v>
      </c>
      <c r="AI2361" s="592" t="s">
        <v>2647</v>
      </c>
      <c r="AJ2361" s="591">
        <v>405007</v>
      </c>
    </row>
    <row r="2362" spans="34:36" ht="15" customHeight="1" x14ac:dyDescent="0.15">
      <c r="AH2362" s="591" t="s">
        <v>1090</v>
      </c>
      <c r="AI2362" s="592" t="s">
        <v>2648</v>
      </c>
      <c r="AJ2362" s="591">
        <v>405008</v>
      </c>
    </row>
    <row r="2363" spans="34:36" ht="15" customHeight="1" x14ac:dyDescent="0.15">
      <c r="AH2363" s="591" t="s">
        <v>1090</v>
      </c>
      <c r="AI2363" s="592" t="s">
        <v>2649</v>
      </c>
      <c r="AJ2363" s="591">
        <v>405009</v>
      </c>
    </row>
    <row r="2364" spans="34:36" ht="15" customHeight="1" x14ac:dyDescent="0.15">
      <c r="AH2364" s="591" t="s">
        <v>1090</v>
      </c>
      <c r="AI2364" s="592" t="s">
        <v>2650</v>
      </c>
      <c r="AJ2364" s="594">
        <v>405010</v>
      </c>
    </row>
    <row r="2365" spans="34:36" ht="15" customHeight="1" x14ac:dyDescent="0.15">
      <c r="AH2365" s="591" t="s">
        <v>1090</v>
      </c>
      <c r="AI2365" s="592" t="s">
        <v>2651</v>
      </c>
      <c r="AJ2365" s="591">
        <v>405011</v>
      </c>
    </row>
    <row r="2366" spans="34:36" ht="15" customHeight="1" x14ac:dyDescent="0.15">
      <c r="AH2366" s="591" t="s">
        <v>1090</v>
      </c>
      <c r="AI2366" s="592" t="s">
        <v>2652</v>
      </c>
      <c r="AJ2366" s="591">
        <v>405012</v>
      </c>
    </row>
    <row r="2367" spans="34:36" ht="15" customHeight="1" x14ac:dyDescent="0.15">
      <c r="AH2367" s="591" t="s">
        <v>1090</v>
      </c>
      <c r="AI2367" s="592" t="s">
        <v>2653</v>
      </c>
      <c r="AJ2367" s="591">
        <v>405013</v>
      </c>
    </row>
    <row r="2368" spans="34:36" ht="15" customHeight="1" x14ac:dyDescent="0.15">
      <c r="AH2368" s="591" t="s">
        <v>1090</v>
      </c>
      <c r="AI2368" s="592" t="s">
        <v>2654</v>
      </c>
      <c r="AJ2368" s="591">
        <v>405014</v>
      </c>
    </row>
    <row r="2369" spans="34:36" ht="15" customHeight="1" x14ac:dyDescent="0.15">
      <c r="AH2369" s="591" t="s">
        <v>1090</v>
      </c>
      <c r="AI2369" s="592" t="s">
        <v>2655</v>
      </c>
      <c r="AJ2369" s="591">
        <v>405015</v>
      </c>
    </row>
    <row r="2370" spans="34:36" ht="15" customHeight="1" x14ac:dyDescent="0.15">
      <c r="AH2370" s="591" t="s">
        <v>1090</v>
      </c>
      <c r="AI2370" s="592" t="s">
        <v>2656</v>
      </c>
      <c r="AJ2370" s="591">
        <v>406001</v>
      </c>
    </row>
    <row r="2371" spans="34:36" ht="15" customHeight="1" x14ac:dyDescent="0.15">
      <c r="AH2371" s="591" t="s">
        <v>1090</v>
      </c>
      <c r="AI2371" s="592" t="s">
        <v>2657</v>
      </c>
      <c r="AJ2371" s="591">
        <v>406002</v>
      </c>
    </row>
    <row r="2372" spans="34:36" ht="15" customHeight="1" x14ac:dyDescent="0.15">
      <c r="AH2372" s="591" t="s">
        <v>1090</v>
      </c>
      <c r="AI2372" s="592" t="s">
        <v>2658</v>
      </c>
      <c r="AJ2372" s="591">
        <v>406003</v>
      </c>
    </row>
    <row r="2373" spans="34:36" ht="15" customHeight="1" x14ac:dyDescent="0.15">
      <c r="AH2373" s="591" t="s">
        <v>1090</v>
      </c>
      <c r="AI2373" s="592" t="s">
        <v>2659</v>
      </c>
      <c r="AJ2373" s="591">
        <v>406004</v>
      </c>
    </row>
    <row r="2374" spans="34:36" ht="15" customHeight="1" x14ac:dyDescent="0.15">
      <c r="AH2374" s="591" t="s">
        <v>1090</v>
      </c>
      <c r="AI2374" s="592" t="s">
        <v>2660</v>
      </c>
      <c r="AJ2374" s="591">
        <v>406005</v>
      </c>
    </row>
    <row r="2375" spans="34:36" ht="15" customHeight="1" x14ac:dyDescent="0.15">
      <c r="AH2375" s="591" t="s">
        <v>1090</v>
      </c>
      <c r="AI2375" s="592" t="s">
        <v>2661</v>
      </c>
      <c r="AJ2375" s="591">
        <v>406007</v>
      </c>
    </row>
    <row r="2376" spans="34:36" ht="15" customHeight="1" x14ac:dyDescent="0.15">
      <c r="AH2376" s="591" t="s">
        <v>1090</v>
      </c>
      <c r="AI2376" s="592" t="s">
        <v>2662</v>
      </c>
      <c r="AJ2376" s="591">
        <v>406008</v>
      </c>
    </row>
    <row r="2377" spans="34:36" ht="15" customHeight="1" x14ac:dyDescent="0.15">
      <c r="AH2377" s="591" t="s">
        <v>1090</v>
      </c>
      <c r="AI2377" s="592" t="s">
        <v>2663</v>
      </c>
      <c r="AJ2377" s="591">
        <v>406009</v>
      </c>
    </row>
    <row r="2378" spans="34:36" ht="15" customHeight="1" x14ac:dyDescent="0.15">
      <c r="AH2378" s="591" t="s">
        <v>1090</v>
      </c>
      <c r="AI2378" s="592" t="s">
        <v>2664</v>
      </c>
      <c r="AJ2378" s="591">
        <v>406010</v>
      </c>
    </row>
    <row r="2379" spans="34:36" ht="15" customHeight="1" x14ac:dyDescent="0.15">
      <c r="AH2379" s="591" t="s">
        <v>1090</v>
      </c>
      <c r="AI2379" s="592" t="s">
        <v>2665</v>
      </c>
      <c r="AJ2379" s="591">
        <v>406011</v>
      </c>
    </row>
    <row r="2380" spans="34:36" ht="15" customHeight="1" x14ac:dyDescent="0.15">
      <c r="AH2380" s="591" t="s">
        <v>1090</v>
      </c>
      <c r="AI2380" s="592" t="s">
        <v>2666</v>
      </c>
      <c r="AJ2380" s="591">
        <v>406013</v>
      </c>
    </row>
    <row r="2381" spans="34:36" ht="15" customHeight="1" x14ac:dyDescent="0.15">
      <c r="AH2381" s="591" t="s">
        <v>1090</v>
      </c>
      <c r="AI2381" s="592" t="s">
        <v>2667</v>
      </c>
      <c r="AJ2381" s="591">
        <v>406014</v>
      </c>
    </row>
    <row r="2382" spans="34:36" ht="15" customHeight="1" x14ac:dyDescent="0.15">
      <c r="AH2382" s="591" t="s">
        <v>1090</v>
      </c>
      <c r="AI2382" s="592"/>
      <c r="AJ2382" s="591">
        <v>406015</v>
      </c>
    </row>
    <row r="2383" spans="34:36" ht="15" customHeight="1" x14ac:dyDescent="0.15">
      <c r="AH2383" s="591" t="s">
        <v>1090</v>
      </c>
      <c r="AI2383" s="592" t="s">
        <v>2668</v>
      </c>
      <c r="AJ2383" s="591">
        <v>406012</v>
      </c>
    </row>
    <row r="2384" spans="34:36" ht="15" customHeight="1" x14ac:dyDescent="0.15">
      <c r="AH2384" s="591" t="s">
        <v>1090</v>
      </c>
      <c r="AI2384" s="592" t="s">
        <v>2669</v>
      </c>
      <c r="AJ2384" s="591">
        <v>406016</v>
      </c>
    </row>
    <row r="2385" spans="34:36" ht="15" customHeight="1" x14ac:dyDescent="0.15">
      <c r="AH2385" s="591" t="s">
        <v>1090</v>
      </c>
      <c r="AI2385" s="592" t="s">
        <v>2670</v>
      </c>
      <c r="AJ2385" s="591">
        <v>407001</v>
      </c>
    </row>
    <row r="2386" spans="34:36" ht="15" customHeight="1" x14ac:dyDescent="0.15">
      <c r="AH2386" s="591" t="s">
        <v>1090</v>
      </c>
      <c r="AI2386" s="592" t="s">
        <v>2671</v>
      </c>
      <c r="AJ2386" s="591">
        <v>407002</v>
      </c>
    </row>
    <row r="2387" spans="34:36" ht="15" customHeight="1" x14ac:dyDescent="0.15">
      <c r="AH2387" s="591" t="s">
        <v>1090</v>
      </c>
      <c r="AI2387" s="592" t="s">
        <v>1023</v>
      </c>
      <c r="AJ2387" s="591">
        <v>407003</v>
      </c>
    </row>
    <row r="2388" spans="34:36" ht="15" customHeight="1" x14ac:dyDescent="0.15">
      <c r="AH2388" s="591" t="s">
        <v>1090</v>
      </c>
      <c r="AI2388" s="592" t="s">
        <v>1024</v>
      </c>
      <c r="AJ2388" s="591">
        <v>407004</v>
      </c>
    </row>
    <row r="2389" spans="34:36" ht="15" customHeight="1" x14ac:dyDescent="0.15">
      <c r="AH2389" s="591" t="s">
        <v>1090</v>
      </c>
      <c r="AI2389" s="592" t="s">
        <v>2672</v>
      </c>
      <c r="AJ2389" s="591">
        <v>407005</v>
      </c>
    </row>
    <row r="2390" spans="34:36" ht="15" customHeight="1" x14ac:dyDescent="0.15">
      <c r="AH2390" s="591" t="s">
        <v>1090</v>
      </c>
      <c r="AI2390" s="592" t="s">
        <v>2673</v>
      </c>
      <c r="AJ2390" s="591">
        <v>407006</v>
      </c>
    </row>
    <row r="2391" spans="34:36" ht="15" customHeight="1" x14ac:dyDescent="0.15">
      <c r="AH2391" s="591" t="s">
        <v>1090</v>
      </c>
      <c r="AI2391" s="592" t="s">
        <v>2674</v>
      </c>
      <c r="AJ2391" s="591">
        <v>407007</v>
      </c>
    </row>
    <row r="2392" spans="34:36" ht="15" customHeight="1" x14ac:dyDescent="0.15">
      <c r="AH2392" s="591" t="s">
        <v>1090</v>
      </c>
      <c r="AI2392" s="592" t="s">
        <v>2675</v>
      </c>
      <c r="AJ2392" s="591">
        <v>407008</v>
      </c>
    </row>
    <row r="2393" spans="34:36" ht="15" customHeight="1" x14ac:dyDescent="0.15">
      <c r="AH2393" s="591" t="s">
        <v>1090</v>
      </c>
      <c r="AI2393" s="592" t="s">
        <v>2676</v>
      </c>
      <c r="AJ2393" s="591">
        <v>407009</v>
      </c>
    </row>
    <row r="2394" spans="34:36" ht="15" customHeight="1" x14ac:dyDescent="0.15">
      <c r="AH2394" s="591" t="s">
        <v>1090</v>
      </c>
      <c r="AI2394" s="592" t="s">
        <v>2677</v>
      </c>
      <c r="AJ2394" s="591">
        <v>407010</v>
      </c>
    </row>
    <row r="2395" spans="34:36" ht="15" customHeight="1" x14ac:dyDescent="0.15">
      <c r="AH2395" s="591" t="s">
        <v>1090</v>
      </c>
      <c r="AI2395" s="592" t="s">
        <v>2678</v>
      </c>
      <c r="AJ2395" s="591">
        <v>407011</v>
      </c>
    </row>
    <row r="2396" spans="34:36" ht="15" customHeight="1" x14ac:dyDescent="0.15">
      <c r="AH2396" s="591" t="s">
        <v>1090</v>
      </c>
      <c r="AI2396" s="592" t="s">
        <v>2679</v>
      </c>
      <c r="AJ2396" s="591">
        <v>407014</v>
      </c>
    </row>
    <row r="2397" spans="34:36" ht="15" customHeight="1" x14ac:dyDescent="0.15">
      <c r="AH2397" s="591" t="s">
        <v>1090</v>
      </c>
      <c r="AI2397" s="592" t="s">
        <v>2680</v>
      </c>
      <c r="AJ2397" s="591">
        <v>407015</v>
      </c>
    </row>
    <row r="2398" spans="34:36" ht="15" customHeight="1" x14ac:dyDescent="0.15">
      <c r="AH2398" s="591" t="s">
        <v>1090</v>
      </c>
      <c r="AI2398" s="592" t="s">
        <v>2681</v>
      </c>
      <c r="AJ2398" s="591">
        <v>407016</v>
      </c>
    </row>
    <row r="2399" spans="34:36" ht="15" customHeight="1" x14ac:dyDescent="0.15">
      <c r="AH2399" s="591" t="s">
        <v>1090</v>
      </c>
      <c r="AI2399" s="592" t="s">
        <v>2682</v>
      </c>
      <c r="AJ2399" s="591">
        <v>407017</v>
      </c>
    </row>
    <row r="2400" spans="34:36" ht="15" customHeight="1" x14ac:dyDescent="0.15">
      <c r="AH2400" s="591" t="s">
        <v>1090</v>
      </c>
      <c r="AI2400" s="592" t="s">
        <v>2683</v>
      </c>
      <c r="AJ2400" s="591">
        <v>407018</v>
      </c>
    </row>
    <row r="2401" spans="34:36" ht="15" customHeight="1" x14ac:dyDescent="0.15">
      <c r="AH2401" s="591" t="s">
        <v>1090</v>
      </c>
      <c r="AI2401" s="592" t="s">
        <v>2684</v>
      </c>
      <c r="AJ2401" s="591">
        <v>407019</v>
      </c>
    </row>
    <row r="2402" spans="34:36" ht="15" customHeight="1" x14ac:dyDescent="0.15">
      <c r="AH2402" s="591" t="s">
        <v>1090</v>
      </c>
      <c r="AI2402" s="592" t="s">
        <v>2685</v>
      </c>
      <c r="AJ2402" s="591">
        <v>407020</v>
      </c>
    </row>
    <row r="2403" spans="34:36" ht="15" customHeight="1" x14ac:dyDescent="0.15">
      <c r="AH2403" s="591" t="s">
        <v>1090</v>
      </c>
      <c r="AI2403" s="592"/>
      <c r="AJ2403" s="591">
        <v>407021</v>
      </c>
    </row>
    <row r="2404" spans="34:36" ht="15" customHeight="1" x14ac:dyDescent="0.15">
      <c r="AH2404" s="591" t="s">
        <v>1090</v>
      </c>
      <c r="AI2404" s="592" t="s">
        <v>2686</v>
      </c>
      <c r="AJ2404" s="591">
        <v>407022</v>
      </c>
    </row>
    <row r="2405" spans="34:36" ht="15" customHeight="1" x14ac:dyDescent="0.15">
      <c r="AH2405" s="591" t="s">
        <v>1090</v>
      </c>
      <c r="AI2405" s="592" t="s">
        <v>2687</v>
      </c>
      <c r="AJ2405" s="591">
        <v>407023</v>
      </c>
    </row>
    <row r="2406" spans="34:36" ht="15" customHeight="1" x14ac:dyDescent="0.15">
      <c r="AH2406" s="591" t="s">
        <v>1090</v>
      </c>
      <c r="AI2406" s="592" t="s">
        <v>2688</v>
      </c>
      <c r="AJ2406" s="591">
        <v>407024</v>
      </c>
    </row>
    <row r="2407" spans="34:36" ht="15" customHeight="1" x14ac:dyDescent="0.15">
      <c r="AH2407" s="591" t="s">
        <v>1090</v>
      </c>
      <c r="AI2407" s="592" t="s">
        <v>1038</v>
      </c>
      <c r="AJ2407" s="591">
        <v>407025</v>
      </c>
    </row>
    <row r="2408" spans="34:36" ht="15" customHeight="1" x14ac:dyDescent="0.15">
      <c r="AH2408" s="591" t="s">
        <v>1090</v>
      </c>
      <c r="AI2408" s="592"/>
      <c r="AJ2408" s="591">
        <v>407990</v>
      </c>
    </row>
    <row r="2409" spans="34:36" ht="15" customHeight="1" x14ac:dyDescent="0.15">
      <c r="AH2409" s="591" t="s">
        <v>1090</v>
      </c>
      <c r="AI2409" s="592" t="s">
        <v>2689</v>
      </c>
      <c r="AJ2409" s="591">
        <v>408001</v>
      </c>
    </row>
    <row r="2410" spans="34:36" ht="15" customHeight="1" x14ac:dyDescent="0.15">
      <c r="AH2410" s="591" t="s">
        <v>1090</v>
      </c>
      <c r="AI2410" s="592" t="s">
        <v>2690</v>
      </c>
      <c r="AJ2410" s="591">
        <v>408002</v>
      </c>
    </row>
    <row r="2411" spans="34:36" ht="15" customHeight="1" x14ac:dyDescent="0.15">
      <c r="AH2411" s="591" t="s">
        <v>1090</v>
      </c>
      <c r="AI2411" s="592" t="s">
        <v>2691</v>
      </c>
      <c r="AJ2411" s="591">
        <v>408003</v>
      </c>
    </row>
    <row r="2412" spans="34:36" ht="15" customHeight="1" x14ac:dyDescent="0.15">
      <c r="AH2412" s="591" t="s">
        <v>1090</v>
      </c>
      <c r="AI2412" s="592" t="s">
        <v>2692</v>
      </c>
      <c r="AJ2412" s="591">
        <v>408004</v>
      </c>
    </row>
    <row r="2413" spans="34:36" ht="15" customHeight="1" x14ac:dyDescent="0.15">
      <c r="AH2413" s="591" t="s">
        <v>1090</v>
      </c>
      <c r="AI2413" s="592" t="s">
        <v>2693</v>
      </c>
      <c r="AJ2413" s="591">
        <v>408005</v>
      </c>
    </row>
    <row r="2414" spans="34:36" ht="15" customHeight="1" x14ac:dyDescent="0.15">
      <c r="AH2414" s="591" t="s">
        <v>1090</v>
      </c>
      <c r="AI2414" s="592" t="s">
        <v>2694</v>
      </c>
      <c r="AJ2414" s="591">
        <v>408006</v>
      </c>
    </row>
    <row r="2415" spans="34:36" ht="15" customHeight="1" x14ac:dyDescent="0.15">
      <c r="AH2415" s="591" t="s">
        <v>1090</v>
      </c>
      <c r="AI2415" s="592" t="s">
        <v>2695</v>
      </c>
      <c r="AJ2415" s="591">
        <v>408008</v>
      </c>
    </row>
    <row r="2416" spans="34:36" ht="15" customHeight="1" x14ac:dyDescent="0.15">
      <c r="AH2416" s="591" t="s">
        <v>1090</v>
      </c>
      <c r="AI2416" s="592" t="s">
        <v>2696</v>
      </c>
      <c r="AJ2416" s="591">
        <v>408009</v>
      </c>
    </row>
    <row r="2417" spans="34:36" ht="15" customHeight="1" x14ac:dyDescent="0.15">
      <c r="AH2417" s="591" t="s">
        <v>1090</v>
      </c>
      <c r="AI2417" s="592" t="s">
        <v>2697</v>
      </c>
      <c r="AJ2417" s="591">
        <v>408010</v>
      </c>
    </row>
    <row r="2418" spans="34:36" ht="15" customHeight="1" x14ac:dyDescent="0.15">
      <c r="AH2418" s="591" t="s">
        <v>1090</v>
      </c>
      <c r="AI2418" s="592" t="s">
        <v>2698</v>
      </c>
      <c r="AJ2418" s="591">
        <v>408011</v>
      </c>
    </row>
    <row r="2419" spans="34:36" ht="15" customHeight="1" x14ac:dyDescent="0.15">
      <c r="AH2419" s="591" t="s">
        <v>1090</v>
      </c>
      <c r="AI2419" s="592" t="s">
        <v>2699</v>
      </c>
      <c r="AJ2419" s="591">
        <v>408012</v>
      </c>
    </row>
    <row r="2420" spans="34:36" ht="15" customHeight="1" x14ac:dyDescent="0.15">
      <c r="AH2420" s="591" t="s">
        <v>1090</v>
      </c>
      <c r="AI2420" s="592" t="s">
        <v>2700</v>
      </c>
      <c r="AJ2420" s="591">
        <v>408013</v>
      </c>
    </row>
    <row r="2421" spans="34:36" ht="15" customHeight="1" x14ac:dyDescent="0.15">
      <c r="AH2421" s="591" t="s">
        <v>1090</v>
      </c>
      <c r="AI2421" s="592" t="s">
        <v>2701</v>
      </c>
      <c r="AJ2421" s="591">
        <v>408014</v>
      </c>
    </row>
    <row r="2422" spans="34:36" ht="15" customHeight="1" x14ac:dyDescent="0.15">
      <c r="AH2422" s="591" t="s">
        <v>1090</v>
      </c>
      <c r="AI2422" s="592" t="s">
        <v>2702</v>
      </c>
      <c r="AJ2422" s="591">
        <v>408015</v>
      </c>
    </row>
    <row r="2423" spans="34:36" ht="15" customHeight="1" x14ac:dyDescent="0.15">
      <c r="AH2423" s="591" t="s">
        <v>1090</v>
      </c>
      <c r="AI2423" s="592" t="s">
        <v>2703</v>
      </c>
      <c r="AJ2423" s="591">
        <v>408016</v>
      </c>
    </row>
    <row r="2424" spans="34:36" ht="15" customHeight="1" x14ac:dyDescent="0.15">
      <c r="AH2424" s="591" t="s">
        <v>1090</v>
      </c>
      <c r="AI2424" s="592" t="s">
        <v>2704</v>
      </c>
      <c r="AJ2424" s="591">
        <v>408017</v>
      </c>
    </row>
    <row r="2425" spans="34:36" ht="15" customHeight="1" x14ac:dyDescent="0.15">
      <c r="AH2425" s="591" t="s">
        <v>1090</v>
      </c>
      <c r="AI2425" s="592" t="s">
        <v>1055</v>
      </c>
      <c r="AJ2425" s="591">
        <v>408018</v>
      </c>
    </row>
    <row r="2426" spans="34:36" ht="15" customHeight="1" x14ac:dyDescent="0.15">
      <c r="AH2426" s="591" t="s">
        <v>1090</v>
      </c>
      <c r="AI2426" s="592" t="s">
        <v>2705</v>
      </c>
      <c r="AJ2426" s="591">
        <v>408019</v>
      </c>
    </row>
    <row r="2427" spans="34:36" ht="15" customHeight="1" x14ac:dyDescent="0.15">
      <c r="AH2427" s="591" t="s">
        <v>1090</v>
      </c>
      <c r="AI2427" s="592" t="s">
        <v>2706</v>
      </c>
      <c r="AJ2427" s="591">
        <v>408020</v>
      </c>
    </row>
    <row r="2428" spans="34:36" ht="15" customHeight="1" x14ac:dyDescent="0.15">
      <c r="AH2428" s="591" t="s">
        <v>1090</v>
      </c>
      <c r="AI2428" s="592" t="s">
        <v>2707</v>
      </c>
      <c r="AJ2428" s="591">
        <v>408021</v>
      </c>
    </row>
    <row r="2429" spans="34:36" ht="15" customHeight="1" x14ac:dyDescent="0.15">
      <c r="AH2429" s="591" t="s">
        <v>1090</v>
      </c>
      <c r="AI2429" s="592" t="s">
        <v>2708</v>
      </c>
      <c r="AJ2429" s="591">
        <v>408022</v>
      </c>
    </row>
    <row r="2430" spans="34:36" ht="15" customHeight="1" x14ac:dyDescent="0.15">
      <c r="AH2430" s="591" t="s">
        <v>1090</v>
      </c>
      <c r="AI2430" s="592" t="s">
        <v>2709</v>
      </c>
      <c r="AJ2430" s="591">
        <v>408023</v>
      </c>
    </row>
    <row r="2431" spans="34:36" ht="15" customHeight="1" x14ac:dyDescent="0.15">
      <c r="AH2431" s="591" t="s">
        <v>1090</v>
      </c>
      <c r="AI2431" s="592" t="s">
        <v>2710</v>
      </c>
      <c r="AJ2431" s="591">
        <v>408024</v>
      </c>
    </row>
    <row r="2432" spans="34:36" ht="15" customHeight="1" x14ac:dyDescent="0.15">
      <c r="AH2432" s="591" t="s">
        <v>1090</v>
      </c>
      <c r="AI2432" s="592" t="s">
        <v>2711</v>
      </c>
      <c r="AJ2432" s="591">
        <v>408027</v>
      </c>
    </row>
    <row r="2433" spans="34:36" ht="15" customHeight="1" x14ac:dyDescent="0.15">
      <c r="AH2433" s="591" t="s">
        <v>1090</v>
      </c>
      <c r="AI2433" s="592" t="s">
        <v>2712</v>
      </c>
      <c r="AJ2433" s="591">
        <v>408028</v>
      </c>
    </row>
    <row r="2434" spans="34:36" ht="15" customHeight="1" x14ac:dyDescent="0.15">
      <c r="AH2434" s="591" t="s">
        <v>1090</v>
      </c>
      <c r="AI2434" s="592" t="s">
        <v>2713</v>
      </c>
      <c r="AJ2434" s="591">
        <v>408034</v>
      </c>
    </row>
    <row r="2435" spans="34:36" ht="15" customHeight="1" x14ac:dyDescent="0.15">
      <c r="AH2435" s="591" t="s">
        <v>1090</v>
      </c>
      <c r="AI2435" s="592" t="s">
        <v>2714</v>
      </c>
      <c r="AJ2435" s="591">
        <v>408030</v>
      </c>
    </row>
    <row r="2436" spans="34:36" ht="15" customHeight="1" x14ac:dyDescent="0.15">
      <c r="AH2436" s="591" t="s">
        <v>1090</v>
      </c>
      <c r="AI2436" s="592" t="s">
        <v>1065</v>
      </c>
      <c r="AJ2436" s="591">
        <v>408031</v>
      </c>
    </row>
    <row r="2437" spans="34:36" ht="15" customHeight="1" x14ac:dyDescent="0.15">
      <c r="AH2437" s="591" t="s">
        <v>1090</v>
      </c>
      <c r="AI2437" s="592" t="s">
        <v>2715</v>
      </c>
      <c r="AJ2437" s="591">
        <v>408033</v>
      </c>
    </row>
    <row r="2438" spans="34:36" ht="15" customHeight="1" x14ac:dyDescent="0.15">
      <c r="AH2438" s="591" t="s">
        <v>1090</v>
      </c>
      <c r="AI2438" s="592" t="s">
        <v>2716</v>
      </c>
      <c r="AJ2438" s="591">
        <v>408025</v>
      </c>
    </row>
    <row r="2439" spans="34:36" ht="15" customHeight="1" x14ac:dyDescent="0.15">
      <c r="AH2439" s="591" t="s">
        <v>1090</v>
      </c>
      <c r="AI2439" s="592"/>
      <c r="AJ2439" s="591">
        <v>408026</v>
      </c>
    </row>
    <row r="2440" spans="34:36" ht="15" customHeight="1" x14ac:dyDescent="0.15">
      <c r="AH2440" s="591" t="s">
        <v>1090</v>
      </c>
      <c r="AI2440" s="592" t="s">
        <v>2717</v>
      </c>
      <c r="AJ2440" s="591">
        <v>408029</v>
      </c>
    </row>
    <row r="2441" spans="34:36" ht="15" customHeight="1" x14ac:dyDescent="0.15">
      <c r="AH2441" s="591" t="s">
        <v>1090</v>
      </c>
      <c r="AI2441" s="593" t="s">
        <v>2718</v>
      </c>
      <c r="AJ2441" s="591">
        <v>409004</v>
      </c>
    </row>
    <row r="2442" spans="34:36" ht="15" customHeight="1" x14ac:dyDescent="0.15">
      <c r="AH2442" s="591" t="s">
        <v>1090</v>
      </c>
      <c r="AI2442" s="592" t="s">
        <v>2719</v>
      </c>
      <c r="AJ2442" s="591">
        <v>409001</v>
      </c>
    </row>
    <row r="2443" spans="34:36" ht="15" customHeight="1" x14ac:dyDescent="0.15">
      <c r="AH2443" s="591" t="s">
        <v>1090</v>
      </c>
      <c r="AI2443" s="592" t="s">
        <v>2720</v>
      </c>
      <c r="AJ2443" s="591">
        <v>409002</v>
      </c>
    </row>
    <row r="2444" spans="34:36" ht="15" customHeight="1" x14ac:dyDescent="0.15">
      <c r="AH2444" s="591" t="s">
        <v>1090</v>
      </c>
      <c r="AI2444" s="592" t="s">
        <v>2721</v>
      </c>
      <c r="AJ2444" s="591">
        <v>409003</v>
      </c>
    </row>
    <row r="2445" spans="34:36" ht="15" customHeight="1" x14ac:dyDescent="0.15">
      <c r="AH2445" s="591" t="s">
        <v>1090</v>
      </c>
      <c r="AI2445" s="592" t="s">
        <v>2722</v>
      </c>
      <c r="AJ2445" s="591">
        <v>409005</v>
      </c>
    </row>
    <row r="2446" spans="34:36" ht="15" customHeight="1" x14ac:dyDescent="0.15">
      <c r="AH2446" s="591" t="s">
        <v>1090</v>
      </c>
      <c r="AI2446" s="592" t="s">
        <v>2723</v>
      </c>
      <c r="AJ2446" s="591">
        <v>409006</v>
      </c>
    </row>
    <row r="2447" spans="34:36" ht="15" customHeight="1" x14ac:dyDescent="0.15">
      <c r="AH2447" s="591" t="s">
        <v>1090</v>
      </c>
      <c r="AI2447" s="592" t="s">
        <v>2724</v>
      </c>
      <c r="AJ2447" s="591">
        <v>409007</v>
      </c>
    </row>
    <row r="2448" spans="34:36" ht="15" customHeight="1" x14ac:dyDescent="0.15">
      <c r="AH2448" s="591" t="s">
        <v>1090</v>
      </c>
      <c r="AI2448" s="592" t="s">
        <v>2725</v>
      </c>
      <c r="AJ2448" s="591">
        <v>409008</v>
      </c>
    </row>
    <row r="2449" spans="34:36" ht="15" customHeight="1" x14ac:dyDescent="0.15">
      <c r="AH2449" s="591" t="s">
        <v>1090</v>
      </c>
      <c r="AI2449" s="592" t="s">
        <v>1079</v>
      </c>
      <c r="AJ2449" s="591">
        <v>409009</v>
      </c>
    </row>
    <row r="2450" spans="34:36" ht="15" customHeight="1" x14ac:dyDescent="0.15">
      <c r="AH2450" s="591" t="s">
        <v>1090</v>
      </c>
      <c r="AI2450" s="592" t="s">
        <v>2726</v>
      </c>
      <c r="AJ2450" s="591">
        <v>409010</v>
      </c>
    </row>
    <row r="2451" spans="34:36" ht="15" customHeight="1" x14ac:dyDescent="0.15">
      <c r="AH2451" s="591" t="s">
        <v>1090</v>
      </c>
      <c r="AI2451" s="592" t="s">
        <v>2727</v>
      </c>
      <c r="AJ2451" s="591">
        <v>409011</v>
      </c>
    </row>
    <row r="2452" spans="34:36" ht="15" customHeight="1" x14ac:dyDescent="0.15">
      <c r="AH2452" s="591" t="s">
        <v>1090</v>
      </c>
      <c r="AI2452" s="592" t="s">
        <v>2728</v>
      </c>
      <c r="AJ2452" s="591">
        <v>409013</v>
      </c>
    </row>
    <row r="2453" spans="34:36" ht="15" customHeight="1" x14ac:dyDescent="0.15">
      <c r="AH2453" s="591" t="s">
        <v>1090</v>
      </c>
      <c r="AI2453" s="592" t="s">
        <v>2729</v>
      </c>
      <c r="AJ2453" s="591">
        <v>409014</v>
      </c>
    </row>
    <row r="2454" spans="34:36" ht="15" customHeight="1" x14ac:dyDescent="0.15">
      <c r="AH2454" s="591" t="s">
        <v>1090</v>
      </c>
      <c r="AI2454" s="592" t="s">
        <v>2730</v>
      </c>
      <c r="AJ2454" s="591">
        <v>409015</v>
      </c>
    </row>
    <row r="2455" spans="34:36" ht="15" customHeight="1" x14ac:dyDescent="0.15">
      <c r="AH2455" s="591" t="s">
        <v>1090</v>
      </c>
      <c r="AI2455" s="592" t="s">
        <v>2731</v>
      </c>
      <c r="AJ2455" s="591">
        <v>409016</v>
      </c>
    </row>
    <row r="2456" spans="34:36" ht="15" customHeight="1" x14ac:dyDescent="0.15">
      <c r="AH2456" s="591" t="s">
        <v>1090</v>
      </c>
      <c r="AI2456" s="592" t="s">
        <v>2732</v>
      </c>
      <c r="AJ2456" s="591">
        <v>409017</v>
      </c>
    </row>
    <row r="2457" spans="34:36" ht="15" customHeight="1" x14ac:dyDescent="0.15">
      <c r="AH2457" s="591" t="s">
        <v>1090</v>
      </c>
      <c r="AI2457" s="592" t="s">
        <v>2733</v>
      </c>
      <c r="AJ2457" s="591">
        <v>409018</v>
      </c>
    </row>
    <row r="2458" spans="34:36" ht="15" customHeight="1" x14ac:dyDescent="0.15">
      <c r="AH2458" s="591" t="s">
        <v>1090</v>
      </c>
      <c r="AI2458" s="592" t="s">
        <v>2734</v>
      </c>
      <c r="AJ2458" s="591">
        <v>409012</v>
      </c>
    </row>
    <row r="2459" spans="34:36" ht="15" customHeight="1" x14ac:dyDescent="0.15">
      <c r="AH2459" s="591" t="s">
        <v>1090</v>
      </c>
      <c r="AI2459" s="592" t="s">
        <v>2735</v>
      </c>
      <c r="AJ2459" s="591">
        <v>409019</v>
      </c>
    </row>
    <row r="2460" spans="34:36" ht="15" customHeight="1" x14ac:dyDescent="0.15">
      <c r="AH2460" s="591" t="s">
        <v>1090</v>
      </c>
      <c r="AI2460" s="592" t="s">
        <v>2736</v>
      </c>
      <c r="AJ2460" s="591">
        <v>410001</v>
      </c>
    </row>
    <row r="2461" spans="34:36" ht="15" customHeight="1" x14ac:dyDescent="0.15">
      <c r="AH2461" s="591" t="s">
        <v>1090</v>
      </c>
      <c r="AI2461" s="592" t="s">
        <v>2737</v>
      </c>
      <c r="AJ2461" s="591">
        <v>410003</v>
      </c>
    </row>
    <row r="2462" spans="34:36" ht="15" customHeight="1" x14ac:dyDescent="0.15">
      <c r="AH2462" s="591" t="s">
        <v>1090</v>
      </c>
      <c r="AI2462" s="592" t="s">
        <v>2738</v>
      </c>
      <c r="AJ2462" s="591">
        <v>410008</v>
      </c>
    </row>
    <row r="2463" spans="34:36" ht="15" customHeight="1" x14ac:dyDescent="0.15">
      <c r="AH2463" s="591" t="s">
        <v>1090</v>
      </c>
      <c r="AI2463" s="592" t="s">
        <v>2739</v>
      </c>
      <c r="AJ2463" s="591">
        <v>410004</v>
      </c>
    </row>
    <row r="2464" spans="34:36" ht="15" customHeight="1" x14ac:dyDescent="0.15">
      <c r="AH2464" s="591" t="s">
        <v>1090</v>
      </c>
      <c r="AI2464" s="592" t="s">
        <v>2740</v>
      </c>
      <c r="AJ2464" s="591">
        <v>410005</v>
      </c>
    </row>
    <row r="2465" spans="34:36" ht="15" customHeight="1" x14ac:dyDescent="0.15">
      <c r="AH2465" s="591" t="s">
        <v>1090</v>
      </c>
      <c r="AI2465" s="592" t="s">
        <v>2741</v>
      </c>
      <c r="AJ2465" s="591">
        <v>410006</v>
      </c>
    </row>
    <row r="2466" spans="34:36" ht="15" customHeight="1" x14ac:dyDescent="0.15">
      <c r="AH2466" s="591" t="s">
        <v>1090</v>
      </c>
      <c r="AI2466" s="592" t="s">
        <v>2742</v>
      </c>
      <c r="AJ2466" s="591">
        <v>410010</v>
      </c>
    </row>
    <row r="2467" spans="34:36" ht="15" customHeight="1" x14ac:dyDescent="0.15">
      <c r="AH2467" s="591" t="s">
        <v>1090</v>
      </c>
      <c r="AI2467" s="592" t="s">
        <v>2743</v>
      </c>
      <c r="AJ2467" s="591">
        <v>410011</v>
      </c>
    </row>
    <row r="2468" spans="34:36" ht="15" customHeight="1" x14ac:dyDescent="0.15">
      <c r="AH2468" s="591" t="s">
        <v>1090</v>
      </c>
      <c r="AI2468" s="592" t="s">
        <v>2744</v>
      </c>
      <c r="AJ2468" s="591">
        <v>410012</v>
      </c>
    </row>
    <row r="2469" spans="34:36" ht="15" customHeight="1" x14ac:dyDescent="0.15">
      <c r="AH2469" s="591" t="s">
        <v>1090</v>
      </c>
      <c r="AI2469" s="592" t="s">
        <v>2745</v>
      </c>
      <c r="AJ2469" s="591">
        <v>410013</v>
      </c>
    </row>
    <row r="2470" spans="34:36" ht="15" customHeight="1" x14ac:dyDescent="0.15">
      <c r="AH2470" s="591" t="s">
        <v>1090</v>
      </c>
      <c r="AI2470" s="592" t="s">
        <v>2746</v>
      </c>
      <c r="AJ2470" s="591">
        <v>410014</v>
      </c>
    </row>
    <row r="2471" spans="34:36" ht="15" customHeight="1" x14ac:dyDescent="0.15">
      <c r="AH2471" s="591" t="s">
        <v>1090</v>
      </c>
      <c r="AI2471" s="592" t="s">
        <v>2747</v>
      </c>
      <c r="AJ2471" s="591">
        <v>410015</v>
      </c>
    </row>
    <row r="2472" spans="34:36" ht="15" customHeight="1" x14ac:dyDescent="0.15">
      <c r="AH2472" s="591" t="s">
        <v>1090</v>
      </c>
      <c r="AI2472" s="592" t="s">
        <v>2748</v>
      </c>
      <c r="AJ2472" s="591">
        <v>410016</v>
      </c>
    </row>
    <row r="2473" spans="34:36" ht="15" customHeight="1" x14ac:dyDescent="0.15">
      <c r="AH2473" s="591" t="s">
        <v>1090</v>
      </c>
      <c r="AI2473" s="592" t="s">
        <v>2749</v>
      </c>
      <c r="AJ2473" s="591">
        <v>410017</v>
      </c>
    </row>
    <row r="2474" spans="34:36" ht="15" customHeight="1" x14ac:dyDescent="0.15">
      <c r="AH2474" s="591" t="s">
        <v>1090</v>
      </c>
      <c r="AI2474" s="592" t="s">
        <v>2750</v>
      </c>
      <c r="AJ2474" s="591">
        <v>410018</v>
      </c>
    </row>
    <row r="2475" spans="34:36" ht="15" customHeight="1" x14ac:dyDescent="0.15">
      <c r="AH2475" s="591" t="s">
        <v>1090</v>
      </c>
      <c r="AI2475" s="592" t="s">
        <v>2751</v>
      </c>
      <c r="AJ2475" s="591">
        <v>410019</v>
      </c>
    </row>
    <row r="2476" spans="34:36" ht="15" customHeight="1" x14ac:dyDescent="0.15">
      <c r="AH2476" s="591" t="s">
        <v>1090</v>
      </c>
      <c r="AI2476" s="592" t="s">
        <v>2752</v>
      </c>
      <c r="AJ2476" s="591">
        <v>410020</v>
      </c>
    </row>
    <row r="2477" spans="34:36" ht="15" customHeight="1" x14ac:dyDescent="0.15">
      <c r="AH2477" s="591" t="s">
        <v>1090</v>
      </c>
      <c r="AI2477" s="592" t="s">
        <v>1304</v>
      </c>
      <c r="AJ2477" s="591">
        <v>410021</v>
      </c>
    </row>
    <row r="2478" spans="34:36" ht="15" customHeight="1" x14ac:dyDescent="0.15">
      <c r="AH2478" s="591" t="s">
        <v>1090</v>
      </c>
      <c r="AI2478" s="592" t="s">
        <v>2753</v>
      </c>
      <c r="AJ2478" s="591">
        <v>410022</v>
      </c>
    </row>
    <row r="2479" spans="34:36" ht="15" customHeight="1" x14ac:dyDescent="0.15">
      <c r="AH2479" s="591" t="s">
        <v>1090</v>
      </c>
      <c r="AI2479" s="592" t="s">
        <v>2754</v>
      </c>
      <c r="AJ2479" s="591">
        <v>410023</v>
      </c>
    </row>
    <row r="2480" spans="34:36" ht="15" customHeight="1" x14ac:dyDescent="0.15">
      <c r="AH2480" s="591" t="s">
        <v>1090</v>
      </c>
      <c r="AI2480" s="593" t="s">
        <v>2755</v>
      </c>
      <c r="AJ2480" s="591">
        <v>410024</v>
      </c>
    </row>
    <row r="2481" spans="34:36" ht="15" customHeight="1" x14ac:dyDescent="0.15">
      <c r="AH2481" s="591" t="s">
        <v>1090</v>
      </c>
      <c r="AI2481" s="592" t="s">
        <v>1114</v>
      </c>
      <c r="AJ2481" s="591">
        <v>410025</v>
      </c>
    </row>
    <row r="2482" spans="34:36" ht="15" customHeight="1" x14ac:dyDescent="0.15">
      <c r="AH2482" s="591" t="s">
        <v>1090</v>
      </c>
      <c r="AI2482" s="592" t="s">
        <v>2756</v>
      </c>
      <c r="AJ2482" s="591">
        <v>410026</v>
      </c>
    </row>
    <row r="2483" spans="34:36" ht="15" customHeight="1" x14ac:dyDescent="0.15">
      <c r="AH2483" s="591" t="s">
        <v>1090</v>
      </c>
      <c r="AI2483" s="592" t="s">
        <v>2757</v>
      </c>
      <c r="AJ2483" s="591">
        <v>410991</v>
      </c>
    </row>
    <row r="2484" spans="34:36" ht="15" customHeight="1" x14ac:dyDescent="0.15">
      <c r="AH2484" s="591" t="s">
        <v>1090</v>
      </c>
      <c r="AI2484" s="592" t="s">
        <v>2758</v>
      </c>
      <c r="AJ2484" s="591">
        <v>410990</v>
      </c>
    </row>
    <row r="2485" spans="34:36" ht="15" customHeight="1" x14ac:dyDescent="0.15">
      <c r="AH2485" s="591" t="s">
        <v>1090</v>
      </c>
      <c r="AI2485" s="592" t="s">
        <v>2759</v>
      </c>
      <c r="AJ2485" s="591">
        <v>411001</v>
      </c>
    </row>
    <row r="2486" spans="34:36" ht="15" customHeight="1" x14ac:dyDescent="0.15">
      <c r="AH2486" s="591" t="s">
        <v>1090</v>
      </c>
      <c r="AI2486" s="592" t="s">
        <v>2760</v>
      </c>
      <c r="AJ2486" s="591">
        <v>411002</v>
      </c>
    </row>
    <row r="2487" spans="34:36" ht="15" customHeight="1" x14ac:dyDescent="0.15">
      <c r="AH2487" s="591" t="s">
        <v>1090</v>
      </c>
      <c r="AI2487" s="592" t="s">
        <v>2761</v>
      </c>
      <c r="AJ2487" s="591">
        <v>411003</v>
      </c>
    </row>
    <row r="2488" spans="34:36" ht="15" customHeight="1" x14ac:dyDescent="0.15">
      <c r="AH2488" s="591" t="s">
        <v>1090</v>
      </c>
      <c r="AI2488" s="592" t="s">
        <v>2762</v>
      </c>
      <c r="AJ2488" s="591">
        <v>411004</v>
      </c>
    </row>
    <row r="2489" spans="34:36" ht="15" customHeight="1" x14ac:dyDescent="0.15">
      <c r="AH2489" s="591" t="s">
        <v>1090</v>
      </c>
      <c r="AI2489" s="592" t="s">
        <v>2763</v>
      </c>
      <c r="AJ2489" s="591">
        <v>411005</v>
      </c>
    </row>
    <row r="2490" spans="34:36" ht="15" customHeight="1" x14ac:dyDescent="0.15">
      <c r="AH2490" s="591" t="s">
        <v>1090</v>
      </c>
      <c r="AI2490" s="592" t="s">
        <v>2764</v>
      </c>
      <c r="AJ2490" s="591">
        <v>411006</v>
      </c>
    </row>
    <row r="2491" spans="34:36" ht="15" customHeight="1" x14ac:dyDescent="0.15">
      <c r="AH2491" s="591" t="s">
        <v>1090</v>
      </c>
      <c r="AI2491" s="596" t="s">
        <v>2765</v>
      </c>
      <c r="AJ2491" s="597">
        <v>411007</v>
      </c>
    </row>
    <row r="2492" spans="34:36" ht="15" customHeight="1" x14ac:dyDescent="0.15">
      <c r="AH2492" s="591" t="s">
        <v>1090</v>
      </c>
      <c r="AI2492" s="592" t="s">
        <v>2766</v>
      </c>
      <c r="AJ2492" s="591">
        <v>411008</v>
      </c>
    </row>
    <row r="2493" spans="34:36" ht="15" customHeight="1" x14ac:dyDescent="0.15">
      <c r="AH2493" s="591" t="s">
        <v>1090</v>
      </c>
      <c r="AI2493" s="592" t="s">
        <v>2767</v>
      </c>
      <c r="AJ2493" s="591">
        <v>411009</v>
      </c>
    </row>
    <row r="2494" spans="34:36" ht="15" customHeight="1" x14ac:dyDescent="0.15">
      <c r="AH2494" s="591" t="s">
        <v>1090</v>
      </c>
      <c r="AI2494" s="592" t="s">
        <v>2768</v>
      </c>
      <c r="AJ2494" s="591">
        <v>411010</v>
      </c>
    </row>
    <row r="2495" spans="34:36" ht="15" customHeight="1" x14ac:dyDescent="0.15">
      <c r="AH2495" s="591" t="s">
        <v>1090</v>
      </c>
      <c r="AI2495" s="592" t="s">
        <v>2769</v>
      </c>
      <c r="AJ2495" s="591">
        <v>411011</v>
      </c>
    </row>
    <row r="2496" spans="34:36" ht="15" customHeight="1" x14ac:dyDescent="0.15">
      <c r="AH2496" s="591" t="s">
        <v>1090</v>
      </c>
      <c r="AI2496" s="592" t="s">
        <v>2770</v>
      </c>
      <c r="AJ2496" s="591">
        <v>411012</v>
      </c>
    </row>
    <row r="2497" spans="34:36" ht="15" customHeight="1" x14ac:dyDescent="0.15">
      <c r="AH2497" s="591" t="s">
        <v>1090</v>
      </c>
      <c r="AI2497" s="592"/>
      <c r="AJ2497" s="591">
        <v>411013</v>
      </c>
    </row>
    <row r="2498" spans="34:36" ht="15" customHeight="1" x14ac:dyDescent="0.15">
      <c r="AH2498" s="591" t="s">
        <v>1090</v>
      </c>
      <c r="AI2498" s="592" t="s">
        <v>2771</v>
      </c>
      <c r="AJ2498" s="591">
        <v>411014</v>
      </c>
    </row>
    <row r="2499" spans="34:36" ht="15" customHeight="1" x14ac:dyDescent="0.15">
      <c r="AH2499" s="591" t="s">
        <v>1090</v>
      </c>
      <c r="AI2499" s="592" t="s">
        <v>2772</v>
      </c>
      <c r="AJ2499" s="591">
        <v>411015</v>
      </c>
    </row>
    <row r="2500" spans="34:36" ht="15" customHeight="1" x14ac:dyDescent="0.15">
      <c r="AH2500" s="591" t="s">
        <v>1090</v>
      </c>
      <c r="AI2500" s="592" t="s">
        <v>2773</v>
      </c>
      <c r="AJ2500" s="591">
        <v>411016</v>
      </c>
    </row>
    <row r="2501" spans="34:36" ht="15" customHeight="1" x14ac:dyDescent="0.15">
      <c r="AH2501" s="591" t="s">
        <v>1090</v>
      </c>
      <c r="AI2501" s="592" t="s">
        <v>2774</v>
      </c>
      <c r="AJ2501" s="591">
        <v>411017</v>
      </c>
    </row>
    <row r="2502" spans="34:36" ht="15" customHeight="1" x14ac:dyDescent="0.15">
      <c r="AH2502" s="591" t="s">
        <v>1090</v>
      </c>
      <c r="AI2502" s="592" t="s">
        <v>2775</v>
      </c>
      <c r="AJ2502" s="591">
        <v>411018</v>
      </c>
    </row>
    <row r="2503" spans="34:36" ht="15" customHeight="1" x14ac:dyDescent="0.15">
      <c r="AH2503" s="591" t="s">
        <v>1090</v>
      </c>
      <c r="AI2503" s="592" t="s">
        <v>2776</v>
      </c>
      <c r="AJ2503" s="591">
        <v>411019</v>
      </c>
    </row>
    <row r="2504" spans="34:36" ht="15" customHeight="1" x14ac:dyDescent="0.15">
      <c r="AH2504" s="591" t="s">
        <v>1090</v>
      </c>
      <c r="AI2504" s="592" t="s">
        <v>2777</v>
      </c>
      <c r="AJ2504" s="591">
        <v>411020</v>
      </c>
    </row>
    <row r="2505" spans="34:36" ht="15" customHeight="1" x14ac:dyDescent="0.15">
      <c r="AH2505" s="591" t="s">
        <v>1090</v>
      </c>
      <c r="AI2505" s="592" t="s">
        <v>2778</v>
      </c>
      <c r="AJ2505" s="591">
        <v>411021</v>
      </c>
    </row>
    <row r="2506" spans="34:36" ht="15" customHeight="1" x14ac:dyDescent="0.15">
      <c r="AH2506" s="591" t="s">
        <v>1090</v>
      </c>
      <c r="AI2506" s="592" t="s">
        <v>2779</v>
      </c>
      <c r="AJ2506" s="591">
        <v>411022</v>
      </c>
    </row>
    <row r="2507" spans="34:36" ht="15" customHeight="1" x14ac:dyDescent="0.15">
      <c r="AH2507" s="591" t="s">
        <v>1090</v>
      </c>
      <c r="AI2507" s="592" t="s">
        <v>2780</v>
      </c>
      <c r="AJ2507" s="591">
        <v>411023</v>
      </c>
    </row>
    <row r="2508" spans="34:36" ht="15" customHeight="1" x14ac:dyDescent="0.15">
      <c r="AH2508" s="591" t="s">
        <v>1090</v>
      </c>
      <c r="AI2508" s="592" t="s">
        <v>2781</v>
      </c>
      <c r="AJ2508" s="591">
        <v>411024</v>
      </c>
    </row>
    <row r="2509" spans="34:36" ht="15" customHeight="1" x14ac:dyDescent="0.15">
      <c r="AH2509" s="591" t="s">
        <v>1090</v>
      </c>
      <c r="AI2509" s="592" t="s">
        <v>2782</v>
      </c>
      <c r="AJ2509" s="591">
        <v>411025</v>
      </c>
    </row>
    <row r="2510" spans="34:36" ht="15" customHeight="1" x14ac:dyDescent="0.15">
      <c r="AH2510" s="591" t="s">
        <v>1090</v>
      </c>
      <c r="AI2510" s="592" t="s">
        <v>2783</v>
      </c>
      <c r="AJ2510" s="591">
        <v>411026</v>
      </c>
    </row>
    <row r="2511" spans="34:36" ht="15" customHeight="1" x14ac:dyDescent="0.15">
      <c r="AH2511" s="591" t="s">
        <v>1090</v>
      </c>
      <c r="AI2511" s="592" t="s">
        <v>2784</v>
      </c>
      <c r="AJ2511" s="591">
        <v>411027</v>
      </c>
    </row>
    <row r="2512" spans="34:36" ht="15" customHeight="1" x14ac:dyDescent="0.15">
      <c r="AH2512" s="591" t="s">
        <v>1090</v>
      </c>
      <c r="AI2512" s="592" t="s">
        <v>2785</v>
      </c>
      <c r="AJ2512" s="591">
        <v>411028</v>
      </c>
    </row>
    <row r="2513" spans="34:36" ht="15" customHeight="1" x14ac:dyDescent="0.15">
      <c r="AH2513" s="591" t="s">
        <v>1090</v>
      </c>
      <c r="AI2513" s="592" t="s">
        <v>2786</v>
      </c>
      <c r="AJ2513" s="591">
        <v>411029</v>
      </c>
    </row>
    <row r="2514" spans="34:36" ht="15" customHeight="1" x14ac:dyDescent="0.15">
      <c r="AH2514" s="591" t="s">
        <v>1090</v>
      </c>
      <c r="AI2514" s="592" t="s">
        <v>2787</v>
      </c>
      <c r="AJ2514" s="591">
        <v>411030</v>
      </c>
    </row>
    <row r="2515" spans="34:36" ht="15" customHeight="1" x14ac:dyDescent="0.15">
      <c r="AH2515" s="591" t="s">
        <v>1090</v>
      </c>
      <c r="AI2515" s="592" t="s">
        <v>2788</v>
      </c>
      <c r="AJ2515" s="591">
        <v>412002</v>
      </c>
    </row>
    <row r="2516" spans="34:36" ht="15" customHeight="1" x14ac:dyDescent="0.15">
      <c r="AH2516" s="591" t="s">
        <v>1090</v>
      </c>
      <c r="AI2516" s="592" t="s">
        <v>2789</v>
      </c>
      <c r="AJ2516" s="591">
        <v>412003</v>
      </c>
    </row>
    <row r="2517" spans="34:36" ht="15" customHeight="1" x14ac:dyDescent="0.15">
      <c r="AH2517" s="591" t="s">
        <v>1090</v>
      </c>
      <c r="AI2517" s="592" t="s">
        <v>2790</v>
      </c>
      <c r="AJ2517" s="591">
        <v>412004</v>
      </c>
    </row>
    <row r="2518" spans="34:36" ht="15" customHeight="1" x14ac:dyDescent="0.15">
      <c r="AH2518" s="591" t="s">
        <v>1090</v>
      </c>
      <c r="AI2518" s="592" t="s">
        <v>2791</v>
      </c>
      <c r="AJ2518" s="591">
        <v>412005</v>
      </c>
    </row>
    <row r="2519" spans="34:36" ht="15" customHeight="1" x14ac:dyDescent="0.15">
      <c r="AH2519" s="591" t="s">
        <v>1090</v>
      </c>
      <c r="AI2519" s="592" t="s">
        <v>2792</v>
      </c>
      <c r="AJ2519" s="591">
        <v>412006</v>
      </c>
    </row>
    <row r="2520" spans="34:36" ht="15" customHeight="1" x14ac:dyDescent="0.15">
      <c r="AH2520" s="591" t="s">
        <v>1090</v>
      </c>
      <c r="AI2520" s="592" t="s">
        <v>2793</v>
      </c>
      <c r="AJ2520" s="591">
        <v>412007</v>
      </c>
    </row>
    <row r="2521" spans="34:36" ht="15" customHeight="1" x14ac:dyDescent="0.15">
      <c r="AH2521" s="591" t="s">
        <v>1090</v>
      </c>
      <c r="AI2521" s="592" t="s">
        <v>2794</v>
      </c>
      <c r="AJ2521" s="591">
        <v>412008</v>
      </c>
    </row>
    <row r="2522" spans="34:36" ht="15" customHeight="1" x14ac:dyDescent="0.15">
      <c r="AH2522" s="591" t="s">
        <v>1090</v>
      </c>
      <c r="AI2522" s="592" t="s">
        <v>2795</v>
      </c>
      <c r="AJ2522" s="591">
        <v>412009</v>
      </c>
    </row>
    <row r="2523" spans="34:36" ht="15" customHeight="1" x14ac:dyDescent="0.15">
      <c r="AH2523" s="591" t="s">
        <v>1090</v>
      </c>
      <c r="AI2523" s="592" t="s">
        <v>2796</v>
      </c>
      <c r="AJ2523" s="591">
        <v>412010</v>
      </c>
    </row>
    <row r="2524" spans="34:36" ht="15" customHeight="1" x14ac:dyDescent="0.15">
      <c r="AH2524" s="591" t="s">
        <v>1090</v>
      </c>
      <c r="AI2524" s="592" t="s">
        <v>2797</v>
      </c>
      <c r="AJ2524" s="591">
        <v>412011</v>
      </c>
    </row>
    <row r="2525" spans="34:36" ht="15" customHeight="1" x14ac:dyDescent="0.15">
      <c r="AH2525" s="591" t="s">
        <v>1090</v>
      </c>
      <c r="AI2525" s="592" t="s">
        <v>2798</v>
      </c>
      <c r="AJ2525" s="591">
        <v>412012</v>
      </c>
    </row>
    <row r="2526" spans="34:36" ht="15" customHeight="1" x14ac:dyDescent="0.15">
      <c r="AH2526" s="591" t="s">
        <v>1090</v>
      </c>
      <c r="AI2526" s="592"/>
      <c r="AJ2526" s="591">
        <v>412013</v>
      </c>
    </row>
    <row r="2527" spans="34:36" ht="15" customHeight="1" x14ac:dyDescent="0.15">
      <c r="AH2527" s="591" t="s">
        <v>1090</v>
      </c>
      <c r="AI2527" s="592" t="s">
        <v>2799</v>
      </c>
      <c r="AJ2527" s="591">
        <v>412014</v>
      </c>
    </row>
    <row r="2528" spans="34:36" ht="15" customHeight="1" x14ac:dyDescent="0.15">
      <c r="AH2528" s="591" t="s">
        <v>1090</v>
      </c>
      <c r="AI2528" s="592" t="s">
        <v>1149</v>
      </c>
      <c r="AJ2528" s="591">
        <v>412015</v>
      </c>
    </row>
    <row r="2529" spans="34:36" ht="15" customHeight="1" x14ac:dyDescent="0.15">
      <c r="AH2529" s="591" t="s">
        <v>1090</v>
      </c>
      <c r="AI2529" s="592" t="s">
        <v>2800</v>
      </c>
      <c r="AJ2529" s="591">
        <v>412016</v>
      </c>
    </row>
    <row r="2530" spans="34:36" ht="15" customHeight="1" x14ac:dyDescent="0.15">
      <c r="AH2530" s="591" t="s">
        <v>1090</v>
      </c>
      <c r="AI2530" s="592" t="s">
        <v>1364</v>
      </c>
      <c r="AJ2530" s="591">
        <v>412017</v>
      </c>
    </row>
    <row r="2531" spans="34:36" ht="15" customHeight="1" x14ac:dyDescent="0.15">
      <c r="AH2531" s="591" t="s">
        <v>1366</v>
      </c>
      <c r="AI2531" s="592" t="s">
        <v>2801</v>
      </c>
      <c r="AJ2531" s="591">
        <v>501001</v>
      </c>
    </row>
    <row r="2532" spans="34:36" ht="15" customHeight="1" x14ac:dyDescent="0.15">
      <c r="AH2532" s="591" t="s">
        <v>1366</v>
      </c>
      <c r="AI2532" s="592" t="s">
        <v>2802</v>
      </c>
      <c r="AJ2532" s="591">
        <v>501002</v>
      </c>
    </row>
    <row r="2533" spans="34:36" ht="15" customHeight="1" x14ac:dyDescent="0.15">
      <c r="AH2533" s="591" t="s">
        <v>1366</v>
      </c>
      <c r="AI2533" s="592" t="s">
        <v>2803</v>
      </c>
      <c r="AJ2533" s="591">
        <v>501003</v>
      </c>
    </row>
    <row r="2534" spans="34:36" ht="15" customHeight="1" x14ac:dyDescent="0.15">
      <c r="AH2534" s="591" t="s">
        <v>1366</v>
      </c>
      <c r="AI2534" s="592" t="s">
        <v>2804</v>
      </c>
      <c r="AJ2534" s="591">
        <v>501004</v>
      </c>
    </row>
    <row r="2535" spans="34:36" ht="15" customHeight="1" x14ac:dyDescent="0.15">
      <c r="AH2535" s="591" t="s">
        <v>1366</v>
      </c>
      <c r="AI2535" s="592" t="s">
        <v>2805</v>
      </c>
      <c r="AJ2535" s="591">
        <v>501005</v>
      </c>
    </row>
    <row r="2536" spans="34:36" ht="15" customHeight="1" x14ac:dyDescent="0.15">
      <c r="AH2536" s="591" t="s">
        <v>1366</v>
      </c>
      <c r="AI2536" s="592" t="s">
        <v>2806</v>
      </c>
      <c r="AJ2536" s="591">
        <v>501006</v>
      </c>
    </row>
    <row r="2537" spans="34:36" ht="15" customHeight="1" x14ac:dyDescent="0.15">
      <c r="AH2537" s="591" t="s">
        <v>1366</v>
      </c>
      <c r="AI2537" s="592" t="s">
        <v>2807</v>
      </c>
      <c r="AJ2537" s="591">
        <v>501007</v>
      </c>
    </row>
    <row r="2538" spans="34:36" ht="15" customHeight="1" x14ac:dyDescent="0.15">
      <c r="AH2538" s="591" t="s">
        <v>1366</v>
      </c>
      <c r="AI2538" s="592" t="s">
        <v>2808</v>
      </c>
      <c r="AJ2538" s="591">
        <v>501008</v>
      </c>
    </row>
    <row r="2539" spans="34:36" ht="15" customHeight="1" x14ac:dyDescent="0.15">
      <c r="AH2539" s="591" t="s">
        <v>1366</v>
      </c>
      <c r="AI2539" s="592" t="s">
        <v>2809</v>
      </c>
      <c r="AJ2539" s="591">
        <v>501009</v>
      </c>
    </row>
    <row r="2540" spans="34:36" ht="15" customHeight="1" x14ac:dyDescent="0.15">
      <c r="AH2540" s="591" t="s">
        <v>1366</v>
      </c>
      <c r="AI2540" s="592" t="s">
        <v>2810</v>
      </c>
      <c r="AJ2540" s="591">
        <v>501010</v>
      </c>
    </row>
    <row r="2541" spans="34:36" ht="15" customHeight="1" x14ac:dyDescent="0.15">
      <c r="AH2541" s="591" t="s">
        <v>1377</v>
      </c>
      <c r="AI2541" s="592" t="s">
        <v>2811</v>
      </c>
      <c r="AJ2541" s="591">
        <v>502001</v>
      </c>
    </row>
    <row r="2542" spans="34:36" ht="15" customHeight="1" x14ac:dyDescent="0.15">
      <c r="AH2542" s="591" t="s">
        <v>1377</v>
      </c>
      <c r="AI2542" s="592" t="s">
        <v>2812</v>
      </c>
      <c r="AJ2542" s="591">
        <v>502002</v>
      </c>
    </row>
    <row r="2543" spans="34:36" ht="15" customHeight="1" x14ac:dyDescent="0.15">
      <c r="AH2543" s="591" t="s">
        <v>1377</v>
      </c>
      <c r="AI2543" s="592" t="s">
        <v>2813</v>
      </c>
      <c r="AJ2543" s="591">
        <v>502003</v>
      </c>
    </row>
    <row r="2544" spans="34:36" ht="15" customHeight="1" x14ac:dyDescent="0.15">
      <c r="AH2544" s="591" t="s">
        <v>1377</v>
      </c>
      <c r="AI2544" s="592" t="s">
        <v>2814</v>
      </c>
      <c r="AJ2544" s="591">
        <v>502004</v>
      </c>
    </row>
    <row r="2545" spans="34:36" ht="15" customHeight="1" x14ac:dyDescent="0.15">
      <c r="AH2545" s="591" t="s">
        <v>1377</v>
      </c>
      <c r="AI2545" s="592" t="s">
        <v>2815</v>
      </c>
      <c r="AJ2545" s="591">
        <v>502005</v>
      </c>
    </row>
    <row r="2546" spans="34:36" ht="15" customHeight="1" x14ac:dyDescent="0.15">
      <c r="AH2546" s="591" t="s">
        <v>1377</v>
      </c>
      <c r="AI2546" s="592" t="s">
        <v>2816</v>
      </c>
      <c r="AJ2546" s="591">
        <v>502006</v>
      </c>
    </row>
    <row r="2547" spans="34:36" ht="15" customHeight="1" x14ac:dyDescent="0.15">
      <c r="AH2547" s="591" t="s">
        <v>1377</v>
      </c>
      <c r="AI2547" s="592" t="s">
        <v>2817</v>
      </c>
      <c r="AJ2547" s="591">
        <v>502007</v>
      </c>
    </row>
    <row r="2548" spans="34:36" ht="15" customHeight="1" x14ac:dyDescent="0.15">
      <c r="AH2548" s="591" t="s">
        <v>1377</v>
      </c>
      <c r="AI2548" s="592" t="s">
        <v>2818</v>
      </c>
      <c r="AJ2548" s="591">
        <v>502008</v>
      </c>
    </row>
    <row r="2549" spans="34:36" ht="15" customHeight="1" x14ac:dyDescent="0.15">
      <c r="AH2549" s="591" t="s">
        <v>1377</v>
      </c>
      <c r="AI2549" s="592" t="s">
        <v>2819</v>
      </c>
      <c r="AJ2549" s="591">
        <v>502009</v>
      </c>
    </row>
    <row r="2550" spans="34:36" ht="15" customHeight="1" x14ac:dyDescent="0.15">
      <c r="AH2550" s="591" t="s">
        <v>1377</v>
      </c>
      <c r="AI2550" s="592" t="s">
        <v>2820</v>
      </c>
      <c r="AJ2550" s="591">
        <v>502990</v>
      </c>
    </row>
    <row r="2551" spans="34:36" ht="15" customHeight="1" x14ac:dyDescent="0.15">
      <c r="AH2551" s="591" t="s">
        <v>1389</v>
      </c>
      <c r="AI2551" s="592" t="s">
        <v>2821</v>
      </c>
      <c r="AJ2551" s="591">
        <v>503001</v>
      </c>
    </row>
    <row r="2552" spans="34:36" ht="15" customHeight="1" x14ac:dyDescent="0.15">
      <c r="AH2552" s="591" t="s">
        <v>1389</v>
      </c>
      <c r="AI2552" s="592" t="s">
        <v>2822</v>
      </c>
      <c r="AJ2552" s="591">
        <v>503002</v>
      </c>
    </row>
    <row r="2553" spans="34:36" ht="15" customHeight="1" x14ac:dyDescent="0.15">
      <c r="AH2553" s="591" t="s">
        <v>1389</v>
      </c>
      <c r="AI2553" s="592" t="s">
        <v>2823</v>
      </c>
      <c r="AJ2553" s="591">
        <v>503003</v>
      </c>
    </row>
    <row r="2554" spans="34:36" ht="15" customHeight="1" x14ac:dyDescent="0.15">
      <c r="AH2554" s="591" t="s">
        <v>1389</v>
      </c>
      <c r="AI2554" s="592" t="s">
        <v>2824</v>
      </c>
      <c r="AJ2554" s="591">
        <v>503004</v>
      </c>
    </row>
    <row r="2555" spans="34:36" ht="15" customHeight="1" x14ac:dyDescent="0.15">
      <c r="AH2555" s="591" t="s">
        <v>1389</v>
      </c>
      <c r="AI2555" s="592" t="s">
        <v>2825</v>
      </c>
      <c r="AJ2555" s="591">
        <v>503005</v>
      </c>
    </row>
    <row r="2556" spans="34:36" ht="15" customHeight="1" x14ac:dyDescent="0.15">
      <c r="AH2556" s="591" t="s">
        <v>1389</v>
      </c>
      <c r="AI2556" s="592" t="s">
        <v>2826</v>
      </c>
      <c r="AJ2556" s="591">
        <v>503006</v>
      </c>
    </row>
    <row r="2557" spans="34:36" ht="15" customHeight="1" x14ac:dyDescent="0.15">
      <c r="AH2557" s="591" t="s">
        <v>1389</v>
      </c>
      <c r="AI2557" s="592" t="s">
        <v>2827</v>
      </c>
      <c r="AJ2557" s="591">
        <v>503990</v>
      </c>
    </row>
    <row r="2558" spans="34:36" ht="15" customHeight="1" x14ac:dyDescent="0.15">
      <c r="AH2558" s="591" t="s">
        <v>1389</v>
      </c>
      <c r="AI2558" s="592"/>
      <c r="AJ2558" s="591">
        <v>503991</v>
      </c>
    </row>
    <row r="2559" spans="34:36" ht="15" customHeight="1" x14ac:dyDescent="0.15">
      <c r="AH2559" s="591" t="s">
        <v>1389</v>
      </c>
      <c r="AI2559" s="592" t="s">
        <v>2828</v>
      </c>
      <c r="AJ2559" s="591">
        <v>503992</v>
      </c>
    </row>
    <row r="2560" spans="34:36" ht="15" customHeight="1" x14ac:dyDescent="0.15">
      <c r="AH2560" s="591" t="s">
        <v>1401</v>
      </c>
      <c r="AI2560" s="592" t="s">
        <v>2829</v>
      </c>
      <c r="AJ2560" s="591">
        <v>504001</v>
      </c>
    </row>
    <row r="2561" spans="34:36" ht="15" customHeight="1" x14ac:dyDescent="0.15">
      <c r="AH2561" s="591" t="s">
        <v>1401</v>
      </c>
      <c r="AI2561" s="592" t="s">
        <v>2830</v>
      </c>
      <c r="AJ2561" s="591">
        <v>504002</v>
      </c>
    </row>
    <row r="2562" spans="34:36" ht="15" customHeight="1" x14ac:dyDescent="0.15">
      <c r="AH2562" s="591" t="s">
        <v>1401</v>
      </c>
      <c r="AI2562" s="592" t="s">
        <v>2831</v>
      </c>
      <c r="AJ2562" s="591">
        <v>504003</v>
      </c>
    </row>
    <row r="2563" spans="34:36" ht="15" customHeight="1" x14ac:dyDescent="0.15">
      <c r="AH2563" s="591" t="s">
        <v>1401</v>
      </c>
      <c r="AI2563" s="592" t="s">
        <v>2832</v>
      </c>
      <c r="AJ2563" s="591">
        <v>504004</v>
      </c>
    </row>
    <row r="2564" spans="34:36" ht="15" customHeight="1" x14ac:dyDescent="0.15">
      <c r="AH2564" s="591" t="s">
        <v>1401</v>
      </c>
      <c r="AI2564" s="592" t="s">
        <v>2833</v>
      </c>
      <c r="AJ2564" s="591">
        <v>504005</v>
      </c>
    </row>
    <row r="2565" spans="34:36" ht="15" customHeight="1" x14ac:dyDescent="0.15">
      <c r="AH2565" s="591" t="s">
        <v>1401</v>
      </c>
      <c r="AI2565" s="592" t="s">
        <v>2834</v>
      </c>
      <c r="AJ2565" s="591">
        <v>504006</v>
      </c>
    </row>
    <row r="2566" spans="34:36" ht="15" customHeight="1" x14ac:dyDescent="0.15">
      <c r="AH2566" s="591" t="s">
        <v>1401</v>
      </c>
      <c r="AI2566" s="592" t="s">
        <v>2835</v>
      </c>
      <c r="AJ2566" s="591">
        <v>504007</v>
      </c>
    </row>
    <row r="2567" spans="34:36" ht="15" customHeight="1" x14ac:dyDescent="0.15">
      <c r="AH2567" s="591" t="s">
        <v>1401</v>
      </c>
      <c r="AI2567" s="592" t="s">
        <v>2836</v>
      </c>
      <c r="AJ2567" s="591">
        <v>504008</v>
      </c>
    </row>
    <row r="2568" spans="34:36" ht="15" customHeight="1" x14ac:dyDescent="0.15">
      <c r="AH2568" s="591" t="s">
        <v>1401</v>
      </c>
      <c r="AI2568" s="592" t="s">
        <v>2837</v>
      </c>
      <c r="AJ2568" s="591">
        <v>504009</v>
      </c>
    </row>
    <row r="2569" spans="34:36" ht="15" customHeight="1" x14ac:dyDescent="0.15">
      <c r="AH2569" s="591" t="s">
        <v>1401</v>
      </c>
      <c r="AI2569" s="592" t="s">
        <v>2838</v>
      </c>
      <c r="AJ2569" s="591">
        <v>504010</v>
      </c>
    </row>
    <row r="2570" spans="34:36" ht="15" customHeight="1" x14ac:dyDescent="0.15">
      <c r="AH2570" s="591" t="s">
        <v>1401</v>
      </c>
      <c r="AI2570" s="592" t="s">
        <v>2839</v>
      </c>
      <c r="AJ2570" s="591">
        <v>504011</v>
      </c>
    </row>
    <row r="2571" spans="34:36" ht="15" customHeight="1" x14ac:dyDescent="0.15">
      <c r="AH2571" s="591" t="s">
        <v>1415</v>
      </c>
      <c r="AI2571" s="592"/>
      <c r="AJ2571" s="591">
        <v>504991</v>
      </c>
    </row>
    <row r="2572" spans="34:36" ht="15" customHeight="1" x14ac:dyDescent="0.15">
      <c r="AH2572" s="591" t="s">
        <v>1401</v>
      </c>
      <c r="AI2572" s="592"/>
      <c r="AJ2572" s="591">
        <v>504990</v>
      </c>
    </row>
    <row r="2573" spans="34:36" ht="15" customHeight="1" x14ac:dyDescent="0.15">
      <c r="AH2573" s="591" t="s">
        <v>1418</v>
      </c>
      <c r="AI2573" s="592" t="s">
        <v>2840</v>
      </c>
      <c r="AJ2573" s="591">
        <v>505001</v>
      </c>
    </row>
    <row r="2574" spans="34:36" ht="15" customHeight="1" x14ac:dyDescent="0.15">
      <c r="AH2574" s="591" t="s">
        <v>1418</v>
      </c>
      <c r="AI2574" s="592" t="s">
        <v>2841</v>
      </c>
      <c r="AJ2574" s="591">
        <v>505002</v>
      </c>
    </row>
    <row r="2575" spans="34:36" ht="15" customHeight="1" x14ac:dyDescent="0.15">
      <c r="AH2575" s="591" t="s">
        <v>1418</v>
      </c>
      <c r="AI2575" s="592" t="s">
        <v>2842</v>
      </c>
      <c r="AJ2575" s="591">
        <v>505003</v>
      </c>
    </row>
    <row r="2576" spans="34:36" ht="15" customHeight="1" x14ac:dyDescent="0.15">
      <c r="AH2576" s="591" t="s">
        <v>1418</v>
      </c>
      <c r="AI2576" s="592" t="s">
        <v>2843</v>
      </c>
      <c r="AJ2576" s="591">
        <v>505004</v>
      </c>
    </row>
    <row r="2577" spans="34:36" ht="15" customHeight="1" x14ac:dyDescent="0.15">
      <c r="AH2577" s="591" t="s">
        <v>1418</v>
      </c>
      <c r="AI2577" s="592" t="s">
        <v>2844</v>
      </c>
      <c r="AJ2577" s="591">
        <v>505005</v>
      </c>
    </row>
    <row r="2578" spans="34:36" ht="15" customHeight="1" x14ac:dyDescent="0.15">
      <c r="AH2578" s="591" t="s">
        <v>1418</v>
      </c>
      <c r="AI2578" s="592" t="s">
        <v>2845</v>
      </c>
      <c r="AJ2578" s="591">
        <v>505006</v>
      </c>
    </row>
    <row r="2579" spans="34:36" ht="15" customHeight="1" x14ac:dyDescent="0.15">
      <c r="AH2579" s="591" t="s">
        <v>1418</v>
      </c>
      <c r="AI2579" s="592" t="s">
        <v>2846</v>
      </c>
      <c r="AJ2579" s="591">
        <v>505008</v>
      </c>
    </row>
    <row r="2580" spans="34:36" ht="15" customHeight="1" x14ac:dyDescent="0.15">
      <c r="AH2580" s="591" t="s">
        <v>1418</v>
      </c>
      <c r="AI2580" s="592" t="s">
        <v>2847</v>
      </c>
      <c r="AJ2580" s="591">
        <v>505010</v>
      </c>
    </row>
    <row r="2581" spans="34:36" ht="15" customHeight="1" x14ac:dyDescent="0.15">
      <c r="AH2581" s="591" t="s">
        <v>1418</v>
      </c>
      <c r="AI2581" s="592" t="s">
        <v>2848</v>
      </c>
      <c r="AJ2581" s="591">
        <v>505011</v>
      </c>
    </row>
    <row r="2582" spans="34:36" ht="15" customHeight="1" x14ac:dyDescent="0.15">
      <c r="AH2582" s="591" t="s">
        <v>1418</v>
      </c>
      <c r="AI2582" s="592" t="s">
        <v>2849</v>
      </c>
      <c r="AJ2582" s="591">
        <v>505013</v>
      </c>
    </row>
    <row r="2583" spans="34:36" ht="15" customHeight="1" x14ac:dyDescent="0.15">
      <c r="AH2583" s="591" t="s">
        <v>1418</v>
      </c>
      <c r="AI2583" s="592" t="s">
        <v>2850</v>
      </c>
      <c r="AJ2583" s="591">
        <v>505014</v>
      </c>
    </row>
    <row r="2584" spans="34:36" ht="15" customHeight="1" x14ac:dyDescent="0.15">
      <c r="AH2584" s="591" t="s">
        <v>1418</v>
      </c>
      <c r="AI2584" s="592" t="s">
        <v>2851</v>
      </c>
      <c r="AJ2584" s="591">
        <v>505015</v>
      </c>
    </row>
    <row r="2585" spans="34:36" ht="15" customHeight="1" x14ac:dyDescent="0.15">
      <c r="AH2585" s="591" t="s">
        <v>1418</v>
      </c>
      <c r="AI2585" s="592" t="s">
        <v>2852</v>
      </c>
      <c r="AJ2585" s="591">
        <v>505016</v>
      </c>
    </row>
    <row r="2586" spans="34:36" ht="15" customHeight="1" x14ac:dyDescent="0.15">
      <c r="AH2586" s="591" t="s">
        <v>1418</v>
      </c>
      <c r="AI2586" s="592" t="s">
        <v>2853</v>
      </c>
      <c r="AJ2586" s="591">
        <v>505017</v>
      </c>
    </row>
    <row r="2587" spans="34:36" ht="15" customHeight="1" x14ac:dyDescent="0.15">
      <c r="AH2587" s="591" t="s">
        <v>1418</v>
      </c>
      <c r="AI2587" s="592" t="s">
        <v>2854</v>
      </c>
      <c r="AJ2587" s="591">
        <v>505018</v>
      </c>
    </row>
    <row r="2588" spans="34:36" ht="15" customHeight="1" x14ac:dyDescent="0.15">
      <c r="AH2588" s="591" t="s">
        <v>1418</v>
      </c>
      <c r="AI2588" s="592" t="s">
        <v>2855</v>
      </c>
      <c r="AJ2588" s="591">
        <v>505019</v>
      </c>
    </row>
    <row r="2589" spans="34:36" ht="15" customHeight="1" x14ac:dyDescent="0.15">
      <c r="AH2589" s="591" t="s">
        <v>1418</v>
      </c>
      <c r="AI2589" s="592" t="s">
        <v>2856</v>
      </c>
      <c r="AJ2589" s="591">
        <v>505020</v>
      </c>
    </row>
    <row r="2590" spans="34:36" ht="15" customHeight="1" x14ac:dyDescent="0.15">
      <c r="AH2590" s="591" t="s">
        <v>1418</v>
      </c>
      <c r="AI2590" s="592"/>
      <c r="AJ2590" s="591">
        <v>505022</v>
      </c>
    </row>
    <row r="2591" spans="34:36" ht="15" customHeight="1" x14ac:dyDescent="0.15">
      <c r="AH2591" s="591" t="s">
        <v>1418</v>
      </c>
      <c r="AI2591" s="592" t="s">
        <v>1441</v>
      </c>
      <c r="AJ2591" s="591">
        <v>505023</v>
      </c>
    </row>
    <row r="2592" spans="34:36" ht="15" customHeight="1" x14ac:dyDescent="0.15">
      <c r="AH2592" s="591" t="s">
        <v>1418</v>
      </c>
      <c r="AI2592" s="592" t="s">
        <v>2857</v>
      </c>
      <c r="AJ2592" s="591">
        <v>505024</v>
      </c>
    </row>
    <row r="2593" spans="34:36" ht="15" customHeight="1" x14ac:dyDescent="0.15">
      <c r="AH2593" s="591" t="s">
        <v>1418</v>
      </c>
      <c r="AI2593" s="592" t="s">
        <v>1198</v>
      </c>
      <c r="AJ2593" s="591">
        <v>505025</v>
      </c>
    </row>
    <row r="2594" spans="34:36" ht="15" customHeight="1" x14ac:dyDescent="0.15">
      <c r="AH2594" s="591" t="s">
        <v>1445</v>
      </c>
      <c r="AI2594" s="592" t="s">
        <v>2858</v>
      </c>
      <c r="AJ2594" s="591">
        <v>505026</v>
      </c>
    </row>
    <row r="2595" spans="34:36" ht="15" customHeight="1" x14ac:dyDescent="0.15">
      <c r="AH2595" s="591" t="s">
        <v>1445</v>
      </c>
      <c r="AI2595" s="592" t="s">
        <v>2859</v>
      </c>
      <c r="AJ2595" s="591">
        <v>505027</v>
      </c>
    </row>
    <row r="2596" spans="34:36" ht="15" customHeight="1" x14ac:dyDescent="0.15">
      <c r="AH2596" s="591" t="s">
        <v>1445</v>
      </c>
      <c r="AI2596" s="592" t="s">
        <v>2860</v>
      </c>
      <c r="AJ2596" s="591">
        <v>505028</v>
      </c>
    </row>
    <row r="2597" spans="34:36" ht="15" customHeight="1" x14ac:dyDescent="0.15">
      <c r="AH2597" s="591" t="s">
        <v>1445</v>
      </c>
      <c r="AI2597" s="592" t="s">
        <v>2861</v>
      </c>
      <c r="AJ2597" s="591">
        <v>505029</v>
      </c>
    </row>
    <row r="2598" spans="34:36" ht="15" customHeight="1" x14ac:dyDescent="0.15">
      <c r="AH2598" s="591" t="s">
        <v>1445</v>
      </c>
      <c r="AI2598" s="592" t="s">
        <v>2862</v>
      </c>
      <c r="AJ2598" s="591">
        <v>505030</v>
      </c>
    </row>
    <row r="2599" spans="34:36" ht="15" customHeight="1" x14ac:dyDescent="0.15">
      <c r="AH2599" s="591" t="s">
        <v>1418</v>
      </c>
      <c r="AI2599" s="592"/>
      <c r="AJ2599" s="591">
        <v>505990</v>
      </c>
    </row>
    <row r="2600" spans="34:36" ht="15" customHeight="1" x14ac:dyDescent="0.15">
      <c r="AH2600" s="591" t="s">
        <v>1418</v>
      </c>
      <c r="AI2600" s="592" t="s">
        <v>2863</v>
      </c>
      <c r="AJ2600" s="591">
        <v>505991</v>
      </c>
    </row>
    <row r="2601" spans="34:36" ht="15" customHeight="1" x14ac:dyDescent="0.15">
      <c r="AH2601" s="591" t="s">
        <v>1418</v>
      </c>
      <c r="AI2601" s="592"/>
      <c r="AJ2601" s="591">
        <v>505993</v>
      </c>
    </row>
    <row r="2602" spans="34:36" ht="15" customHeight="1" x14ac:dyDescent="0.15">
      <c r="AH2602" s="591" t="s">
        <v>1418</v>
      </c>
      <c r="AI2602" s="592" t="s">
        <v>2864</v>
      </c>
      <c r="AJ2602" s="591">
        <v>505994</v>
      </c>
    </row>
    <row r="2603" spans="34:36" ht="15" customHeight="1" x14ac:dyDescent="0.15">
      <c r="AH2603" s="591" t="s">
        <v>1418</v>
      </c>
      <c r="AI2603" s="592"/>
      <c r="AJ2603" s="591">
        <v>505992</v>
      </c>
    </row>
    <row r="2604" spans="34:36" ht="15" customHeight="1" x14ac:dyDescent="0.15">
      <c r="AH2604" s="591" t="s">
        <v>1463</v>
      </c>
      <c r="AI2604" s="592" t="s">
        <v>2865</v>
      </c>
      <c r="AJ2604" s="591">
        <v>506001</v>
      </c>
    </row>
    <row r="2605" spans="34:36" ht="15" customHeight="1" x14ac:dyDescent="0.15">
      <c r="AH2605" s="591" t="s">
        <v>1463</v>
      </c>
      <c r="AI2605" s="592" t="s">
        <v>2866</v>
      </c>
      <c r="AJ2605" s="591">
        <v>506002</v>
      </c>
    </row>
    <row r="2606" spans="34:36" ht="15" customHeight="1" x14ac:dyDescent="0.15">
      <c r="AH2606" s="591" t="s">
        <v>1463</v>
      </c>
      <c r="AI2606" s="592" t="s">
        <v>2867</v>
      </c>
      <c r="AJ2606" s="591">
        <v>506003</v>
      </c>
    </row>
    <row r="2607" spans="34:36" ht="15" customHeight="1" x14ac:dyDescent="0.15">
      <c r="AH2607" s="591" t="s">
        <v>1463</v>
      </c>
      <c r="AI2607" s="592" t="s">
        <v>2868</v>
      </c>
      <c r="AJ2607" s="591">
        <v>506004</v>
      </c>
    </row>
    <row r="2608" spans="34:36" ht="15" customHeight="1" x14ac:dyDescent="0.15">
      <c r="AH2608" s="591" t="s">
        <v>1463</v>
      </c>
      <c r="AI2608" s="592" t="s">
        <v>2869</v>
      </c>
      <c r="AJ2608" s="591">
        <v>506005</v>
      </c>
    </row>
    <row r="2609" spans="34:36" ht="15" customHeight="1" x14ac:dyDescent="0.15">
      <c r="AH2609" s="591" t="s">
        <v>1463</v>
      </c>
      <c r="AI2609" s="592" t="s">
        <v>2870</v>
      </c>
      <c r="AJ2609" s="591">
        <v>506006</v>
      </c>
    </row>
    <row r="2610" spans="34:36" ht="15" customHeight="1" x14ac:dyDescent="0.15">
      <c r="AH2610" s="591" t="s">
        <v>1463</v>
      </c>
      <c r="AI2610" s="592" t="s">
        <v>2871</v>
      </c>
      <c r="AJ2610" s="591">
        <v>506007</v>
      </c>
    </row>
    <row r="2611" spans="34:36" ht="15" customHeight="1" x14ac:dyDescent="0.15">
      <c r="AH2611" s="591" t="s">
        <v>1463</v>
      </c>
      <c r="AI2611" s="592" t="s">
        <v>2872</v>
      </c>
      <c r="AJ2611" s="591">
        <v>506008</v>
      </c>
    </row>
    <row r="2612" spans="34:36" ht="15" customHeight="1" x14ac:dyDescent="0.15">
      <c r="AH2612" s="591" t="s">
        <v>1463</v>
      </c>
      <c r="AI2612" s="592" t="s">
        <v>2873</v>
      </c>
      <c r="AJ2612" s="591">
        <v>506009</v>
      </c>
    </row>
    <row r="2613" spans="34:36" ht="15" customHeight="1" x14ac:dyDescent="0.15">
      <c r="AH2613" s="591" t="s">
        <v>1463</v>
      </c>
      <c r="AI2613" s="592" t="s">
        <v>2874</v>
      </c>
      <c r="AJ2613" s="591">
        <v>506010</v>
      </c>
    </row>
    <row r="2614" spans="34:36" ht="15" customHeight="1" x14ac:dyDescent="0.15">
      <c r="AH2614" s="591" t="s">
        <v>1463</v>
      </c>
      <c r="AI2614" s="592" t="s">
        <v>2875</v>
      </c>
      <c r="AJ2614" s="591">
        <v>506011</v>
      </c>
    </row>
    <row r="2615" spans="34:36" ht="15" customHeight="1" x14ac:dyDescent="0.15">
      <c r="AH2615" s="591" t="s">
        <v>1463</v>
      </c>
      <c r="AI2615" s="592" t="s">
        <v>2876</v>
      </c>
      <c r="AJ2615" s="591">
        <v>506012</v>
      </c>
    </row>
    <row r="2616" spans="34:36" ht="15" customHeight="1" x14ac:dyDescent="0.15">
      <c r="AH2616" s="591" t="s">
        <v>1463</v>
      </c>
      <c r="AI2616" s="592" t="s">
        <v>2877</v>
      </c>
      <c r="AJ2616" s="591">
        <v>506013</v>
      </c>
    </row>
    <row r="2617" spans="34:36" ht="15" customHeight="1" x14ac:dyDescent="0.15">
      <c r="AH2617" s="591" t="s">
        <v>1463</v>
      </c>
      <c r="AI2617" s="592" t="s">
        <v>2878</v>
      </c>
      <c r="AJ2617" s="591">
        <v>506014</v>
      </c>
    </row>
    <row r="2618" spans="34:36" ht="15" customHeight="1" x14ac:dyDescent="0.15">
      <c r="AH2618" s="591" t="s">
        <v>1463</v>
      </c>
      <c r="AI2618" s="592" t="s">
        <v>2879</v>
      </c>
      <c r="AJ2618" s="591">
        <v>506016</v>
      </c>
    </row>
    <row r="2619" spans="34:36" ht="15" customHeight="1" x14ac:dyDescent="0.15">
      <c r="AH2619" s="591" t="s">
        <v>1463</v>
      </c>
      <c r="AI2619" s="592" t="s">
        <v>2880</v>
      </c>
      <c r="AJ2619" s="591">
        <v>506017</v>
      </c>
    </row>
    <row r="2620" spans="34:36" ht="15" customHeight="1" x14ac:dyDescent="0.15">
      <c r="AH2620" s="591" t="s">
        <v>1463</v>
      </c>
      <c r="AI2620" s="592" t="s">
        <v>2881</v>
      </c>
      <c r="AJ2620" s="591">
        <v>506018</v>
      </c>
    </row>
    <row r="2621" spans="34:36" ht="15" customHeight="1" x14ac:dyDescent="0.15">
      <c r="AH2621" s="591" t="s">
        <v>1463</v>
      </c>
      <c r="AI2621" s="592" t="s">
        <v>2882</v>
      </c>
      <c r="AJ2621" s="591">
        <v>506019</v>
      </c>
    </row>
    <row r="2622" spans="34:36" ht="15" customHeight="1" x14ac:dyDescent="0.15">
      <c r="AH2622" s="591" t="s">
        <v>1488</v>
      </c>
      <c r="AI2622" s="592" t="s">
        <v>2883</v>
      </c>
      <c r="AJ2622" s="591">
        <v>506020</v>
      </c>
    </row>
    <row r="2623" spans="34:36" ht="15" customHeight="1" x14ac:dyDescent="0.15">
      <c r="AH2623" s="591" t="s">
        <v>1488</v>
      </c>
      <c r="AI2623" s="592" t="s">
        <v>2884</v>
      </c>
      <c r="AJ2623" s="591">
        <v>506021</v>
      </c>
    </row>
    <row r="2624" spans="34:36" ht="15" customHeight="1" x14ac:dyDescent="0.15">
      <c r="AH2624" s="591" t="s">
        <v>1488</v>
      </c>
      <c r="AI2624" s="592" t="s">
        <v>2885</v>
      </c>
      <c r="AJ2624" s="591">
        <v>506022</v>
      </c>
    </row>
    <row r="2625" spans="34:36" ht="15" customHeight="1" x14ac:dyDescent="0.15">
      <c r="AH2625" s="591" t="s">
        <v>1495</v>
      </c>
      <c r="AI2625" s="592" t="s">
        <v>2886</v>
      </c>
      <c r="AJ2625" s="591">
        <v>507001</v>
      </c>
    </row>
    <row r="2626" spans="34:36" ht="15" customHeight="1" x14ac:dyDescent="0.15">
      <c r="AH2626" s="591" t="s">
        <v>1495</v>
      </c>
      <c r="AI2626" s="592" t="s">
        <v>2887</v>
      </c>
      <c r="AJ2626" s="591">
        <v>507002</v>
      </c>
    </row>
    <row r="2627" spans="34:36" ht="15" customHeight="1" x14ac:dyDescent="0.15">
      <c r="AH2627" s="591" t="s">
        <v>1495</v>
      </c>
      <c r="AI2627" s="592" t="s">
        <v>2888</v>
      </c>
      <c r="AJ2627" s="591">
        <v>507003</v>
      </c>
    </row>
    <row r="2628" spans="34:36" ht="15" customHeight="1" x14ac:dyDescent="0.15">
      <c r="AH2628" s="591" t="s">
        <v>1495</v>
      </c>
      <c r="AI2628" s="592" t="s">
        <v>2889</v>
      </c>
      <c r="AJ2628" s="591">
        <v>507004</v>
      </c>
    </row>
    <row r="2629" spans="34:36" ht="15" customHeight="1" x14ac:dyDescent="0.15">
      <c r="AH2629" s="591" t="s">
        <v>1495</v>
      </c>
      <c r="AI2629" s="592" t="s">
        <v>2890</v>
      </c>
      <c r="AJ2629" s="591">
        <v>507005</v>
      </c>
    </row>
    <row r="2630" spans="34:36" ht="15" customHeight="1" x14ac:dyDescent="0.15">
      <c r="AH2630" s="591" t="s">
        <v>1495</v>
      </c>
      <c r="AI2630" s="592" t="s">
        <v>2891</v>
      </c>
      <c r="AJ2630" s="591">
        <v>507006</v>
      </c>
    </row>
    <row r="2631" spans="34:36" ht="15" customHeight="1" x14ac:dyDescent="0.15">
      <c r="AH2631" s="591" t="s">
        <v>1495</v>
      </c>
      <c r="AI2631" s="592" t="s">
        <v>2892</v>
      </c>
      <c r="AJ2631" s="591">
        <v>507007</v>
      </c>
    </row>
    <row r="2632" spans="34:36" ht="15" customHeight="1" x14ac:dyDescent="0.15">
      <c r="AH2632" s="591" t="s">
        <v>1495</v>
      </c>
      <c r="AI2632" s="592" t="s">
        <v>2893</v>
      </c>
      <c r="AJ2632" s="591">
        <v>507008</v>
      </c>
    </row>
    <row r="2633" spans="34:36" ht="15" customHeight="1" x14ac:dyDescent="0.15">
      <c r="AH2633" s="591" t="s">
        <v>1495</v>
      </c>
      <c r="AI2633" s="592" t="s">
        <v>2894</v>
      </c>
      <c r="AJ2633" s="591">
        <v>507009</v>
      </c>
    </row>
    <row r="2634" spans="34:36" ht="15" customHeight="1" x14ac:dyDescent="0.15">
      <c r="AH2634" s="591" t="s">
        <v>1495</v>
      </c>
      <c r="AI2634" s="592" t="s">
        <v>2895</v>
      </c>
      <c r="AJ2634" s="591">
        <v>507010</v>
      </c>
    </row>
    <row r="2635" spans="34:36" ht="15" customHeight="1" x14ac:dyDescent="0.15">
      <c r="AH2635" s="591" t="s">
        <v>1495</v>
      </c>
      <c r="AI2635" s="592" t="s">
        <v>2896</v>
      </c>
      <c r="AJ2635" s="591">
        <v>507011</v>
      </c>
    </row>
    <row r="2636" spans="34:36" ht="15" customHeight="1" x14ac:dyDescent="0.15">
      <c r="AH2636" s="591" t="s">
        <v>1495</v>
      </c>
      <c r="AI2636" s="592" t="s">
        <v>2897</v>
      </c>
      <c r="AJ2636" s="591">
        <v>507013</v>
      </c>
    </row>
    <row r="2637" spans="34:36" ht="15" customHeight="1" x14ac:dyDescent="0.15">
      <c r="AH2637" s="591" t="s">
        <v>1495</v>
      </c>
      <c r="AI2637" s="592" t="s">
        <v>2898</v>
      </c>
      <c r="AJ2637" s="591">
        <v>507016</v>
      </c>
    </row>
    <row r="2638" spans="34:36" ht="15" customHeight="1" x14ac:dyDescent="0.15">
      <c r="AH2638" s="591" t="s">
        <v>1495</v>
      </c>
      <c r="AI2638" s="592" t="s">
        <v>2899</v>
      </c>
      <c r="AJ2638" s="591">
        <v>507017</v>
      </c>
    </row>
    <row r="2639" spans="34:36" ht="15" customHeight="1" x14ac:dyDescent="0.15">
      <c r="AH2639" s="591" t="s">
        <v>1495</v>
      </c>
      <c r="AI2639" s="592" t="s">
        <v>2900</v>
      </c>
      <c r="AJ2639" s="591">
        <v>507018</v>
      </c>
    </row>
    <row r="2640" spans="34:36" ht="15" customHeight="1" x14ac:dyDescent="0.15">
      <c r="AH2640" s="591" t="s">
        <v>1495</v>
      </c>
      <c r="AI2640" s="592" t="s">
        <v>2901</v>
      </c>
      <c r="AJ2640" s="591">
        <v>507019</v>
      </c>
    </row>
    <row r="2641" spans="34:36" ht="15" customHeight="1" x14ac:dyDescent="0.15">
      <c r="AH2641" s="591" t="s">
        <v>1495</v>
      </c>
      <c r="AI2641" s="592" t="s">
        <v>2902</v>
      </c>
      <c r="AJ2641" s="591">
        <v>507020</v>
      </c>
    </row>
    <row r="2642" spans="34:36" ht="15" customHeight="1" x14ac:dyDescent="0.15">
      <c r="AH2642" s="591" t="s">
        <v>1495</v>
      </c>
      <c r="AI2642" s="592" t="s">
        <v>2903</v>
      </c>
      <c r="AJ2642" s="591">
        <v>507021</v>
      </c>
    </row>
    <row r="2643" spans="34:36" ht="15" customHeight="1" x14ac:dyDescent="0.15">
      <c r="AH2643" s="591" t="s">
        <v>1495</v>
      </c>
      <c r="AI2643" s="592" t="s">
        <v>2904</v>
      </c>
      <c r="AJ2643" s="591">
        <v>507022</v>
      </c>
    </row>
    <row r="2644" spans="34:36" ht="15" customHeight="1" x14ac:dyDescent="0.15">
      <c r="AH2644" s="591" t="s">
        <v>1495</v>
      </c>
      <c r="AI2644" s="592" t="s">
        <v>2905</v>
      </c>
      <c r="AJ2644" s="591">
        <v>507023</v>
      </c>
    </row>
    <row r="2645" spans="34:36" ht="15" customHeight="1" x14ac:dyDescent="0.15">
      <c r="AH2645" s="591" t="s">
        <v>1495</v>
      </c>
      <c r="AI2645" s="592" t="s">
        <v>2906</v>
      </c>
      <c r="AJ2645" s="591">
        <v>507024</v>
      </c>
    </row>
    <row r="2646" spans="34:36" ht="15" customHeight="1" x14ac:dyDescent="0.15">
      <c r="AH2646" s="591" t="s">
        <v>1495</v>
      </c>
      <c r="AI2646" s="592" t="s">
        <v>2907</v>
      </c>
      <c r="AJ2646" s="591">
        <v>507025</v>
      </c>
    </row>
    <row r="2647" spans="34:36" ht="15" customHeight="1" x14ac:dyDescent="0.15">
      <c r="AH2647" s="591" t="s">
        <v>1495</v>
      </c>
      <c r="AI2647" s="592" t="s">
        <v>2908</v>
      </c>
      <c r="AJ2647" s="591">
        <v>507026</v>
      </c>
    </row>
    <row r="2648" spans="34:36" ht="15" customHeight="1" x14ac:dyDescent="0.15">
      <c r="AH2648" s="591" t="s">
        <v>1495</v>
      </c>
      <c r="AI2648" s="592" t="s">
        <v>2909</v>
      </c>
      <c r="AJ2648" s="591">
        <v>507027</v>
      </c>
    </row>
    <row r="2649" spans="34:36" ht="15" customHeight="1" x14ac:dyDescent="0.15">
      <c r="AH2649" s="591" t="s">
        <v>1495</v>
      </c>
      <c r="AI2649" s="592" t="s">
        <v>2910</v>
      </c>
      <c r="AJ2649" s="591">
        <v>507028</v>
      </c>
    </row>
    <row r="2650" spans="34:36" ht="15" customHeight="1" x14ac:dyDescent="0.15">
      <c r="AH2650" s="591" t="s">
        <v>1495</v>
      </c>
      <c r="AI2650" s="592" t="s">
        <v>2911</v>
      </c>
      <c r="AJ2650" s="591">
        <v>507029</v>
      </c>
    </row>
    <row r="2651" spans="34:36" ht="15" customHeight="1" x14ac:dyDescent="0.15">
      <c r="AH2651" s="591" t="s">
        <v>1495</v>
      </c>
      <c r="AI2651" s="592" t="s">
        <v>2912</v>
      </c>
      <c r="AJ2651" s="591">
        <v>507030</v>
      </c>
    </row>
    <row r="2652" spans="34:36" ht="15" customHeight="1" x14ac:dyDescent="0.15">
      <c r="AH2652" s="591" t="s">
        <v>1495</v>
      </c>
      <c r="AI2652" s="592" t="s">
        <v>2913</v>
      </c>
      <c r="AJ2652" s="591">
        <v>507031</v>
      </c>
    </row>
    <row r="2653" spans="34:36" ht="15" customHeight="1" x14ac:dyDescent="0.15">
      <c r="AH2653" s="591" t="s">
        <v>1495</v>
      </c>
      <c r="AI2653" s="592" t="s">
        <v>2914</v>
      </c>
      <c r="AJ2653" s="591">
        <v>507032</v>
      </c>
    </row>
    <row r="2654" spans="34:36" ht="15" customHeight="1" x14ac:dyDescent="0.15">
      <c r="AH2654" s="591" t="s">
        <v>1495</v>
      </c>
      <c r="AI2654" s="592" t="s">
        <v>2915</v>
      </c>
      <c r="AJ2654" s="591">
        <v>507033</v>
      </c>
    </row>
    <row r="2655" spans="34:36" ht="15" customHeight="1" x14ac:dyDescent="0.15">
      <c r="AH2655" s="591" t="s">
        <v>1495</v>
      </c>
      <c r="AI2655" s="592" t="s">
        <v>2916</v>
      </c>
      <c r="AJ2655" s="591">
        <v>507034</v>
      </c>
    </row>
    <row r="2656" spans="34:36" ht="15" customHeight="1" x14ac:dyDescent="0.15">
      <c r="AH2656" s="591" t="s">
        <v>1495</v>
      </c>
      <c r="AI2656" s="592" t="s">
        <v>2917</v>
      </c>
      <c r="AJ2656" s="591">
        <v>507035</v>
      </c>
    </row>
    <row r="2657" spans="34:36" ht="15" customHeight="1" x14ac:dyDescent="0.15">
      <c r="AH2657" s="591" t="s">
        <v>1495</v>
      </c>
      <c r="AI2657" s="592" t="s">
        <v>2918</v>
      </c>
      <c r="AJ2657" s="591">
        <v>507036</v>
      </c>
    </row>
    <row r="2658" spans="34:36" ht="15" customHeight="1" x14ac:dyDescent="0.15">
      <c r="AH2658" s="591" t="s">
        <v>1495</v>
      </c>
      <c r="AI2658" s="592" t="s">
        <v>2919</v>
      </c>
      <c r="AJ2658" s="591">
        <v>507037</v>
      </c>
    </row>
    <row r="2659" spans="34:36" ht="15" customHeight="1" x14ac:dyDescent="0.15">
      <c r="AH2659" s="591" t="s">
        <v>1495</v>
      </c>
      <c r="AI2659" s="592" t="s">
        <v>2920</v>
      </c>
      <c r="AJ2659" s="591">
        <v>507038</v>
      </c>
    </row>
    <row r="2660" spans="34:36" ht="15" customHeight="1" x14ac:dyDescent="0.15">
      <c r="AH2660" s="591" t="s">
        <v>1495</v>
      </c>
      <c r="AI2660" s="592" t="s">
        <v>2921</v>
      </c>
      <c r="AJ2660" s="591">
        <v>507039</v>
      </c>
    </row>
    <row r="2661" spans="34:36" ht="15" customHeight="1" x14ac:dyDescent="0.15">
      <c r="AH2661" s="591" t="s">
        <v>1495</v>
      </c>
      <c r="AI2661" s="592" t="s">
        <v>2922</v>
      </c>
      <c r="AJ2661" s="591">
        <v>507040</v>
      </c>
    </row>
    <row r="2662" spans="34:36" ht="15" customHeight="1" x14ac:dyDescent="0.15">
      <c r="AH2662" s="591" t="s">
        <v>1495</v>
      </c>
      <c r="AI2662" s="592" t="s">
        <v>2923</v>
      </c>
      <c r="AJ2662" s="591">
        <v>507041</v>
      </c>
    </row>
    <row r="2663" spans="34:36" ht="15" customHeight="1" x14ac:dyDescent="0.15">
      <c r="AH2663" s="591" t="s">
        <v>1495</v>
      </c>
      <c r="AI2663" s="592" t="s">
        <v>2924</v>
      </c>
      <c r="AJ2663" s="591">
        <v>507042</v>
      </c>
    </row>
    <row r="2664" spans="34:36" ht="15" customHeight="1" x14ac:dyDescent="0.15">
      <c r="AH2664" s="591" t="s">
        <v>1495</v>
      </c>
      <c r="AI2664" s="592" t="s">
        <v>2925</v>
      </c>
      <c r="AJ2664" s="591">
        <v>507043</v>
      </c>
    </row>
    <row r="2665" spans="34:36" ht="15" customHeight="1" x14ac:dyDescent="0.15">
      <c r="AH2665" s="591" t="s">
        <v>1495</v>
      </c>
      <c r="AI2665" s="592" t="s">
        <v>2926</v>
      </c>
      <c r="AJ2665" s="591">
        <v>507044</v>
      </c>
    </row>
    <row r="2666" spans="34:36" ht="15" customHeight="1" x14ac:dyDescent="0.15">
      <c r="AH2666" s="591" t="s">
        <v>1495</v>
      </c>
      <c r="AI2666" s="592" t="s">
        <v>2927</v>
      </c>
      <c r="AJ2666" s="591">
        <v>507991</v>
      </c>
    </row>
    <row r="2667" spans="34:36" ht="15" customHeight="1" x14ac:dyDescent="0.15">
      <c r="AH2667" s="591" t="s">
        <v>1495</v>
      </c>
      <c r="AI2667" s="592" t="s">
        <v>2928</v>
      </c>
      <c r="AJ2667" s="591">
        <v>507046</v>
      </c>
    </row>
    <row r="2668" spans="34:36" ht="15" customHeight="1" x14ac:dyDescent="0.15">
      <c r="AH2668" s="591" t="s">
        <v>1495</v>
      </c>
      <c r="AI2668" s="592" t="s">
        <v>2929</v>
      </c>
      <c r="AJ2668" s="591">
        <v>507047</v>
      </c>
    </row>
    <row r="2669" spans="34:36" ht="15" customHeight="1" x14ac:dyDescent="0.15">
      <c r="AH2669" s="591" t="s">
        <v>1495</v>
      </c>
      <c r="AI2669" s="592" t="s">
        <v>1545</v>
      </c>
      <c r="AJ2669" s="591">
        <v>507990</v>
      </c>
    </row>
    <row r="2670" spans="34:36" ht="15" customHeight="1" x14ac:dyDescent="0.15">
      <c r="AH2670" s="591" t="s">
        <v>1547</v>
      </c>
      <c r="AI2670" s="592" t="s">
        <v>2930</v>
      </c>
      <c r="AJ2670" s="591">
        <v>508001</v>
      </c>
    </row>
    <row r="2671" spans="34:36" ht="15" customHeight="1" x14ac:dyDescent="0.15">
      <c r="AH2671" s="591" t="s">
        <v>1547</v>
      </c>
      <c r="AI2671" s="592" t="s">
        <v>2931</v>
      </c>
      <c r="AJ2671" s="591">
        <v>508002</v>
      </c>
    </row>
    <row r="2672" spans="34:36" ht="15" customHeight="1" x14ac:dyDescent="0.15">
      <c r="AH2672" s="591" t="s">
        <v>1547</v>
      </c>
      <c r="AI2672" s="592" t="s">
        <v>2932</v>
      </c>
      <c r="AJ2672" s="591">
        <v>508003</v>
      </c>
    </row>
    <row r="2673" spans="34:36" ht="15" customHeight="1" x14ac:dyDescent="0.15">
      <c r="AH2673" s="591" t="s">
        <v>1547</v>
      </c>
      <c r="AI2673" s="592" t="s">
        <v>2933</v>
      </c>
      <c r="AJ2673" s="591">
        <v>508004</v>
      </c>
    </row>
    <row r="2674" spans="34:36" ht="15" customHeight="1" x14ac:dyDescent="0.15">
      <c r="AH2674" s="591" t="s">
        <v>1547</v>
      </c>
      <c r="AI2674" s="592" t="s">
        <v>2934</v>
      </c>
      <c r="AJ2674" s="591">
        <v>508005</v>
      </c>
    </row>
    <row r="2675" spans="34:36" ht="15" customHeight="1" x14ac:dyDescent="0.15">
      <c r="AH2675" s="591" t="s">
        <v>1547</v>
      </c>
      <c r="AI2675" s="592" t="s">
        <v>2935</v>
      </c>
      <c r="AJ2675" s="591">
        <v>508006</v>
      </c>
    </row>
    <row r="2676" spans="34:36" ht="15" customHeight="1" x14ac:dyDescent="0.15">
      <c r="AH2676" s="591" t="s">
        <v>1547</v>
      </c>
      <c r="AI2676" s="592" t="s">
        <v>2936</v>
      </c>
      <c r="AJ2676" s="591">
        <v>508007</v>
      </c>
    </row>
    <row r="2677" spans="34:36" ht="15" customHeight="1" x14ac:dyDescent="0.15">
      <c r="AH2677" s="591" t="s">
        <v>1547</v>
      </c>
      <c r="AI2677" s="592" t="s">
        <v>2937</v>
      </c>
      <c r="AJ2677" s="591">
        <v>508008</v>
      </c>
    </row>
    <row r="2678" spans="34:36" ht="15" customHeight="1" x14ac:dyDescent="0.15">
      <c r="AH2678" s="591" t="s">
        <v>1547</v>
      </c>
      <c r="AI2678" s="592" t="s">
        <v>2938</v>
      </c>
      <c r="AJ2678" s="591">
        <v>508009</v>
      </c>
    </row>
    <row r="2679" spans="34:36" ht="15" customHeight="1" x14ac:dyDescent="0.15">
      <c r="AH2679" s="591" t="s">
        <v>1547</v>
      </c>
      <c r="AI2679" s="592" t="s">
        <v>2939</v>
      </c>
      <c r="AJ2679" s="591">
        <v>508010</v>
      </c>
    </row>
    <row r="2680" spans="34:36" ht="15" customHeight="1" x14ac:dyDescent="0.15">
      <c r="AH2680" s="591" t="s">
        <v>1547</v>
      </c>
      <c r="AI2680" s="592" t="s">
        <v>2940</v>
      </c>
      <c r="AJ2680" s="591">
        <v>508011</v>
      </c>
    </row>
    <row r="2681" spans="34:36" ht="15" customHeight="1" x14ac:dyDescent="0.15">
      <c r="AH2681" s="591" t="s">
        <v>1547</v>
      </c>
      <c r="AI2681" s="592" t="s">
        <v>2941</v>
      </c>
      <c r="AJ2681" s="591">
        <v>508012</v>
      </c>
    </row>
    <row r="2682" spans="34:36" ht="15" customHeight="1" x14ac:dyDescent="0.15">
      <c r="AH2682" s="591" t="s">
        <v>1547</v>
      </c>
      <c r="AI2682" s="592" t="s">
        <v>2942</v>
      </c>
      <c r="AJ2682" s="591">
        <v>508013</v>
      </c>
    </row>
    <row r="2683" spans="34:36" ht="15" customHeight="1" x14ac:dyDescent="0.15">
      <c r="AH2683" s="591" t="s">
        <v>1547</v>
      </c>
      <c r="AI2683" s="592" t="s">
        <v>2943</v>
      </c>
      <c r="AJ2683" s="591">
        <v>508014</v>
      </c>
    </row>
    <row r="2684" spans="34:36" ht="15" customHeight="1" x14ac:dyDescent="0.15">
      <c r="AH2684" s="591" t="s">
        <v>1547</v>
      </c>
      <c r="AI2684" s="592" t="s">
        <v>2944</v>
      </c>
      <c r="AJ2684" s="591">
        <v>508015</v>
      </c>
    </row>
    <row r="2685" spans="34:36" ht="15" customHeight="1" x14ac:dyDescent="0.15">
      <c r="AH2685" s="591" t="s">
        <v>1547</v>
      </c>
      <c r="AI2685" s="592" t="s">
        <v>2945</v>
      </c>
      <c r="AJ2685" s="591">
        <v>508016</v>
      </c>
    </row>
    <row r="2686" spans="34:36" ht="15" customHeight="1" x14ac:dyDescent="0.15">
      <c r="AH2686" s="591" t="s">
        <v>1547</v>
      </c>
      <c r="AI2686" s="592" t="s">
        <v>2946</v>
      </c>
      <c r="AJ2686" s="591">
        <v>508017</v>
      </c>
    </row>
    <row r="2687" spans="34:36" ht="15" customHeight="1" x14ac:dyDescent="0.15">
      <c r="AH2687" s="591" t="s">
        <v>1547</v>
      </c>
      <c r="AI2687" s="592" t="s">
        <v>2947</v>
      </c>
      <c r="AJ2687" s="591">
        <v>508018</v>
      </c>
    </row>
    <row r="2688" spans="34:36" ht="15" customHeight="1" x14ac:dyDescent="0.15">
      <c r="AH2688" s="591" t="s">
        <v>1547</v>
      </c>
      <c r="AI2688" s="592" t="s">
        <v>2948</v>
      </c>
      <c r="AJ2688" s="591">
        <v>508019</v>
      </c>
    </row>
    <row r="2689" spans="34:36" ht="15" customHeight="1" x14ac:dyDescent="0.15">
      <c r="AH2689" s="591" t="s">
        <v>1547</v>
      </c>
      <c r="AI2689" s="592" t="s">
        <v>2949</v>
      </c>
      <c r="AJ2689" s="591">
        <v>508020</v>
      </c>
    </row>
    <row r="2690" spans="34:36" ht="15" customHeight="1" x14ac:dyDescent="0.15">
      <c r="AH2690" s="591" t="s">
        <v>1547</v>
      </c>
      <c r="AI2690" s="592" t="s">
        <v>2950</v>
      </c>
      <c r="AJ2690" s="591">
        <v>508021</v>
      </c>
    </row>
    <row r="2691" spans="34:36" ht="15" customHeight="1" x14ac:dyDescent="0.15">
      <c r="AH2691" s="591" t="s">
        <v>1547</v>
      </c>
      <c r="AI2691" s="592" t="s">
        <v>2951</v>
      </c>
      <c r="AJ2691" s="591">
        <v>508022</v>
      </c>
    </row>
    <row r="2692" spans="34:36" ht="15" customHeight="1" x14ac:dyDescent="0.15">
      <c r="AH2692" s="591" t="s">
        <v>1547</v>
      </c>
      <c r="AI2692" s="592" t="s">
        <v>2952</v>
      </c>
      <c r="AJ2692" s="591">
        <v>508023</v>
      </c>
    </row>
    <row r="2693" spans="34:36" ht="15" customHeight="1" x14ac:dyDescent="0.15">
      <c r="AH2693" s="591" t="s">
        <v>1547</v>
      </c>
      <c r="AI2693" s="592" t="s">
        <v>2953</v>
      </c>
      <c r="AJ2693" s="592">
        <v>508024</v>
      </c>
    </row>
    <row r="2694" spans="34:36" ht="15" customHeight="1" x14ac:dyDescent="0.15">
      <c r="AH2694" s="591" t="s">
        <v>1547</v>
      </c>
      <c r="AI2694" s="592" t="s">
        <v>2954</v>
      </c>
      <c r="AJ2694" s="591">
        <v>508025</v>
      </c>
    </row>
    <row r="2695" spans="34:36" ht="15" customHeight="1" x14ac:dyDescent="0.15">
      <c r="AH2695" s="591" t="s">
        <v>1547</v>
      </c>
      <c r="AI2695" s="592" t="s">
        <v>2955</v>
      </c>
      <c r="AJ2695" s="591">
        <v>508026</v>
      </c>
    </row>
    <row r="2696" spans="34:36" ht="15" customHeight="1" x14ac:dyDescent="0.15">
      <c r="AH2696" s="591" t="s">
        <v>1547</v>
      </c>
      <c r="AI2696" s="592" t="s">
        <v>2956</v>
      </c>
      <c r="AJ2696" s="591">
        <v>508027</v>
      </c>
    </row>
    <row r="2697" spans="34:36" ht="15" customHeight="1" x14ac:dyDescent="0.15">
      <c r="AH2697" s="591" t="s">
        <v>1547</v>
      </c>
      <c r="AI2697" s="592" t="s">
        <v>2957</v>
      </c>
      <c r="AJ2697" s="591">
        <v>508028</v>
      </c>
    </row>
    <row r="2698" spans="34:36" ht="15" customHeight="1" x14ac:dyDescent="0.15">
      <c r="AH2698" s="591" t="s">
        <v>1547</v>
      </c>
      <c r="AI2698" s="592" t="s">
        <v>2958</v>
      </c>
      <c r="AJ2698" s="591">
        <v>508029</v>
      </c>
    </row>
    <row r="2699" spans="34:36" ht="15" customHeight="1" x14ac:dyDescent="0.15">
      <c r="AH2699" s="591" t="s">
        <v>1547</v>
      </c>
      <c r="AI2699" s="592" t="s">
        <v>2959</v>
      </c>
      <c r="AJ2699" s="591">
        <v>508030</v>
      </c>
    </row>
    <row r="2700" spans="34:36" ht="15" customHeight="1" x14ac:dyDescent="0.15">
      <c r="AH2700" s="591" t="s">
        <v>1547</v>
      </c>
      <c r="AI2700" s="592" t="s">
        <v>2960</v>
      </c>
      <c r="AJ2700" s="591">
        <v>508031</v>
      </c>
    </row>
    <row r="2701" spans="34:36" ht="15" customHeight="1" x14ac:dyDescent="0.15">
      <c r="AH2701" s="591" t="s">
        <v>1547</v>
      </c>
      <c r="AI2701" s="592" t="s">
        <v>2961</v>
      </c>
      <c r="AJ2701" s="591">
        <v>508032</v>
      </c>
    </row>
    <row r="2702" spans="34:36" ht="15" customHeight="1" x14ac:dyDescent="0.15">
      <c r="AH2702" s="591" t="s">
        <v>1547</v>
      </c>
      <c r="AI2702" s="592" t="s">
        <v>2962</v>
      </c>
      <c r="AJ2702" s="591">
        <v>508033</v>
      </c>
    </row>
    <row r="2703" spans="34:36" ht="15" customHeight="1" x14ac:dyDescent="0.15">
      <c r="AH2703" s="591" t="s">
        <v>1547</v>
      </c>
      <c r="AI2703" s="592" t="s">
        <v>2963</v>
      </c>
      <c r="AJ2703" s="591">
        <v>508034</v>
      </c>
    </row>
    <row r="2704" spans="34:36" ht="15" customHeight="1" x14ac:dyDescent="0.15">
      <c r="AH2704" s="591" t="s">
        <v>1547</v>
      </c>
      <c r="AI2704" s="592" t="s">
        <v>2964</v>
      </c>
      <c r="AJ2704" s="591">
        <v>508035</v>
      </c>
    </row>
    <row r="2705" spans="34:36" ht="15" customHeight="1" x14ac:dyDescent="0.15">
      <c r="AH2705" s="591" t="s">
        <v>1547</v>
      </c>
      <c r="AI2705" s="592" t="s">
        <v>2965</v>
      </c>
      <c r="AJ2705" s="591">
        <v>508036</v>
      </c>
    </row>
    <row r="2706" spans="34:36" ht="15" customHeight="1" x14ac:dyDescent="0.15">
      <c r="AH2706" s="591" t="s">
        <v>1547</v>
      </c>
      <c r="AI2706" s="592" t="s">
        <v>2966</v>
      </c>
      <c r="AJ2706" s="591">
        <v>508037</v>
      </c>
    </row>
    <row r="2707" spans="34:36" ht="15" customHeight="1" x14ac:dyDescent="0.15">
      <c r="AH2707" s="591" t="s">
        <v>1547</v>
      </c>
      <c r="AI2707" s="592" t="s">
        <v>2967</v>
      </c>
      <c r="AJ2707" s="591">
        <v>508038</v>
      </c>
    </row>
    <row r="2708" spans="34:36" ht="15" customHeight="1" x14ac:dyDescent="0.15">
      <c r="AH2708" s="591" t="s">
        <v>1547</v>
      </c>
      <c r="AI2708" s="592" t="s">
        <v>2968</v>
      </c>
      <c r="AJ2708" s="591">
        <v>508040</v>
      </c>
    </row>
    <row r="2709" spans="34:36" ht="15" customHeight="1" x14ac:dyDescent="0.15">
      <c r="AH2709" s="591" t="s">
        <v>1547</v>
      </c>
      <c r="AI2709" s="592" t="s">
        <v>2969</v>
      </c>
      <c r="AJ2709" s="591">
        <v>508041</v>
      </c>
    </row>
    <row r="2710" spans="34:36" ht="15" customHeight="1" x14ac:dyDescent="0.15">
      <c r="AH2710" s="591" t="s">
        <v>1547</v>
      </c>
      <c r="AI2710" s="592" t="s">
        <v>2970</v>
      </c>
      <c r="AJ2710" s="591">
        <v>508042</v>
      </c>
    </row>
    <row r="2711" spans="34:36" ht="15" customHeight="1" x14ac:dyDescent="0.15">
      <c r="AH2711" s="591" t="s">
        <v>1547</v>
      </c>
      <c r="AI2711" s="593" t="s">
        <v>2971</v>
      </c>
      <c r="AJ2711" s="591">
        <v>508043</v>
      </c>
    </row>
    <row r="2712" spans="34:36" ht="15" customHeight="1" x14ac:dyDescent="0.15">
      <c r="AH2712" s="591" t="s">
        <v>1547</v>
      </c>
      <c r="AI2712" s="592" t="s">
        <v>2644</v>
      </c>
      <c r="AJ2712" s="591">
        <v>508044</v>
      </c>
    </row>
    <row r="2713" spans="34:36" ht="15" customHeight="1" x14ac:dyDescent="0.15">
      <c r="AH2713" s="591" t="s">
        <v>1547</v>
      </c>
      <c r="AI2713" s="592" t="s">
        <v>2972</v>
      </c>
      <c r="AJ2713" s="591">
        <v>508045</v>
      </c>
    </row>
    <row r="2714" spans="34:36" ht="15" customHeight="1" x14ac:dyDescent="0.15">
      <c r="AH2714" s="591" t="s">
        <v>1547</v>
      </c>
      <c r="AI2714" s="592" t="s">
        <v>2973</v>
      </c>
      <c r="AJ2714" s="591">
        <v>508046</v>
      </c>
    </row>
    <row r="2715" spans="34:36" ht="15" customHeight="1" x14ac:dyDescent="0.15">
      <c r="AH2715" s="591" t="s">
        <v>1547</v>
      </c>
      <c r="AI2715" s="592" t="s">
        <v>2974</v>
      </c>
      <c r="AJ2715" s="591">
        <v>508047</v>
      </c>
    </row>
    <row r="2716" spans="34:36" ht="15" customHeight="1" x14ac:dyDescent="0.15">
      <c r="AH2716" s="591" t="s">
        <v>1547</v>
      </c>
      <c r="AI2716" s="592" t="s">
        <v>2975</v>
      </c>
      <c r="AJ2716" s="591">
        <v>508048</v>
      </c>
    </row>
    <row r="2717" spans="34:36" ht="15" customHeight="1" x14ac:dyDescent="0.15">
      <c r="AH2717" s="591" t="s">
        <v>1547</v>
      </c>
      <c r="AI2717" s="592" t="s">
        <v>2976</v>
      </c>
      <c r="AJ2717" s="591">
        <v>508049</v>
      </c>
    </row>
    <row r="2718" spans="34:36" ht="15" customHeight="1" x14ac:dyDescent="0.15">
      <c r="AH2718" s="591" t="s">
        <v>1547</v>
      </c>
      <c r="AI2718" s="592" t="s">
        <v>2977</v>
      </c>
      <c r="AJ2718" s="591">
        <v>508050</v>
      </c>
    </row>
    <row r="2719" spans="34:36" ht="15" customHeight="1" x14ac:dyDescent="0.15">
      <c r="AH2719" s="591" t="s">
        <v>1547</v>
      </c>
      <c r="AI2719" s="592" t="s">
        <v>2978</v>
      </c>
      <c r="AJ2719" s="591">
        <v>508051</v>
      </c>
    </row>
    <row r="2720" spans="34:36" ht="15" customHeight="1" x14ac:dyDescent="0.15">
      <c r="AH2720" s="591" t="s">
        <v>1547</v>
      </c>
      <c r="AI2720" s="592" t="s">
        <v>2979</v>
      </c>
      <c r="AJ2720" s="591">
        <v>508052</v>
      </c>
    </row>
    <row r="2721" spans="34:36" ht="15" customHeight="1" x14ac:dyDescent="0.15">
      <c r="AH2721" s="591" t="s">
        <v>1547</v>
      </c>
      <c r="AI2721" s="592" t="s">
        <v>2980</v>
      </c>
      <c r="AJ2721" s="591">
        <v>508053</v>
      </c>
    </row>
    <row r="2722" spans="34:36" ht="15" customHeight="1" x14ac:dyDescent="0.15">
      <c r="AH2722" s="591" t="s">
        <v>1547</v>
      </c>
      <c r="AI2722" s="592" t="s">
        <v>2793</v>
      </c>
      <c r="AJ2722" s="591">
        <v>508054</v>
      </c>
    </row>
    <row r="2723" spans="34:36" ht="15" customHeight="1" x14ac:dyDescent="0.15">
      <c r="AH2723" s="591" t="s">
        <v>1547</v>
      </c>
      <c r="AI2723" s="592" t="s">
        <v>2981</v>
      </c>
      <c r="AJ2723" s="591">
        <v>508057</v>
      </c>
    </row>
    <row r="2724" spans="34:36" ht="15" customHeight="1" x14ac:dyDescent="0.15">
      <c r="AH2724" s="591" t="s">
        <v>1547</v>
      </c>
      <c r="AI2724" s="592"/>
      <c r="AJ2724" s="591">
        <v>508058</v>
      </c>
    </row>
    <row r="2725" spans="34:36" ht="15" customHeight="1" x14ac:dyDescent="0.15">
      <c r="AH2725" s="591" t="s">
        <v>1547</v>
      </c>
      <c r="AI2725" s="592" t="s">
        <v>1296</v>
      </c>
      <c r="AJ2725" s="591">
        <v>508991</v>
      </c>
    </row>
    <row r="2726" spans="34:36" ht="15" customHeight="1" x14ac:dyDescent="0.15">
      <c r="AH2726" s="591" t="s">
        <v>1547</v>
      </c>
      <c r="AI2726" s="592"/>
      <c r="AJ2726" s="591"/>
    </row>
    <row r="2727" spans="34:36" ht="15" customHeight="1" x14ac:dyDescent="0.15">
      <c r="AH2727" s="591" t="s">
        <v>1613</v>
      </c>
      <c r="AI2727" s="592" t="s">
        <v>2982</v>
      </c>
      <c r="AJ2727" s="591">
        <v>509001</v>
      </c>
    </row>
    <row r="2728" spans="34:36" ht="15" customHeight="1" x14ac:dyDescent="0.15">
      <c r="AH2728" s="591" t="s">
        <v>1613</v>
      </c>
      <c r="AI2728" s="592" t="s">
        <v>2983</v>
      </c>
      <c r="AJ2728" s="591">
        <v>509002</v>
      </c>
    </row>
    <row r="2729" spans="34:36" ht="15" customHeight="1" x14ac:dyDescent="0.15">
      <c r="AH2729" s="591" t="s">
        <v>1613</v>
      </c>
      <c r="AI2729" s="592" t="s">
        <v>2984</v>
      </c>
      <c r="AJ2729" s="591">
        <v>509003</v>
      </c>
    </row>
    <row r="2730" spans="34:36" ht="15" customHeight="1" x14ac:dyDescent="0.15">
      <c r="AH2730" s="591" t="s">
        <v>1613</v>
      </c>
      <c r="AI2730" s="592" t="s">
        <v>2985</v>
      </c>
      <c r="AJ2730" s="591">
        <v>509004</v>
      </c>
    </row>
    <row r="2731" spans="34:36" ht="15" customHeight="1" x14ac:dyDescent="0.15">
      <c r="AH2731" s="591" t="s">
        <v>1613</v>
      </c>
      <c r="AI2731" s="592" t="s">
        <v>1619</v>
      </c>
      <c r="AJ2731" s="591">
        <v>509004</v>
      </c>
    </row>
    <row r="2732" spans="34:36" ht="15" customHeight="1" x14ac:dyDescent="0.15">
      <c r="AH2732" s="591" t="s">
        <v>1613</v>
      </c>
      <c r="AI2732" s="592" t="s">
        <v>2986</v>
      </c>
      <c r="AJ2732" s="591">
        <v>509005</v>
      </c>
    </row>
    <row r="2733" spans="34:36" ht="15" customHeight="1" x14ac:dyDescent="0.15">
      <c r="AH2733" s="591" t="s">
        <v>1613</v>
      </c>
      <c r="AI2733" s="592" t="s">
        <v>2987</v>
      </c>
      <c r="AJ2733" s="591">
        <v>509006</v>
      </c>
    </row>
    <row r="2734" spans="34:36" ht="15" customHeight="1" x14ac:dyDescent="0.15">
      <c r="AH2734" s="591" t="s">
        <v>1613</v>
      </c>
      <c r="AI2734" s="592" t="s">
        <v>2988</v>
      </c>
      <c r="AJ2734" s="591">
        <v>509007</v>
      </c>
    </row>
    <row r="2735" spans="34:36" ht="15" customHeight="1" x14ac:dyDescent="0.15">
      <c r="AH2735" s="591" t="s">
        <v>1613</v>
      </c>
      <c r="AI2735" s="592" t="s">
        <v>2989</v>
      </c>
      <c r="AJ2735" s="591">
        <v>509009</v>
      </c>
    </row>
    <row r="2736" spans="34:36" ht="15" customHeight="1" x14ac:dyDescent="0.15">
      <c r="AH2736" s="591" t="s">
        <v>1613</v>
      </c>
      <c r="AI2736" s="592" t="s">
        <v>2990</v>
      </c>
      <c r="AJ2736" s="591">
        <v>509010</v>
      </c>
    </row>
    <row r="2737" spans="34:36" ht="15" customHeight="1" x14ac:dyDescent="0.15">
      <c r="AH2737" s="591" t="s">
        <v>1613</v>
      </c>
      <c r="AI2737" s="592" t="s">
        <v>2991</v>
      </c>
      <c r="AJ2737" s="591">
        <v>509011</v>
      </c>
    </row>
    <row r="2738" spans="34:36" ht="15" customHeight="1" x14ac:dyDescent="0.15">
      <c r="AH2738" s="591" t="s">
        <v>1613</v>
      </c>
      <c r="AI2738" s="592" t="s">
        <v>2992</v>
      </c>
      <c r="AJ2738" s="591">
        <v>509012</v>
      </c>
    </row>
    <row r="2739" spans="34:36" ht="15" customHeight="1" x14ac:dyDescent="0.15">
      <c r="AH2739" s="591" t="s">
        <v>1613</v>
      </c>
      <c r="AI2739" s="592" t="s">
        <v>2993</v>
      </c>
      <c r="AJ2739" s="591">
        <v>509014</v>
      </c>
    </row>
    <row r="2740" spans="34:36" ht="15" customHeight="1" x14ac:dyDescent="0.15">
      <c r="AH2740" s="591" t="s">
        <v>1613</v>
      </c>
      <c r="AI2740" s="592" t="s">
        <v>2994</v>
      </c>
      <c r="AJ2740" s="591">
        <v>509015</v>
      </c>
    </row>
    <row r="2741" spans="34:36" ht="15" customHeight="1" x14ac:dyDescent="0.15">
      <c r="AH2741" s="591" t="s">
        <v>1613</v>
      </c>
      <c r="AI2741" s="592" t="s">
        <v>2995</v>
      </c>
      <c r="AJ2741" s="591">
        <v>509016</v>
      </c>
    </row>
    <row r="2742" spans="34:36" ht="15" customHeight="1" x14ac:dyDescent="0.15">
      <c r="AH2742" s="591" t="s">
        <v>1613</v>
      </c>
      <c r="AI2742" s="592" t="s">
        <v>2996</v>
      </c>
      <c r="AJ2742" s="591">
        <v>509017</v>
      </c>
    </row>
    <row r="2743" spans="34:36" ht="15" customHeight="1" x14ac:dyDescent="0.15">
      <c r="AH2743" s="591" t="s">
        <v>1613</v>
      </c>
      <c r="AI2743" s="592" t="s">
        <v>2997</v>
      </c>
      <c r="AJ2743" s="591">
        <v>509018</v>
      </c>
    </row>
    <row r="2744" spans="34:36" ht="15" customHeight="1" x14ac:dyDescent="0.15">
      <c r="AH2744" s="591" t="s">
        <v>1613</v>
      </c>
      <c r="AI2744" s="592" t="s">
        <v>2998</v>
      </c>
      <c r="AJ2744" s="591">
        <v>509018</v>
      </c>
    </row>
    <row r="2745" spans="34:36" ht="15" customHeight="1" x14ac:dyDescent="0.15">
      <c r="AH2745" s="591" t="s">
        <v>1613</v>
      </c>
      <c r="AI2745" s="592" t="s">
        <v>2999</v>
      </c>
      <c r="AJ2745" s="591">
        <v>509019</v>
      </c>
    </row>
    <row r="2746" spans="34:36" ht="15" customHeight="1" x14ac:dyDescent="0.15">
      <c r="AH2746" s="591" t="s">
        <v>1613</v>
      </c>
      <c r="AI2746" s="592" t="s">
        <v>1640</v>
      </c>
      <c r="AJ2746" s="591">
        <v>509990</v>
      </c>
    </row>
    <row r="2747" spans="34:36" ht="15" customHeight="1" x14ac:dyDescent="0.15">
      <c r="AH2747" s="591" t="s">
        <v>1613</v>
      </c>
      <c r="AI2747" s="592" t="s">
        <v>3000</v>
      </c>
      <c r="AJ2747" s="591">
        <v>509991</v>
      </c>
    </row>
    <row r="2748" spans="34:36" ht="15" customHeight="1" x14ac:dyDescent="0.15">
      <c r="AH2748" s="591" t="s">
        <v>509</v>
      </c>
      <c r="AI2748" s="592" t="s">
        <v>3001</v>
      </c>
      <c r="AJ2748" s="591">
        <v>601001</v>
      </c>
    </row>
    <row r="2749" spans="34:36" ht="15" customHeight="1" x14ac:dyDescent="0.15">
      <c r="AH2749" s="591" t="s">
        <v>509</v>
      </c>
      <c r="AI2749" s="592" t="s">
        <v>3002</v>
      </c>
      <c r="AJ2749" s="591">
        <v>601002</v>
      </c>
    </row>
    <row r="2750" spans="34:36" ht="15" customHeight="1" x14ac:dyDescent="0.15">
      <c r="AH2750" s="591" t="s">
        <v>509</v>
      </c>
      <c r="AI2750" s="592" t="s">
        <v>3003</v>
      </c>
      <c r="AJ2750" s="591">
        <v>601003</v>
      </c>
    </row>
    <row r="2751" spans="34:36" ht="15" customHeight="1" x14ac:dyDescent="0.15">
      <c r="AH2751" s="591" t="s">
        <v>509</v>
      </c>
      <c r="AI2751" s="592" t="s">
        <v>3004</v>
      </c>
      <c r="AJ2751" s="591">
        <v>601004</v>
      </c>
    </row>
    <row r="2752" spans="34:36" ht="15" customHeight="1" x14ac:dyDescent="0.15">
      <c r="AH2752" s="591" t="s">
        <v>509</v>
      </c>
      <c r="AI2752" s="592" t="s">
        <v>3005</v>
      </c>
      <c r="AJ2752" s="591">
        <v>601006</v>
      </c>
    </row>
    <row r="2753" spans="34:36" ht="15" customHeight="1" x14ac:dyDescent="0.15">
      <c r="AH2753" s="591" t="s">
        <v>509</v>
      </c>
      <c r="AI2753" s="592" t="s">
        <v>3006</v>
      </c>
      <c r="AJ2753" s="591">
        <v>601007</v>
      </c>
    </row>
    <row r="2754" spans="34:36" ht="15" customHeight="1" x14ac:dyDescent="0.15">
      <c r="AH2754" s="591" t="s">
        <v>509</v>
      </c>
      <c r="AI2754" s="592" t="s">
        <v>3007</v>
      </c>
      <c r="AJ2754" s="591">
        <v>601008</v>
      </c>
    </row>
    <row r="2755" spans="34:36" ht="15" customHeight="1" x14ac:dyDescent="0.15">
      <c r="AH2755" s="591" t="s">
        <v>509</v>
      </c>
      <c r="AI2755" s="592" t="s">
        <v>3008</v>
      </c>
      <c r="AJ2755" s="591">
        <v>601009</v>
      </c>
    </row>
    <row r="2756" spans="34:36" ht="15" customHeight="1" x14ac:dyDescent="0.15">
      <c r="AH2756" s="591" t="s">
        <v>509</v>
      </c>
      <c r="AI2756" s="592" t="s">
        <v>3009</v>
      </c>
      <c r="AJ2756" s="591">
        <v>601010</v>
      </c>
    </row>
    <row r="2757" spans="34:36" ht="15" customHeight="1" x14ac:dyDescent="0.15">
      <c r="AH2757" s="591" t="s">
        <v>509</v>
      </c>
      <c r="AI2757" s="592" t="s">
        <v>1649</v>
      </c>
      <c r="AJ2757" s="591">
        <v>601011</v>
      </c>
    </row>
    <row r="2758" spans="34:36" ht="15" customHeight="1" x14ac:dyDescent="0.15">
      <c r="AH2758" s="591" t="s">
        <v>509</v>
      </c>
      <c r="AI2758" s="592" t="s">
        <v>3010</v>
      </c>
      <c r="AJ2758" s="591">
        <v>601012</v>
      </c>
    </row>
    <row r="2759" spans="34:36" ht="15" customHeight="1" x14ac:dyDescent="0.15">
      <c r="AH2759" s="591" t="s">
        <v>509</v>
      </c>
      <c r="AI2759" s="592" t="s">
        <v>3011</v>
      </c>
      <c r="AJ2759" s="591">
        <v>601991</v>
      </c>
    </row>
    <row r="2760" spans="34:36" ht="15" customHeight="1" x14ac:dyDescent="0.15">
      <c r="AH2760" s="591" t="s">
        <v>1655</v>
      </c>
      <c r="AI2760" s="592" t="s">
        <v>3012</v>
      </c>
      <c r="AJ2760" s="591">
        <v>602001</v>
      </c>
    </row>
    <row r="2761" spans="34:36" ht="15" customHeight="1" x14ac:dyDescent="0.15">
      <c r="AH2761" s="591" t="s">
        <v>1655</v>
      </c>
      <c r="AI2761" s="592" t="s">
        <v>3013</v>
      </c>
      <c r="AJ2761" s="591">
        <v>602002</v>
      </c>
    </row>
    <row r="2762" spans="34:36" ht="15" customHeight="1" x14ac:dyDescent="0.15">
      <c r="AH2762" s="591" t="s">
        <v>1655</v>
      </c>
      <c r="AI2762" s="592" t="s">
        <v>3014</v>
      </c>
      <c r="AJ2762" s="591">
        <v>602003</v>
      </c>
    </row>
    <row r="2763" spans="34:36" ht="15" customHeight="1" x14ac:dyDescent="0.15">
      <c r="AH2763" s="591" t="s">
        <v>1655</v>
      </c>
      <c r="AI2763" s="592" t="s">
        <v>3015</v>
      </c>
      <c r="AJ2763" s="591">
        <v>602004</v>
      </c>
    </row>
    <row r="2764" spans="34:36" ht="15" customHeight="1" x14ac:dyDescent="0.15">
      <c r="AH2764" s="591" t="s">
        <v>1655</v>
      </c>
      <c r="AI2764" s="592" t="s">
        <v>3016</v>
      </c>
      <c r="AJ2764" s="591">
        <v>602006</v>
      </c>
    </row>
    <row r="2765" spans="34:36" ht="15" customHeight="1" x14ac:dyDescent="0.15">
      <c r="AH2765" s="591" t="s">
        <v>1655</v>
      </c>
      <c r="AI2765" s="592" t="s">
        <v>3017</v>
      </c>
      <c r="AJ2765" s="591">
        <v>602007</v>
      </c>
    </row>
    <row r="2766" spans="34:36" ht="15" customHeight="1" x14ac:dyDescent="0.15">
      <c r="AH2766" s="591" t="s">
        <v>1655</v>
      </c>
      <c r="AI2766" s="592" t="s">
        <v>3018</v>
      </c>
      <c r="AJ2766" s="591">
        <v>602008</v>
      </c>
    </row>
    <row r="2767" spans="34:36" ht="15" customHeight="1" x14ac:dyDescent="0.15">
      <c r="AH2767" s="591" t="s">
        <v>1655</v>
      </c>
      <c r="AI2767" s="592" t="s">
        <v>3019</v>
      </c>
      <c r="AJ2767" s="591">
        <v>602009</v>
      </c>
    </row>
    <row r="2768" spans="34:36" ht="15" customHeight="1" x14ac:dyDescent="0.15">
      <c r="AH2768" s="591" t="s">
        <v>1655</v>
      </c>
      <c r="AI2768" s="592" t="s">
        <v>3020</v>
      </c>
      <c r="AJ2768" s="591">
        <v>602010</v>
      </c>
    </row>
    <row r="2769" spans="34:36" ht="15" customHeight="1" x14ac:dyDescent="0.15">
      <c r="AH2769" s="591" t="s">
        <v>1655</v>
      </c>
      <c r="AI2769" s="592" t="s">
        <v>3021</v>
      </c>
      <c r="AJ2769" s="591">
        <v>602011</v>
      </c>
    </row>
    <row r="2770" spans="34:36" ht="15" customHeight="1" x14ac:dyDescent="0.15">
      <c r="AH2770" s="591" t="s">
        <v>1655</v>
      </c>
      <c r="AI2770" s="592" t="s">
        <v>3022</v>
      </c>
      <c r="AJ2770" s="591">
        <v>602012</v>
      </c>
    </row>
    <row r="2771" spans="34:36" ht="15" customHeight="1" x14ac:dyDescent="0.15">
      <c r="AH2771" s="591" t="s">
        <v>1655</v>
      </c>
      <c r="AI2771" s="592" t="s">
        <v>3023</v>
      </c>
      <c r="AJ2771" s="591">
        <v>602013</v>
      </c>
    </row>
    <row r="2772" spans="34:36" ht="15" customHeight="1" x14ac:dyDescent="0.15">
      <c r="AH2772" s="591" t="s">
        <v>1655</v>
      </c>
      <c r="AI2772" s="592" t="s">
        <v>3024</v>
      </c>
      <c r="AJ2772" s="591">
        <v>602014</v>
      </c>
    </row>
    <row r="2773" spans="34:36" ht="15" customHeight="1" x14ac:dyDescent="0.15">
      <c r="AH2773" s="591" t="s">
        <v>1655</v>
      </c>
      <c r="AI2773" s="592" t="s">
        <v>3025</v>
      </c>
      <c r="AJ2773" s="591">
        <v>602015</v>
      </c>
    </row>
    <row r="2774" spans="34:36" ht="15" customHeight="1" x14ac:dyDescent="0.15">
      <c r="AH2774" s="591" t="s">
        <v>1655</v>
      </c>
      <c r="AI2774" s="592" t="s">
        <v>3026</v>
      </c>
      <c r="AJ2774" s="591">
        <v>602016</v>
      </c>
    </row>
    <row r="2775" spans="34:36" ht="15" customHeight="1" x14ac:dyDescent="0.15">
      <c r="AH2775" s="591" t="s">
        <v>1655</v>
      </c>
      <c r="AI2775" s="592" t="s">
        <v>3027</v>
      </c>
      <c r="AJ2775" s="591">
        <v>602017</v>
      </c>
    </row>
    <row r="2776" spans="34:36" ht="15" customHeight="1" x14ac:dyDescent="0.15">
      <c r="AH2776" s="591" t="s">
        <v>1655</v>
      </c>
      <c r="AI2776" s="592" t="s">
        <v>3028</v>
      </c>
      <c r="AJ2776" s="591">
        <v>602018</v>
      </c>
    </row>
    <row r="2777" spans="34:36" ht="15" customHeight="1" x14ac:dyDescent="0.15">
      <c r="AH2777" s="591" t="s">
        <v>1655</v>
      </c>
      <c r="AI2777" s="593" t="s">
        <v>3029</v>
      </c>
      <c r="AJ2777" s="591">
        <v>602019</v>
      </c>
    </row>
    <row r="2778" spans="34:36" ht="15" customHeight="1" x14ac:dyDescent="0.15">
      <c r="AH2778" s="591" t="s">
        <v>1655</v>
      </c>
      <c r="AI2778" s="592" t="s">
        <v>3030</v>
      </c>
      <c r="AJ2778" s="591">
        <v>602020</v>
      </c>
    </row>
    <row r="2779" spans="34:36" ht="15" customHeight="1" x14ac:dyDescent="0.15">
      <c r="AH2779" s="591" t="s">
        <v>1655</v>
      </c>
      <c r="AI2779" s="592" t="s">
        <v>3031</v>
      </c>
      <c r="AJ2779" s="591">
        <v>602021</v>
      </c>
    </row>
    <row r="2780" spans="34:36" ht="15" customHeight="1" x14ac:dyDescent="0.15">
      <c r="AH2780" s="591" t="s">
        <v>1655</v>
      </c>
      <c r="AI2780" s="592" t="s">
        <v>3032</v>
      </c>
      <c r="AJ2780" s="591">
        <v>602022</v>
      </c>
    </row>
    <row r="2781" spans="34:36" ht="15" customHeight="1" x14ac:dyDescent="0.15">
      <c r="AH2781" s="591" t="s">
        <v>1655</v>
      </c>
      <c r="AI2781" s="592" t="s">
        <v>3033</v>
      </c>
      <c r="AJ2781" s="591">
        <v>602023</v>
      </c>
    </row>
    <row r="2782" spans="34:36" ht="15" customHeight="1" x14ac:dyDescent="0.15">
      <c r="AH2782" s="591" t="s">
        <v>1655</v>
      </c>
      <c r="AI2782" s="592" t="s">
        <v>3034</v>
      </c>
      <c r="AJ2782" s="591">
        <v>602024</v>
      </c>
    </row>
    <row r="2783" spans="34:36" ht="15" customHeight="1" x14ac:dyDescent="0.15">
      <c r="AH2783" s="591" t="s">
        <v>1655</v>
      </c>
      <c r="AI2783" s="592" t="s">
        <v>3035</v>
      </c>
      <c r="AJ2783" s="591">
        <v>602025</v>
      </c>
    </row>
    <row r="2784" spans="34:36" ht="15" customHeight="1" x14ac:dyDescent="0.15">
      <c r="AH2784" s="591" t="s">
        <v>1655</v>
      </c>
      <c r="AI2784" s="592" t="s">
        <v>3036</v>
      </c>
      <c r="AJ2784" s="591">
        <v>602026</v>
      </c>
    </row>
    <row r="2785" spans="34:36" ht="15" customHeight="1" x14ac:dyDescent="0.15">
      <c r="AH2785" s="591" t="s">
        <v>1655</v>
      </c>
      <c r="AI2785" s="592" t="s">
        <v>3037</v>
      </c>
      <c r="AJ2785" s="591">
        <v>602027</v>
      </c>
    </row>
    <row r="2786" spans="34:36" ht="15" customHeight="1" x14ac:dyDescent="0.15">
      <c r="AH2786" s="591" t="s">
        <v>1655</v>
      </c>
      <c r="AI2786" s="592" t="s">
        <v>3038</v>
      </c>
      <c r="AJ2786" s="591">
        <v>602028</v>
      </c>
    </row>
    <row r="2787" spans="34:36" ht="15" customHeight="1" x14ac:dyDescent="0.15">
      <c r="AH2787" s="591" t="s">
        <v>1655</v>
      </c>
      <c r="AI2787" s="592" t="s">
        <v>3039</v>
      </c>
      <c r="AJ2787" s="591">
        <v>602029</v>
      </c>
    </row>
    <row r="2788" spans="34:36" ht="15" customHeight="1" x14ac:dyDescent="0.15">
      <c r="AH2788" s="591" t="s">
        <v>1655</v>
      </c>
      <c r="AI2788" s="592" t="s">
        <v>3040</v>
      </c>
      <c r="AJ2788" s="591">
        <v>602030</v>
      </c>
    </row>
    <row r="2789" spans="34:36" ht="15" customHeight="1" x14ac:dyDescent="0.15">
      <c r="AH2789" s="591" t="s">
        <v>1655</v>
      </c>
      <c r="AI2789" s="592" t="s">
        <v>3041</v>
      </c>
      <c r="AJ2789" s="591">
        <v>602031</v>
      </c>
    </row>
    <row r="2790" spans="34:36" ht="15" customHeight="1" x14ac:dyDescent="0.15">
      <c r="AH2790" s="591" t="s">
        <v>1655</v>
      </c>
      <c r="AI2790" s="592" t="s">
        <v>3042</v>
      </c>
      <c r="AJ2790" s="591">
        <v>602032</v>
      </c>
    </row>
    <row r="2791" spans="34:36" ht="15" customHeight="1" x14ac:dyDescent="0.15">
      <c r="AH2791" s="591" t="s">
        <v>1655</v>
      </c>
      <c r="AI2791" s="592" t="s">
        <v>3043</v>
      </c>
      <c r="AJ2791" s="591">
        <v>602035</v>
      </c>
    </row>
    <row r="2792" spans="34:36" ht="15" customHeight="1" x14ac:dyDescent="0.15">
      <c r="AH2792" s="591" t="s">
        <v>1655</v>
      </c>
      <c r="AI2792" s="592" t="s">
        <v>3044</v>
      </c>
      <c r="AJ2792" s="591">
        <v>602036</v>
      </c>
    </row>
    <row r="2793" spans="34:36" ht="15" customHeight="1" x14ac:dyDescent="0.15">
      <c r="AH2793" s="591" t="s">
        <v>1655</v>
      </c>
      <c r="AI2793" s="592" t="s">
        <v>3045</v>
      </c>
      <c r="AJ2793" s="591">
        <v>602037</v>
      </c>
    </row>
    <row r="2794" spans="34:36" ht="15" customHeight="1" x14ac:dyDescent="0.15">
      <c r="AH2794" s="591" t="s">
        <v>1655</v>
      </c>
      <c r="AI2794" s="592" t="s">
        <v>3046</v>
      </c>
      <c r="AJ2794" s="591">
        <v>602038</v>
      </c>
    </row>
    <row r="2795" spans="34:36" ht="15" customHeight="1" x14ac:dyDescent="0.15">
      <c r="AH2795" s="591" t="s">
        <v>1655</v>
      </c>
      <c r="AI2795" s="592" t="s">
        <v>3047</v>
      </c>
      <c r="AJ2795" s="591">
        <v>602039</v>
      </c>
    </row>
    <row r="2796" spans="34:36" ht="15" customHeight="1" x14ac:dyDescent="0.15">
      <c r="AH2796" s="591" t="s">
        <v>1655</v>
      </c>
      <c r="AI2796" s="592" t="s">
        <v>3048</v>
      </c>
      <c r="AJ2796" s="591">
        <v>602040</v>
      </c>
    </row>
    <row r="2797" spans="34:36" ht="15" customHeight="1" x14ac:dyDescent="0.15">
      <c r="AH2797" s="591" t="s">
        <v>1655</v>
      </c>
      <c r="AI2797" s="592" t="s">
        <v>3049</v>
      </c>
      <c r="AJ2797" s="591">
        <v>602041</v>
      </c>
    </row>
    <row r="2798" spans="34:36" ht="15" customHeight="1" x14ac:dyDescent="0.15">
      <c r="AH2798" s="591" t="s">
        <v>1655</v>
      </c>
      <c r="AI2798" s="592" t="s">
        <v>3050</v>
      </c>
      <c r="AJ2798" s="591">
        <v>602042</v>
      </c>
    </row>
    <row r="2799" spans="34:36" ht="15" customHeight="1" x14ac:dyDescent="0.15">
      <c r="AH2799" s="591" t="s">
        <v>1655</v>
      </c>
      <c r="AI2799" s="592" t="s">
        <v>3051</v>
      </c>
      <c r="AJ2799" s="591">
        <v>602043</v>
      </c>
    </row>
    <row r="2800" spans="34:36" ht="15" customHeight="1" x14ac:dyDescent="0.15">
      <c r="AH2800" s="591" t="s">
        <v>1695</v>
      </c>
      <c r="AI2800" s="592" t="s">
        <v>3052</v>
      </c>
      <c r="AJ2800" s="591">
        <v>602990</v>
      </c>
    </row>
    <row r="2801" spans="34:36" ht="15" customHeight="1" x14ac:dyDescent="0.15">
      <c r="AH2801" s="591" t="s">
        <v>1695</v>
      </c>
      <c r="AI2801" s="592" t="s">
        <v>3053</v>
      </c>
      <c r="AJ2801" s="591">
        <v>602991</v>
      </c>
    </row>
    <row r="2802" spans="34:36" ht="15" customHeight="1" x14ac:dyDescent="0.15">
      <c r="AH2802" s="591" t="s">
        <v>1700</v>
      </c>
      <c r="AI2802" s="592" t="s">
        <v>3054</v>
      </c>
      <c r="AJ2802" s="591">
        <v>603001</v>
      </c>
    </row>
    <row r="2803" spans="34:36" ht="15" customHeight="1" x14ac:dyDescent="0.15">
      <c r="AH2803" s="591" t="s">
        <v>1700</v>
      </c>
      <c r="AI2803" s="592" t="s">
        <v>3055</v>
      </c>
      <c r="AJ2803" s="591">
        <v>603002</v>
      </c>
    </row>
    <row r="2804" spans="34:36" ht="15" customHeight="1" x14ac:dyDescent="0.15">
      <c r="AH2804" s="591" t="s">
        <v>1700</v>
      </c>
      <c r="AI2804" s="592" t="s">
        <v>3056</v>
      </c>
      <c r="AJ2804" s="591">
        <v>603003</v>
      </c>
    </row>
    <row r="2805" spans="34:36" ht="15" customHeight="1" x14ac:dyDescent="0.15">
      <c r="AH2805" s="591" t="s">
        <v>1700</v>
      </c>
      <c r="AI2805" s="592" t="s">
        <v>3057</v>
      </c>
      <c r="AJ2805" s="591">
        <v>603004</v>
      </c>
    </row>
    <row r="2806" spans="34:36" ht="15" customHeight="1" x14ac:dyDescent="0.15">
      <c r="AH2806" s="591" t="s">
        <v>1700</v>
      </c>
      <c r="AI2806" s="592" t="s">
        <v>3058</v>
      </c>
      <c r="AJ2806" s="591">
        <v>603005</v>
      </c>
    </row>
    <row r="2807" spans="34:36" ht="15" customHeight="1" x14ac:dyDescent="0.15">
      <c r="AH2807" s="591" t="s">
        <v>1700</v>
      </c>
      <c r="AI2807" s="592" t="s">
        <v>3059</v>
      </c>
      <c r="AJ2807" s="591">
        <v>603006</v>
      </c>
    </row>
    <row r="2808" spans="34:36" ht="15" customHeight="1" x14ac:dyDescent="0.15">
      <c r="AH2808" s="591" t="s">
        <v>1700</v>
      </c>
      <c r="AI2808" s="592" t="s">
        <v>3060</v>
      </c>
      <c r="AJ2808" s="591">
        <v>603007</v>
      </c>
    </row>
    <row r="2809" spans="34:36" ht="15" customHeight="1" x14ac:dyDescent="0.15">
      <c r="AH2809" s="591" t="s">
        <v>1700</v>
      </c>
      <c r="AI2809" s="592" t="s">
        <v>3061</v>
      </c>
      <c r="AJ2809" s="591">
        <v>603008</v>
      </c>
    </row>
    <row r="2810" spans="34:36" ht="15" customHeight="1" x14ac:dyDescent="0.15">
      <c r="AH2810" s="591" t="s">
        <v>1700</v>
      </c>
      <c r="AI2810" s="592" t="s">
        <v>3062</v>
      </c>
      <c r="AJ2810" s="591">
        <v>603009</v>
      </c>
    </row>
    <row r="2811" spans="34:36" ht="15" customHeight="1" x14ac:dyDescent="0.15">
      <c r="AH2811" s="591" t="s">
        <v>1700</v>
      </c>
      <c r="AI2811" s="592" t="s">
        <v>3063</v>
      </c>
      <c r="AJ2811" s="594">
        <v>603010</v>
      </c>
    </row>
    <row r="2812" spans="34:36" ht="15" customHeight="1" x14ac:dyDescent="0.15">
      <c r="AH2812" s="591" t="s">
        <v>1700</v>
      </c>
      <c r="AI2812" s="592" t="s">
        <v>2768</v>
      </c>
      <c r="AJ2812" s="591">
        <v>603011</v>
      </c>
    </row>
    <row r="2813" spans="34:36" ht="15" customHeight="1" x14ac:dyDescent="0.15">
      <c r="AH2813" s="591" t="s">
        <v>1700</v>
      </c>
      <c r="AI2813" s="592" t="s">
        <v>3064</v>
      </c>
      <c r="AJ2813" s="591">
        <v>603012</v>
      </c>
    </row>
    <row r="2814" spans="34:36" ht="15" customHeight="1" x14ac:dyDescent="0.15">
      <c r="AH2814" s="591" t="s">
        <v>1700</v>
      </c>
      <c r="AI2814" s="592" t="s">
        <v>3065</v>
      </c>
      <c r="AJ2814" s="591">
        <v>603013</v>
      </c>
    </row>
    <row r="2815" spans="34:36" ht="15" customHeight="1" x14ac:dyDescent="0.15">
      <c r="AH2815" s="591" t="s">
        <v>1700</v>
      </c>
      <c r="AI2815" s="592" t="s">
        <v>3066</v>
      </c>
      <c r="AJ2815" s="591">
        <v>603014</v>
      </c>
    </row>
    <row r="2816" spans="34:36" ht="15" customHeight="1" x14ac:dyDescent="0.15">
      <c r="AH2816" s="591" t="s">
        <v>1700</v>
      </c>
      <c r="AI2816" s="592" t="s">
        <v>3067</v>
      </c>
      <c r="AJ2816" s="591">
        <v>603015</v>
      </c>
    </row>
    <row r="2817" spans="34:36" ht="15" customHeight="1" x14ac:dyDescent="0.15">
      <c r="AH2817" s="591" t="s">
        <v>1700</v>
      </c>
      <c r="AI2817" s="592" t="s">
        <v>3068</v>
      </c>
      <c r="AJ2817" s="591">
        <v>603016</v>
      </c>
    </row>
    <row r="2818" spans="34:36" ht="15" customHeight="1" x14ac:dyDescent="0.15">
      <c r="AH2818" s="591" t="s">
        <v>1700</v>
      </c>
      <c r="AI2818" s="592" t="s">
        <v>3069</v>
      </c>
      <c r="AJ2818" s="591">
        <v>603017</v>
      </c>
    </row>
    <row r="2819" spans="34:36" ht="15" customHeight="1" x14ac:dyDescent="0.15">
      <c r="AH2819" s="591" t="s">
        <v>1700</v>
      </c>
      <c r="AI2819" s="592" t="s">
        <v>3070</v>
      </c>
      <c r="AJ2819" s="591">
        <v>603018</v>
      </c>
    </row>
    <row r="2820" spans="34:36" ht="15" customHeight="1" x14ac:dyDescent="0.15">
      <c r="AH2820" s="591" t="s">
        <v>1700</v>
      </c>
      <c r="AI2820" s="592" t="s">
        <v>3071</v>
      </c>
      <c r="AJ2820" s="591">
        <v>603019</v>
      </c>
    </row>
    <row r="2821" spans="34:36" ht="15" customHeight="1" x14ac:dyDescent="0.15">
      <c r="AH2821" s="591" t="s">
        <v>1700</v>
      </c>
      <c r="AI2821" s="592" t="s">
        <v>3072</v>
      </c>
      <c r="AJ2821" s="591">
        <v>603020</v>
      </c>
    </row>
    <row r="2822" spans="34:36" ht="15" customHeight="1" x14ac:dyDescent="0.15">
      <c r="AH2822" s="591" t="s">
        <v>1700</v>
      </c>
      <c r="AI2822" s="592" t="s">
        <v>3073</v>
      </c>
      <c r="AJ2822" s="591">
        <v>603021</v>
      </c>
    </row>
    <row r="2823" spans="34:36" ht="15" customHeight="1" x14ac:dyDescent="0.15">
      <c r="AH2823" s="591" t="s">
        <v>1700</v>
      </c>
      <c r="AI2823" s="592" t="s">
        <v>3074</v>
      </c>
      <c r="AJ2823" s="591">
        <v>603022</v>
      </c>
    </row>
    <row r="2824" spans="34:36" ht="15" customHeight="1" x14ac:dyDescent="0.15">
      <c r="AH2824" s="591" t="s">
        <v>1700</v>
      </c>
      <c r="AI2824" s="592" t="s">
        <v>3075</v>
      </c>
      <c r="AJ2824" s="591">
        <v>603023</v>
      </c>
    </row>
    <row r="2825" spans="34:36" ht="15" customHeight="1" x14ac:dyDescent="0.15">
      <c r="AH2825" s="591" t="s">
        <v>1700</v>
      </c>
      <c r="AI2825" s="592" t="s">
        <v>3076</v>
      </c>
      <c r="AJ2825" s="591">
        <v>603024</v>
      </c>
    </row>
    <row r="2826" spans="34:36" ht="15" customHeight="1" x14ac:dyDescent="0.15">
      <c r="AH2826" s="591" t="s">
        <v>1700</v>
      </c>
      <c r="AI2826" s="592" t="s">
        <v>3077</v>
      </c>
      <c r="AJ2826" s="591">
        <v>603025</v>
      </c>
    </row>
    <row r="2827" spans="34:36" ht="15" customHeight="1" x14ac:dyDescent="0.15">
      <c r="AH2827" s="591" t="s">
        <v>1700</v>
      </c>
      <c r="AI2827" s="592" t="s">
        <v>3078</v>
      </c>
      <c r="AJ2827" s="591">
        <v>603026</v>
      </c>
    </row>
    <row r="2828" spans="34:36" ht="15" customHeight="1" x14ac:dyDescent="0.15">
      <c r="AH2828" s="591" t="s">
        <v>1700</v>
      </c>
      <c r="AI2828" s="592" t="s">
        <v>3012</v>
      </c>
      <c r="AJ2828" s="591">
        <v>603027</v>
      </c>
    </row>
    <row r="2829" spans="34:36" ht="15" customHeight="1" x14ac:dyDescent="0.15">
      <c r="AH2829" s="591" t="s">
        <v>1700</v>
      </c>
      <c r="AI2829" s="592" t="s">
        <v>3079</v>
      </c>
      <c r="AJ2829" s="591">
        <v>603028</v>
      </c>
    </row>
    <row r="2830" spans="34:36" ht="15" customHeight="1" x14ac:dyDescent="0.15">
      <c r="AH2830" s="591" t="s">
        <v>1700</v>
      </c>
      <c r="AI2830" s="592" t="s">
        <v>3080</v>
      </c>
      <c r="AJ2830" s="591">
        <v>603029</v>
      </c>
    </row>
    <row r="2831" spans="34:36" ht="15" customHeight="1" x14ac:dyDescent="0.15">
      <c r="AH2831" s="591" t="s">
        <v>1700</v>
      </c>
      <c r="AI2831" s="592" t="s">
        <v>3081</v>
      </c>
      <c r="AJ2831" s="591">
        <v>603030</v>
      </c>
    </row>
    <row r="2832" spans="34:36" ht="15" customHeight="1" x14ac:dyDescent="0.15">
      <c r="AH2832" s="591" t="s">
        <v>1700</v>
      </c>
      <c r="AI2832" s="592" t="s">
        <v>3082</v>
      </c>
      <c r="AJ2832" s="591">
        <v>603031</v>
      </c>
    </row>
    <row r="2833" spans="34:36" ht="15" customHeight="1" x14ac:dyDescent="0.15">
      <c r="AH2833" s="591" t="s">
        <v>1700</v>
      </c>
      <c r="AI2833" s="592" t="s">
        <v>3083</v>
      </c>
      <c r="AJ2833" s="591">
        <v>603032</v>
      </c>
    </row>
    <row r="2834" spans="34:36" ht="15" customHeight="1" x14ac:dyDescent="0.15">
      <c r="AH2834" s="591" t="s">
        <v>1700</v>
      </c>
      <c r="AI2834" s="592" t="s">
        <v>3084</v>
      </c>
      <c r="AJ2834" s="591">
        <v>603033</v>
      </c>
    </row>
    <row r="2835" spans="34:36" ht="15" customHeight="1" x14ac:dyDescent="0.15">
      <c r="AH2835" s="591" t="s">
        <v>1700</v>
      </c>
      <c r="AI2835" s="592" t="s">
        <v>3085</v>
      </c>
      <c r="AJ2835" s="591">
        <v>603034</v>
      </c>
    </row>
    <row r="2836" spans="34:36" ht="15" customHeight="1" x14ac:dyDescent="0.15">
      <c r="AH2836" s="591" t="s">
        <v>1700</v>
      </c>
      <c r="AI2836" s="592" t="s">
        <v>3086</v>
      </c>
      <c r="AJ2836" s="591">
        <v>603035</v>
      </c>
    </row>
    <row r="2837" spans="34:36" ht="15" customHeight="1" x14ac:dyDescent="0.15">
      <c r="AH2837" s="591" t="s">
        <v>1700</v>
      </c>
      <c r="AI2837" s="592" t="s">
        <v>3087</v>
      </c>
      <c r="AJ2837" s="591">
        <v>603036</v>
      </c>
    </row>
    <row r="2838" spans="34:36" ht="15" customHeight="1" x14ac:dyDescent="0.15">
      <c r="AH2838" s="591" t="s">
        <v>1700</v>
      </c>
      <c r="AI2838" s="592" t="s">
        <v>3088</v>
      </c>
      <c r="AJ2838" s="591">
        <v>603037</v>
      </c>
    </row>
    <row r="2839" spans="34:36" ht="15" customHeight="1" x14ac:dyDescent="0.15">
      <c r="AH2839" s="591" t="s">
        <v>1740</v>
      </c>
      <c r="AI2839" s="592" t="s">
        <v>3089</v>
      </c>
      <c r="AJ2839" s="591">
        <v>603038</v>
      </c>
    </row>
    <row r="2840" spans="34:36" ht="15" customHeight="1" x14ac:dyDescent="0.15">
      <c r="AH2840" s="591" t="s">
        <v>1700</v>
      </c>
      <c r="AI2840" s="592" t="s">
        <v>3090</v>
      </c>
      <c r="AJ2840" s="591">
        <v>603039</v>
      </c>
    </row>
    <row r="2841" spans="34:36" ht="15" customHeight="1" x14ac:dyDescent="0.15">
      <c r="AH2841" s="591" t="s">
        <v>1700</v>
      </c>
      <c r="AI2841" s="592" t="s">
        <v>3091</v>
      </c>
      <c r="AJ2841" s="591">
        <v>603040</v>
      </c>
    </row>
    <row r="2842" spans="34:36" ht="15" customHeight="1" x14ac:dyDescent="0.15">
      <c r="AH2842" s="591" t="s">
        <v>1700</v>
      </c>
      <c r="AI2842" s="592" t="s">
        <v>3092</v>
      </c>
      <c r="AJ2842" s="591">
        <v>603041</v>
      </c>
    </row>
    <row r="2843" spans="34:36" ht="15" customHeight="1" x14ac:dyDescent="0.15">
      <c r="AH2843" s="591" t="s">
        <v>1700</v>
      </c>
      <c r="AI2843" s="592" t="s">
        <v>3093</v>
      </c>
      <c r="AJ2843" s="591">
        <v>603042</v>
      </c>
    </row>
    <row r="2844" spans="34:36" ht="15" customHeight="1" x14ac:dyDescent="0.15">
      <c r="AH2844" s="591" t="s">
        <v>1700</v>
      </c>
      <c r="AI2844" s="592" t="s">
        <v>3094</v>
      </c>
      <c r="AJ2844" s="591">
        <v>603043</v>
      </c>
    </row>
    <row r="2845" spans="34:36" ht="15" customHeight="1" x14ac:dyDescent="0.15">
      <c r="AH2845" s="591" t="s">
        <v>1700</v>
      </c>
      <c r="AI2845" s="592" t="s">
        <v>3095</v>
      </c>
      <c r="AJ2845" s="591">
        <v>603044</v>
      </c>
    </row>
    <row r="2846" spans="34:36" ht="15" customHeight="1" x14ac:dyDescent="0.15">
      <c r="AH2846" s="591" t="s">
        <v>1700</v>
      </c>
      <c r="AI2846" s="592" t="s">
        <v>3096</v>
      </c>
      <c r="AJ2846" s="591">
        <v>603045</v>
      </c>
    </row>
    <row r="2847" spans="34:36" ht="15" customHeight="1" x14ac:dyDescent="0.15">
      <c r="AH2847" s="591" t="s">
        <v>1700</v>
      </c>
      <c r="AI2847" s="592" t="s">
        <v>3097</v>
      </c>
      <c r="AJ2847" s="591">
        <v>603046</v>
      </c>
    </row>
    <row r="2848" spans="34:36" ht="15" customHeight="1" x14ac:dyDescent="0.15">
      <c r="AH2848" s="591" t="s">
        <v>1700</v>
      </c>
      <c r="AI2848" s="592" t="s">
        <v>3098</v>
      </c>
      <c r="AJ2848" s="591">
        <v>603047</v>
      </c>
    </row>
    <row r="2849" spans="34:36" ht="15" customHeight="1" x14ac:dyDescent="0.15">
      <c r="AH2849" s="591" t="s">
        <v>1700</v>
      </c>
      <c r="AI2849" s="592" t="s">
        <v>3099</v>
      </c>
      <c r="AJ2849" s="591">
        <v>603048</v>
      </c>
    </row>
    <row r="2850" spans="34:36" ht="15" customHeight="1" x14ac:dyDescent="0.15">
      <c r="AH2850" s="591" t="s">
        <v>1700</v>
      </c>
      <c r="AI2850" s="592" t="s">
        <v>3100</v>
      </c>
      <c r="AJ2850" s="591">
        <v>603049</v>
      </c>
    </row>
    <row r="2851" spans="34:36" ht="15" customHeight="1" x14ac:dyDescent="0.15">
      <c r="AH2851" s="591" t="s">
        <v>1700</v>
      </c>
      <c r="AI2851" s="592" t="s">
        <v>3101</v>
      </c>
      <c r="AJ2851" s="591">
        <v>603050</v>
      </c>
    </row>
    <row r="2852" spans="34:36" ht="15" customHeight="1" x14ac:dyDescent="0.15">
      <c r="AH2852" s="591" t="s">
        <v>1700</v>
      </c>
      <c r="AI2852" s="592" t="s">
        <v>3102</v>
      </c>
      <c r="AJ2852" s="591">
        <v>603051</v>
      </c>
    </row>
    <row r="2853" spans="34:36" ht="15" customHeight="1" x14ac:dyDescent="0.15">
      <c r="AH2853" s="591" t="s">
        <v>1700</v>
      </c>
      <c r="AI2853" s="592" t="s">
        <v>3103</v>
      </c>
      <c r="AJ2853" s="591">
        <v>603052</v>
      </c>
    </row>
    <row r="2854" spans="34:36" ht="15" customHeight="1" x14ac:dyDescent="0.15">
      <c r="AH2854" s="591" t="s">
        <v>1700</v>
      </c>
      <c r="AI2854" s="592" t="s">
        <v>3104</v>
      </c>
      <c r="AJ2854" s="591">
        <v>603053</v>
      </c>
    </row>
    <row r="2855" spans="34:36" ht="15" customHeight="1" x14ac:dyDescent="0.15">
      <c r="AH2855" s="591" t="s">
        <v>1700</v>
      </c>
      <c r="AI2855" s="592" t="s">
        <v>3105</v>
      </c>
      <c r="AJ2855" s="591">
        <v>603054</v>
      </c>
    </row>
    <row r="2856" spans="34:36" ht="15" customHeight="1" x14ac:dyDescent="0.15">
      <c r="AH2856" s="591" t="s">
        <v>1700</v>
      </c>
      <c r="AI2856" s="592" t="s">
        <v>3106</v>
      </c>
      <c r="AJ2856" s="591">
        <v>603055</v>
      </c>
    </row>
    <row r="2857" spans="34:36" ht="15" customHeight="1" x14ac:dyDescent="0.15">
      <c r="AH2857" s="591" t="s">
        <v>1700</v>
      </c>
      <c r="AI2857" s="592" t="s">
        <v>3107</v>
      </c>
      <c r="AJ2857" s="591">
        <v>603056</v>
      </c>
    </row>
    <row r="2858" spans="34:36" ht="15" customHeight="1" x14ac:dyDescent="0.15">
      <c r="AH2858" s="591" t="s">
        <v>1700</v>
      </c>
      <c r="AI2858" s="592" t="s">
        <v>3108</v>
      </c>
      <c r="AJ2858" s="591">
        <v>603057</v>
      </c>
    </row>
    <row r="2859" spans="34:36" ht="15" customHeight="1" x14ac:dyDescent="0.15">
      <c r="AH2859" s="591" t="s">
        <v>1700</v>
      </c>
      <c r="AI2859" s="592" t="s">
        <v>3109</v>
      </c>
      <c r="AJ2859" s="591">
        <v>603058</v>
      </c>
    </row>
    <row r="2860" spans="34:36" ht="15" customHeight="1" x14ac:dyDescent="0.15">
      <c r="AH2860" s="591" t="s">
        <v>1700</v>
      </c>
      <c r="AI2860" s="592" t="s">
        <v>3110</v>
      </c>
      <c r="AJ2860" s="591">
        <v>603059</v>
      </c>
    </row>
    <row r="2861" spans="34:36" ht="15" customHeight="1" x14ac:dyDescent="0.15">
      <c r="AH2861" s="591" t="s">
        <v>1700</v>
      </c>
      <c r="AI2861" s="592" t="s">
        <v>3111</v>
      </c>
      <c r="AJ2861" s="591">
        <v>603060</v>
      </c>
    </row>
    <row r="2862" spans="34:36" ht="15" customHeight="1" x14ac:dyDescent="0.15">
      <c r="AH2862" s="591" t="s">
        <v>1700</v>
      </c>
      <c r="AI2862" s="592" t="s">
        <v>3112</v>
      </c>
      <c r="AJ2862" s="591">
        <v>603061</v>
      </c>
    </row>
    <row r="2863" spans="34:36" ht="15" customHeight="1" x14ac:dyDescent="0.15">
      <c r="AH2863" s="591" t="s">
        <v>1700</v>
      </c>
      <c r="AI2863" s="592" t="s">
        <v>3113</v>
      </c>
      <c r="AJ2863" s="591">
        <v>603062</v>
      </c>
    </row>
    <row r="2864" spans="34:36" ht="15" customHeight="1" x14ac:dyDescent="0.15">
      <c r="AH2864" s="591" t="s">
        <v>1700</v>
      </c>
      <c r="AI2864" s="592" t="s">
        <v>3114</v>
      </c>
      <c r="AJ2864" s="591">
        <v>603063</v>
      </c>
    </row>
    <row r="2865" spans="34:36" ht="15" customHeight="1" x14ac:dyDescent="0.15">
      <c r="AH2865" s="591" t="s">
        <v>1700</v>
      </c>
      <c r="AI2865" s="592" t="s">
        <v>3115</v>
      </c>
      <c r="AJ2865" s="591">
        <v>603064</v>
      </c>
    </row>
    <row r="2866" spans="34:36" ht="15" customHeight="1" x14ac:dyDescent="0.15">
      <c r="AH2866" s="591" t="s">
        <v>1700</v>
      </c>
      <c r="AI2866" s="592" t="s">
        <v>3116</v>
      </c>
      <c r="AJ2866" s="591">
        <v>603065</v>
      </c>
    </row>
    <row r="2867" spans="34:36" ht="15" customHeight="1" x14ac:dyDescent="0.15">
      <c r="AH2867" s="591" t="s">
        <v>1700</v>
      </c>
      <c r="AI2867" s="592" t="s">
        <v>3117</v>
      </c>
      <c r="AJ2867" s="591">
        <v>603066</v>
      </c>
    </row>
    <row r="2868" spans="34:36" ht="15" customHeight="1" x14ac:dyDescent="0.15">
      <c r="AH2868" s="591" t="s">
        <v>1700</v>
      </c>
      <c r="AI2868" s="592" t="s">
        <v>3118</v>
      </c>
      <c r="AJ2868" s="591">
        <v>603067</v>
      </c>
    </row>
    <row r="2869" spans="34:36" ht="15" customHeight="1" x14ac:dyDescent="0.15">
      <c r="AH2869" s="591" t="s">
        <v>1700</v>
      </c>
      <c r="AI2869" s="592" t="s">
        <v>3119</v>
      </c>
      <c r="AJ2869" s="591">
        <v>603068</v>
      </c>
    </row>
    <row r="2870" spans="34:36" ht="15" customHeight="1" x14ac:dyDescent="0.15">
      <c r="AH2870" s="591" t="s">
        <v>1700</v>
      </c>
      <c r="AI2870" s="592" t="s">
        <v>3120</v>
      </c>
      <c r="AJ2870" s="591">
        <v>603069</v>
      </c>
    </row>
    <row r="2871" spans="34:36" ht="15" customHeight="1" x14ac:dyDescent="0.15">
      <c r="AH2871" s="591" t="s">
        <v>1700</v>
      </c>
      <c r="AI2871" s="592" t="s">
        <v>3121</v>
      </c>
      <c r="AJ2871" s="591">
        <v>603070</v>
      </c>
    </row>
    <row r="2872" spans="34:36" ht="15" customHeight="1" x14ac:dyDescent="0.15">
      <c r="AH2872" s="591" t="s">
        <v>1700</v>
      </c>
      <c r="AI2872" s="592" t="s">
        <v>3122</v>
      </c>
      <c r="AJ2872" s="591">
        <v>603071</v>
      </c>
    </row>
    <row r="2873" spans="34:36" ht="15" customHeight="1" x14ac:dyDescent="0.15">
      <c r="AH2873" s="591" t="s">
        <v>1700</v>
      </c>
      <c r="AI2873" s="592" t="s">
        <v>3123</v>
      </c>
      <c r="AJ2873" s="591">
        <v>603072</v>
      </c>
    </row>
    <row r="2874" spans="34:36" ht="15" customHeight="1" x14ac:dyDescent="0.15">
      <c r="AH2874" s="591" t="s">
        <v>1700</v>
      </c>
      <c r="AI2874" s="592" t="s">
        <v>3124</v>
      </c>
      <c r="AJ2874" s="591">
        <v>603073</v>
      </c>
    </row>
    <row r="2875" spans="34:36" ht="15" customHeight="1" x14ac:dyDescent="0.15">
      <c r="AH2875" s="591" t="s">
        <v>1700</v>
      </c>
      <c r="AI2875" s="592" t="s">
        <v>3125</v>
      </c>
      <c r="AJ2875" s="591">
        <v>603074</v>
      </c>
    </row>
    <row r="2876" spans="34:36" ht="15" customHeight="1" x14ac:dyDescent="0.15">
      <c r="AH2876" s="591" t="s">
        <v>1700</v>
      </c>
      <c r="AI2876" s="592" t="s">
        <v>3126</v>
      </c>
      <c r="AJ2876" s="591">
        <v>603075</v>
      </c>
    </row>
    <row r="2877" spans="34:36" ht="15" customHeight="1" x14ac:dyDescent="0.15">
      <c r="AH2877" s="591" t="s">
        <v>1700</v>
      </c>
      <c r="AI2877" s="592" t="s">
        <v>3127</v>
      </c>
      <c r="AJ2877" s="591">
        <v>603076</v>
      </c>
    </row>
    <row r="2878" spans="34:36" ht="15" customHeight="1" x14ac:dyDescent="0.15">
      <c r="AH2878" s="591" t="s">
        <v>1700</v>
      </c>
      <c r="AI2878" s="592" t="s">
        <v>3128</v>
      </c>
      <c r="AJ2878" s="591">
        <v>603077</v>
      </c>
    </row>
    <row r="2879" spans="34:36" ht="15" customHeight="1" x14ac:dyDescent="0.15">
      <c r="AH2879" s="591" t="s">
        <v>1700</v>
      </c>
      <c r="AI2879" s="592" t="s">
        <v>3129</v>
      </c>
      <c r="AJ2879" s="591">
        <v>603078</v>
      </c>
    </row>
    <row r="2880" spans="34:36" ht="15" customHeight="1" x14ac:dyDescent="0.15">
      <c r="AH2880" s="591" t="s">
        <v>1700</v>
      </c>
      <c r="AI2880" s="592" t="s">
        <v>3130</v>
      </c>
      <c r="AJ2880" s="591">
        <v>603079</v>
      </c>
    </row>
    <row r="2881" spans="34:36" ht="15" customHeight="1" x14ac:dyDescent="0.15">
      <c r="AH2881" s="591" t="s">
        <v>1700</v>
      </c>
      <c r="AI2881" s="592" t="s">
        <v>3131</v>
      </c>
      <c r="AJ2881" s="591">
        <v>603080</v>
      </c>
    </row>
    <row r="2882" spans="34:36" ht="15" customHeight="1" x14ac:dyDescent="0.15">
      <c r="AH2882" s="591" t="s">
        <v>1700</v>
      </c>
      <c r="AI2882" s="592" t="s">
        <v>3132</v>
      </c>
      <c r="AJ2882" s="591">
        <v>603081</v>
      </c>
    </row>
    <row r="2883" spans="34:36" ht="15" customHeight="1" x14ac:dyDescent="0.15">
      <c r="AH2883" s="591" t="s">
        <v>1700</v>
      </c>
      <c r="AI2883" s="592" t="s">
        <v>3133</v>
      </c>
      <c r="AJ2883" s="591">
        <v>603082</v>
      </c>
    </row>
    <row r="2884" spans="34:36" ht="15" customHeight="1" x14ac:dyDescent="0.15">
      <c r="AH2884" s="591" t="s">
        <v>1700</v>
      </c>
      <c r="AI2884" s="592" t="s">
        <v>3134</v>
      </c>
      <c r="AJ2884" s="591">
        <v>603083</v>
      </c>
    </row>
    <row r="2885" spans="34:36" ht="15" customHeight="1" x14ac:dyDescent="0.15">
      <c r="AH2885" s="591" t="s">
        <v>1700</v>
      </c>
      <c r="AI2885" s="592" t="s">
        <v>3135</v>
      </c>
      <c r="AJ2885" s="591">
        <v>603084</v>
      </c>
    </row>
    <row r="2886" spans="34:36" ht="15" customHeight="1" x14ac:dyDescent="0.15">
      <c r="AH2886" s="591" t="s">
        <v>1700</v>
      </c>
      <c r="AI2886" s="592" t="s">
        <v>3136</v>
      </c>
      <c r="AJ2886" s="591">
        <v>603085</v>
      </c>
    </row>
    <row r="2887" spans="34:36" ht="15" customHeight="1" x14ac:dyDescent="0.15">
      <c r="AH2887" s="591" t="s">
        <v>1700</v>
      </c>
      <c r="AI2887" s="592" t="s">
        <v>3137</v>
      </c>
      <c r="AJ2887" s="591">
        <v>603087</v>
      </c>
    </row>
    <row r="2888" spans="34:36" ht="15" customHeight="1" x14ac:dyDescent="0.15">
      <c r="AH2888" s="591" t="s">
        <v>1700</v>
      </c>
      <c r="AI2888" s="592" t="s">
        <v>3138</v>
      </c>
      <c r="AJ2888" s="591">
        <v>603088</v>
      </c>
    </row>
    <row r="2889" spans="34:36" ht="15" customHeight="1" x14ac:dyDescent="0.15">
      <c r="AH2889" s="591" t="s">
        <v>1700</v>
      </c>
      <c r="AI2889" s="592" t="s">
        <v>3139</v>
      </c>
      <c r="AJ2889" s="591">
        <v>603089</v>
      </c>
    </row>
    <row r="2890" spans="34:36" ht="15" customHeight="1" x14ac:dyDescent="0.15">
      <c r="AH2890" s="591" t="s">
        <v>1700</v>
      </c>
      <c r="AI2890" s="592" t="s">
        <v>3140</v>
      </c>
      <c r="AJ2890" s="591">
        <v>603090</v>
      </c>
    </row>
    <row r="2891" spans="34:36" ht="15" customHeight="1" x14ac:dyDescent="0.15">
      <c r="AH2891" s="591" t="s">
        <v>1700</v>
      </c>
      <c r="AI2891" s="592" t="s">
        <v>3141</v>
      </c>
      <c r="AJ2891" s="591">
        <v>603091</v>
      </c>
    </row>
    <row r="2892" spans="34:36" ht="15" customHeight="1" x14ac:dyDescent="0.15">
      <c r="AH2892" s="591" t="s">
        <v>1700</v>
      </c>
      <c r="AI2892" s="592" t="s">
        <v>3142</v>
      </c>
      <c r="AJ2892" s="591">
        <v>603092</v>
      </c>
    </row>
    <row r="2893" spans="34:36" ht="15" customHeight="1" x14ac:dyDescent="0.15">
      <c r="AH2893" s="591" t="s">
        <v>1700</v>
      </c>
      <c r="AI2893" s="592" t="s">
        <v>3143</v>
      </c>
      <c r="AJ2893" s="591">
        <v>603093</v>
      </c>
    </row>
    <row r="2894" spans="34:36" ht="15" customHeight="1" x14ac:dyDescent="0.15">
      <c r="AH2894" s="591" t="s">
        <v>1700</v>
      </c>
      <c r="AI2894" s="592" t="s">
        <v>1799</v>
      </c>
      <c r="AJ2894" s="591">
        <v>603094</v>
      </c>
    </row>
    <row r="2895" spans="34:36" ht="15" customHeight="1" x14ac:dyDescent="0.15">
      <c r="AH2895" s="591" t="s">
        <v>1700</v>
      </c>
      <c r="AI2895" s="592" t="s">
        <v>3144</v>
      </c>
      <c r="AJ2895" s="591">
        <v>603095</v>
      </c>
    </row>
    <row r="2896" spans="34:36" ht="15" customHeight="1" x14ac:dyDescent="0.15">
      <c r="AH2896" s="591" t="s">
        <v>1700</v>
      </c>
      <c r="AI2896" s="592" t="s">
        <v>3145</v>
      </c>
      <c r="AJ2896" s="591">
        <v>603096</v>
      </c>
    </row>
    <row r="2897" spans="34:36" ht="15" customHeight="1" x14ac:dyDescent="0.15">
      <c r="AH2897" s="591" t="s">
        <v>1700</v>
      </c>
      <c r="AI2897" s="592" t="s">
        <v>3146</v>
      </c>
      <c r="AJ2897" s="591">
        <v>603097</v>
      </c>
    </row>
    <row r="2898" spans="34:36" ht="15" customHeight="1" x14ac:dyDescent="0.15">
      <c r="AH2898" s="591" t="s">
        <v>1700</v>
      </c>
      <c r="AI2898" s="592" t="s">
        <v>3147</v>
      </c>
      <c r="AJ2898" s="591">
        <v>603098</v>
      </c>
    </row>
    <row r="2899" spans="34:36" ht="15" customHeight="1" x14ac:dyDescent="0.15">
      <c r="AH2899" s="591" t="s">
        <v>1700</v>
      </c>
      <c r="AI2899" s="592" t="s">
        <v>3148</v>
      </c>
      <c r="AJ2899" s="591">
        <v>603099</v>
      </c>
    </row>
    <row r="2900" spans="34:36" ht="15" customHeight="1" x14ac:dyDescent="0.15">
      <c r="AH2900" s="591" t="s">
        <v>1700</v>
      </c>
      <c r="AI2900" s="592" t="s">
        <v>1810</v>
      </c>
      <c r="AJ2900" s="591">
        <v>603100</v>
      </c>
    </row>
    <row r="2901" spans="34:36" ht="15" customHeight="1" x14ac:dyDescent="0.15">
      <c r="AH2901" s="591" t="s">
        <v>1700</v>
      </c>
      <c r="AI2901" s="592" t="s">
        <v>3149</v>
      </c>
      <c r="AJ2901" s="591">
        <v>603102</v>
      </c>
    </row>
    <row r="2902" spans="34:36" ht="15" customHeight="1" x14ac:dyDescent="0.15">
      <c r="AH2902" s="591" t="s">
        <v>1700</v>
      </c>
      <c r="AI2902" s="592" t="s">
        <v>1812</v>
      </c>
      <c r="AJ2902" s="591">
        <v>603103</v>
      </c>
    </row>
    <row r="2903" spans="34:36" ht="15" customHeight="1" x14ac:dyDescent="0.15">
      <c r="AH2903" s="591" t="s">
        <v>1700</v>
      </c>
      <c r="AI2903" s="592" t="s">
        <v>3150</v>
      </c>
      <c r="AJ2903" s="591">
        <v>603104</v>
      </c>
    </row>
    <row r="2904" spans="34:36" ht="15" customHeight="1" x14ac:dyDescent="0.15">
      <c r="AH2904" s="591" t="s">
        <v>1740</v>
      </c>
      <c r="AI2904" s="592" t="s">
        <v>3151</v>
      </c>
      <c r="AJ2904" s="591">
        <v>603105</v>
      </c>
    </row>
    <row r="2905" spans="34:36" ht="15" customHeight="1" x14ac:dyDescent="0.15">
      <c r="AH2905" s="591" t="s">
        <v>1700</v>
      </c>
      <c r="AI2905" s="592" t="s">
        <v>3152</v>
      </c>
      <c r="AJ2905" s="591">
        <v>603106</v>
      </c>
    </row>
    <row r="2906" spans="34:36" ht="15" customHeight="1" x14ac:dyDescent="0.15">
      <c r="AH2906" s="591" t="s">
        <v>1700</v>
      </c>
      <c r="AI2906" s="592" t="s">
        <v>3153</v>
      </c>
      <c r="AJ2906" s="591">
        <v>603107</v>
      </c>
    </row>
    <row r="2907" spans="34:36" ht="15" customHeight="1" x14ac:dyDescent="0.15">
      <c r="AH2907" s="591" t="s">
        <v>1700</v>
      </c>
      <c r="AI2907" s="592" t="s">
        <v>3154</v>
      </c>
      <c r="AJ2907" s="591">
        <v>603108</v>
      </c>
    </row>
    <row r="2908" spans="34:36" ht="15" customHeight="1" x14ac:dyDescent="0.15">
      <c r="AH2908" s="591" t="s">
        <v>1700</v>
      </c>
      <c r="AI2908" s="592" t="s">
        <v>3155</v>
      </c>
      <c r="AJ2908" s="591">
        <v>603109</v>
      </c>
    </row>
    <row r="2909" spans="34:36" ht="15" customHeight="1" x14ac:dyDescent="0.15">
      <c r="AH2909" s="591" t="s">
        <v>1700</v>
      </c>
      <c r="AI2909" s="592" t="s">
        <v>3156</v>
      </c>
      <c r="AJ2909" s="591">
        <v>603110</v>
      </c>
    </row>
    <row r="2910" spans="34:36" ht="15" customHeight="1" x14ac:dyDescent="0.15">
      <c r="AH2910" s="591" t="s">
        <v>1825</v>
      </c>
      <c r="AI2910" s="592" t="s">
        <v>3157</v>
      </c>
      <c r="AJ2910" s="591">
        <v>604001</v>
      </c>
    </row>
    <row r="2911" spans="34:36" ht="15" customHeight="1" x14ac:dyDescent="0.15">
      <c r="AH2911" s="591" t="s">
        <v>1825</v>
      </c>
      <c r="AI2911" s="592" t="s">
        <v>3158</v>
      </c>
      <c r="AJ2911" s="591">
        <v>604002</v>
      </c>
    </row>
    <row r="2912" spans="34:36" ht="15" customHeight="1" x14ac:dyDescent="0.15">
      <c r="AH2912" s="591" t="s">
        <v>1825</v>
      </c>
      <c r="AI2912" s="592" t="s">
        <v>3159</v>
      </c>
      <c r="AJ2912" s="591">
        <v>604003</v>
      </c>
    </row>
    <row r="2913" spans="34:36" ht="15" customHeight="1" x14ac:dyDescent="0.15">
      <c r="AH2913" s="591" t="s">
        <v>1825</v>
      </c>
      <c r="AI2913" s="592" t="s">
        <v>3160</v>
      </c>
      <c r="AJ2913" s="591">
        <v>604004</v>
      </c>
    </row>
    <row r="2914" spans="34:36" ht="15" customHeight="1" x14ac:dyDescent="0.15">
      <c r="AH2914" s="591" t="s">
        <v>1825</v>
      </c>
      <c r="AI2914" s="592" t="s">
        <v>3161</v>
      </c>
      <c r="AJ2914" s="591">
        <v>604005</v>
      </c>
    </row>
    <row r="2915" spans="34:36" ht="15" customHeight="1" x14ac:dyDescent="0.15">
      <c r="AH2915" s="591" t="s">
        <v>1825</v>
      </c>
      <c r="AI2915" s="592" t="s">
        <v>1456</v>
      </c>
      <c r="AJ2915" s="591">
        <v>604006</v>
      </c>
    </row>
    <row r="2916" spans="34:36" ht="15" customHeight="1" x14ac:dyDescent="0.15">
      <c r="AH2916" s="591" t="s">
        <v>1825</v>
      </c>
      <c r="AI2916" s="592" t="s">
        <v>1458</v>
      </c>
      <c r="AJ2916" s="591">
        <v>604007</v>
      </c>
    </row>
    <row r="2917" spans="34:36" ht="15" customHeight="1" x14ac:dyDescent="0.15">
      <c r="AH2917" s="591" t="s">
        <v>1825</v>
      </c>
      <c r="AI2917" s="592" t="s">
        <v>3162</v>
      </c>
      <c r="AJ2917" s="591">
        <v>604008</v>
      </c>
    </row>
    <row r="2918" spans="34:36" ht="15" customHeight="1" x14ac:dyDescent="0.15">
      <c r="AH2918" s="591" t="s">
        <v>1825</v>
      </c>
      <c r="AI2918" s="592" t="s">
        <v>3163</v>
      </c>
      <c r="AJ2918" s="591">
        <v>604009</v>
      </c>
    </row>
    <row r="2919" spans="34:36" ht="15" customHeight="1" x14ac:dyDescent="0.15">
      <c r="AH2919" s="591" t="s">
        <v>1825</v>
      </c>
      <c r="AI2919" s="592" t="s">
        <v>3164</v>
      </c>
      <c r="AJ2919" s="591">
        <v>604010</v>
      </c>
    </row>
    <row r="2920" spans="34:36" ht="15" customHeight="1" x14ac:dyDescent="0.15">
      <c r="AH2920" s="591" t="s">
        <v>1825</v>
      </c>
      <c r="AI2920" s="592" t="s">
        <v>3165</v>
      </c>
      <c r="AJ2920" s="591">
        <v>604011</v>
      </c>
    </row>
    <row r="2921" spans="34:36" ht="15" customHeight="1" x14ac:dyDescent="0.15">
      <c r="AH2921" s="591" t="s">
        <v>1825</v>
      </c>
      <c r="AI2921" s="592" t="s">
        <v>3166</v>
      </c>
      <c r="AJ2921" s="591">
        <v>604012</v>
      </c>
    </row>
    <row r="2922" spans="34:36" ht="15" customHeight="1" x14ac:dyDescent="0.15">
      <c r="AH2922" s="591" t="s">
        <v>1825</v>
      </c>
      <c r="AI2922" s="592" t="s">
        <v>3167</v>
      </c>
      <c r="AJ2922" s="591">
        <v>604013</v>
      </c>
    </row>
    <row r="2923" spans="34:36" ht="15" customHeight="1" x14ac:dyDescent="0.15">
      <c r="AH2923" s="591" t="s">
        <v>1825</v>
      </c>
      <c r="AI2923" s="592" t="s">
        <v>3168</v>
      </c>
      <c r="AJ2923" s="591">
        <v>604014</v>
      </c>
    </row>
    <row r="2924" spans="34:36" ht="15" customHeight="1" x14ac:dyDescent="0.15">
      <c r="AH2924" s="591" t="s">
        <v>1825</v>
      </c>
      <c r="AI2924" s="592" t="s">
        <v>3169</v>
      </c>
      <c r="AJ2924" s="591">
        <v>604015</v>
      </c>
    </row>
    <row r="2925" spans="34:36" ht="15" customHeight="1" x14ac:dyDescent="0.15">
      <c r="AH2925" s="591" t="s">
        <v>1825</v>
      </c>
      <c r="AI2925" s="592" t="s">
        <v>3170</v>
      </c>
      <c r="AJ2925" s="591">
        <v>604016</v>
      </c>
    </row>
    <row r="2926" spans="34:36" ht="15" customHeight="1" x14ac:dyDescent="0.15">
      <c r="AH2926" s="591" t="s">
        <v>1825</v>
      </c>
      <c r="AI2926" s="592" t="s">
        <v>3171</v>
      </c>
      <c r="AJ2926" s="591">
        <v>604017</v>
      </c>
    </row>
    <row r="2927" spans="34:36" ht="15" customHeight="1" x14ac:dyDescent="0.15">
      <c r="AH2927" s="591" t="s">
        <v>1825</v>
      </c>
      <c r="AI2927" s="592" t="s">
        <v>3172</v>
      </c>
      <c r="AJ2927" s="591">
        <v>604018</v>
      </c>
    </row>
    <row r="2928" spans="34:36" ht="15" customHeight="1" x14ac:dyDescent="0.15">
      <c r="AH2928" s="591" t="s">
        <v>1825</v>
      </c>
      <c r="AI2928" s="592" t="s">
        <v>3173</v>
      </c>
      <c r="AJ2928" s="591">
        <v>604019</v>
      </c>
    </row>
    <row r="2929" spans="34:36" ht="15" customHeight="1" x14ac:dyDescent="0.15">
      <c r="AH2929" s="591" t="s">
        <v>1825</v>
      </c>
      <c r="AI2929" s="592" t="s">
        <v>3174</v>
      </c>
      <c r="AJ2929" s="591">
        <v>604020</v>
      </c>
    </row>
    <row r="2930" spans="34:36" ht="15" customHeight="1" x14ac:dyDescent="0.15">
      <c r="AH2930" s="591" t="s">
        <v>1825</v>
      </c>
      <c r="AI2930" s="592" t="s">
        <v>3175</v>
      </c>
      <c r="AJ2930" s="591">
        <v>604021</v>
      </c>
    </row>
    <row r="2931" spans="34:36" ht="15" customHeight="1" x14ac:dyDescent="0.15">
      <c r="AH2931" s="591" t="s">
        <v>1825</v>
      </c>
      <c r="AI2931" s="592" t="s">
        <v>3176</v>
      </c>
      <c r="AJ2931" s="591">
        <v>604022</v>
      </c>
    </row>
    <row r="2932" spans="34:36" ht="15" customHeight="1" x14ac:dyDescent="0.15">
      <c r="AH2932" s="591" t="s">
        <v>1825</v>
      </c>
      <c r="AI2932" s="592" t="s">
        <v>3177</v>
      </c>
      <c r="AJ2932" s="591">
        <v>604023</v>
      </c>
    </row>
    <row r="2933" spans="34:36" ht="15" customHeight="1" x14ac:dyDescent="0.15">
      <c r="AH2933" s="591" t="s">
        <v>1825</v>
      </c>
      <c r="AI2933" s="592" t="s">
        <v>3178</v>
      </c>
      <c r="AJ2933" s="591">
        <v>604024</v>
      </c>
    </row>
    <row r="2934" spans="34:36" ht="15" customHeight="1" x14ac:dyDescent="0.15">
      <c r="AH2934" s="591" t="s">
        <v>1825</v>
      </c>
      <c r="AI2934" s="592" t="s">
        <v>3179</v>
      </c>
      <c r="AJ2934" s="591">
        <v>604025</v>
      </c>
    </row>
    <row r="2935" spans="34:36" ht="15" customHeight="1" x14ac:dyDescent="0.15">
      <c r="AH2935" s="591" t="s">
        <v>1825</v>
      </c>
      <c r="AI2935" s="592" t="s">
        <v>3180</v>
      </c>
      <c r="AJ2935" s="591">
        <v>604026</v>
      </c>
    </row>
    <row r="2936" spans="34:36" ht="15" customHeight="1" x14ac:dyDescent="0.15">
      <c r="AH2936" s="591" t="s">
        <v>1825</v>
      </c>
      <c r="AI2936" s="592" t="s">
        <v>3181</v>
      </c>
      <c r="AJ2936" s="591">
        <v>604027</v>
      </c>
    </row>
    <row r="2937" spans="34:36" ht="15" customHeight="1" x14ac:dyDescent="0.15">
      <c r="AH2937" s="591" t="s">
        <v>1825</v>
      </c>
      <c r="AI2937" s="592" t="s">
        <v>3182</v>
      </c>
      <c r="AJ2937" s="591">
        <v>604028</v>
      </c>
    </row>
    <row r="2938" spans="34:36" ht="15" customHeight="1" x14ac:dyDescent="0.15">
      <c r="AH2938" s="591" t="s">
        <v>1825</v>
      </c>
      <c r="AI2938" s="592" t="s">
        <v>3183</v>
      </c>
      <c r="AJ2938" s="591">
        <v>604029</v>
      </c>
    </row>
    <row r="2939" spans="34:36" ht="15" customHeight="1" x14ac:dyDescent="0.15">
      <c r="AH2939" s="591" t="s">
        <v>1825</v>
      </c>
      <c r="AI2939" s="592" t="s">
        <v>3184</v>
      </c>
      <c r="AJ2939" s="591">
        <v>604030</v>
      </c>
    </row>
    <row r="2940" spans="34:36" ht="15" customHeight="1" x14ac:dyDescent="0.15">
      <c r="AH2940" s="591" t="s">
        <v>1825</v>
      </c>
      <c r="AI2940" s="592" t="s">
        <v>3185</v>
      </c>
      <c r="AJ2940" s="591">
        <v>604031</v>
      </c>
    </row>
    <row r="2941" spans="34:36" ht="15" customHeight="1" x14ac:dyDescent="0.15">
      <c r="AH2941" s="591" t="s">
        <v>1825</v>
      </c>
      <c r="AI2941" s="592" t="s">
        <v>3186</v>
      </c>
      <c r="AJ2941" s="591">
        <v>604032</v>
      </c>
    </row>
    <row r="2942" spans="34:36" ht="15" customHeight="1" x14ac:dyDescent="0.15">
      <c r="AH2942" s="591" t="s">
        <v>1825</v>
      </c>
      <c r="AI2942" s="592" t="s">
        <v>3187</v>
      </c>
      <c r="AJ2942" s="591">
        <v>604033</v>
      </c>
    </row>
    <row r="2943" spans="34:36" ht="15" customHeight="1" x14ac:dyDescent="0.15">
      <c r="AH2943" s="591" t="s">
        <v>1825</v>
      </c>
      <c r="AI2943" s="592" t="s">
        <v>3188</v>
      </c>
      <c r="AJ2943" s="591">
        <v>604034</v>
      </c>
    </row>
    <row r="2944" spans="34:36" ht="15" customHeight="1" x14ac:dyDescent="0.15">
      <c r="AH2944" s="591" t="s">
        <v>1825</v>
      </c>
      <c r="AI2944" s="592" t="s">
        <v>3189</v>
      </c>
      <c r="AJ2944" s="591">
        <v>604035</v>
      </c>
    </row>
    <row r="2945" spans="34:36" ht="15" customHeight="1" x14ac:dyDescent="0.15">
      <c r="AH2945" s="591" t="s">
        <v>1825</v>
      </c>
      <c r="AI2945" s="592" t="s">
        <v>3190</v>
      </c>
      <c r="AJ2945" s="591">
        <v>604036</v>
      </c>
    </row>
    <row r="2946" spans="34:36" ht="15" customHeight="1" x14ac:dyDescent="0.15">
      <c r="AH2946" s="591" t="s">
        <v>1825</v>
      </c>
      <c r="AI2946" s="592" t="s">
        <v>3191</v>
      </c>
      <c r="AJ2946" s="591">
        <v>604037</v>
      </c>
    </row>
    <row r="2947" spans="34:36" ht="15" customHeight="1" x14ac:dyDescent="0.15">
      <c r="AH2947" s="591" t="s">
        <v>1825</v>
      </c>
      <c r="AI2947" s="592" t="s">
        <v>3192</v>
      </c>
      <c r="AJ2947" s="591">
        <v>604038</v>
      </c>
    </row>
    <row r="2948" spans="34:36" ht="15" customHeight="1" x14ac:dyDescent="0.15">
      <c r="AH2948" s="591" t="s">
        <v>1825</v>
      </c>
      <c r="AI2948" s="592" t="s">
        <v>3193</v>
      </c>
      <c r="AJ2948" s="591">
        <v>604039</v>
      </c>
    </row>
    <row r="2949" spans="34:36" ht="15" customHeight="1" x14ac:dyDescent="0.15">
      <c r="AH2949" s="591" t="s">
        <v>1825</v>
      </c>
      <c r="AI2949" s="592" t="s">
        <v>3194</v>
      </c>
      <c r="AJ2949" s="591">
        <v>604040</v>
      </c>
    </row>
    <row r="2950" spans="34:36" ht="15" customHeight="1" x14ac:dyDescent="0.15">
      <c r="AH2950" s="591" t="s">
        <v>1825</v>
      </c>
      <c r="AI2950" s="592" t="s">
        <v>3195</v>
      </c>
      <c r="AJ2950" s="591">
        <v>604041</v>
      </c>
    </row>
    <row r="2951" spans="34:36" ht="15" customHeight="1" x14ac:dyDescent="0.15">
      <c r="AH2951" s="591" t="s">
        <v>1825</v>
      </c>
      <c r="AI2951" s="592" t="s">
        <v>3196</v>
      </c>
      <c r="AJ2951" s="591">
        <v>604042</v>
      </c>
    </row>
    <row r="2952" spans="34:36" ht="15" customHeight="1" x14ac:dyDescent="0.15">
      <c r="AH2952" s="591" t="s">
        <v>1825</v>
      </c>
      <c r="AI2952" s="592" t="s">
        <v>3197</v>
      </c>
      <c r="AJ2952" s="591">
        <v>604043</v>
      </c>
    </row>
    <row r="2953" spans="34:36" ht="15" customHeight="1" x14ac:dyDescent="0.15">
      <c r="AH2953" s="591" t="s">
        <v>1825</v>
      </c>
      <c r="AI2953" s="592" t="s">
        <v>3198</v>
      </c>
      <c r="AJ2953" s="591">
        <v>604044</v>
      </c>
    </row>
    <row r="2954" spans="34:36" ht="15" customHeight="1" x14ac:dyDescent="0.15">
      <c r="AH2954" s="591" t="s">
        <v>1825</v>
      </c>
      <c r="AI2954" s="592" t="s">
        <v>3199</v>
      </c>
      <c r="AJ2954" s="591">
        <v>604045</v>
      </c>
    </row>
    <row r="2955" spans="34:36" ht="15" customHeight="1" x14ac:dyDescent="0.15">
      <c r="AH2955" s="591" t="s">
        <v>1825</v>
      </c>
      <c r="AI2955" s="592" t="s">
        <v>2450</v>
      </c>
      <c r="AJ2955" s="591">
        <v>604046</v>
      </c>
    </row>
    <row r="2956" spans="34:36" ht="15" customHeight="1" x14ac:dyDescent="0.15">
      <c r="AH2956" s="591" t="s">
        <v>1825</v>
      </c>
      <c r="AI2956" s="592" t="s">
        <v>3200</v>
      </c>
      <c r="AJ2956" s="591">
        <v>604047</v>
      </c>
    </row>
    <row r="2957" spans="34:36" ht="15" customHeight="1" x14ac:dyDescent="0.15">
      <c r="AH2957" s="591" t="s">
        <v>1825</v>
      </c>
      <c r="AI2957" s="592" t="s">
        <v>3201</v>
      </c>
      <c r="AJ2957" s="591">
        <v>604048</v>
      </c>
    </row>
    <row r="2958" spans="34:36" ht="15" customHeight="1" x14ac:dyDescent="0.15">
      <c r="AH2958" s="591" t="s">
        <v>1825</v>
      </c>
      <c r="AI2958" s="592" t="s">
        <v>3202</v>
      </c>
      <c r="AJ2958" s="591">
        <v>604990</v>
      </c>
    </row>
    <row r="2959" spans="34:36" ht="15" customHeight="1" x14ac:dyDescent="0.15">
      <c r="AH2959" s="591" t="s">
        <v>1825</v>
      </c>
      <c r="AI2959" s="592" t="s">
        <v>3203</v>
      </c>
      <c r="AJ2959" s="591">
        <v>604050</v>
      </c>
    </row>
    <row r="2960" spans="34:36" ht="15" customHeight="1" x14ac:dyDescent="0.15">
      <c r="AH2960" s="591" t="s">
        <v>1825</v>
      </c>
      <c r="AI2960" s="592" t="s">
        <v>3204</v>
      </c>
      <c r="AJ2960" s="591">
        <v>604051</v>
      </c>
    </row>
    <row r="2961" spans="34:36" ht="15" customHeight="1" x14ac:dyDescent="0.15">
      <c r="AH2961" s="591" t="s">
        <v>1825</v>
      </c>
      <c r="AI2961" s="592" t="s">
        <v>3205</v>
      </c>
      <c r="AJ2961" s="591">
        <v>604052</v>
      </c>
    </row>
    <row r="2962" spans="34:36" ht="15" customHeight="1" x14ac:dyDescent="0.15">
      <c r="AH2962" s="591" t="s">
        <v>1843</v>
      </c>
      <c r="AI2962" s="592" t="s">
        <v>3206</v>
      </c>
      <c r="AJ2962" s="591">
        <v>605001</v>
      </c>
    </row>
    <row r="2963" spans="34:36" ht="15" customHeight="1" x14ac:dyDescent="0.15">
      <c r="AH2963" s="591" t="s">
        <v>1843</v>
      </c>
      <c r="AI2963" s="592" t="s">
        <v>3207</v>
      </c>
      <c r="AJ2963" s="591">
        <v>605002</v>
      </c>
    </row>
    <row r="2964" spans="34:36" ht="15" customHeight="1" x14ac:dyDescent="0.15">
      <c r="AH2964" s="591" t="s">
        <v>1843</v>
      </c>
      <c r="AI2964" s="592" t="s">
        <v>3208</v>
      </c>
      <c r="AJ2964" s="591">
        <v>605003</v>
      </c>
    </row>
    <row r="2965" spans="34:36" ht="15" customHeight="1" x14ac:dyDescent="0.15">
      <c r="AH2965" s="591" t="s">
        <v>1843</v>
      </c>
      <c r="AI2965" s="592" t="s">
        <v>3209</v>
      </c>
      <c r="AJ2965" s="591">
        <v>605004</v>
      </c>
    </row>
    <row r="2966" spans="34:36" ht="15" customHeight="1" x14ac:dyDescent="0.15">
      <c r="AH2966" s="591" t="s">
        <v>1843</v>
      </c>
      <c r="AI2966" s="592" t="s">
        <v>3210</v>
      </c>
      <c r="AJ2966" s="591">
        <v>605005</v>
      </c>
    </row>
    <row r="2967" spans="34:36" ht="15" customHeight="1" x14ac:dyDescent="0.15">
      <c r="AH2967" s="591" t="s">
        <v>1843</v>
      </c>
      <c r="AI2967" s="592" t="s">
        <v>3211</v>
      </c>
      <c r="AJ2967" s="591">
        <v>605006</v>
      </c>
    </row>
    <row r="2968" spans="34:36" ht="15" customHeight="1" x14ac:dyDescent="0.15">
      <c r="AH2968" s="591" t="s">
        <v>1843</v>
      </c>
      <c r="AI2968" s="592" t="s">
        <v>3212</v>
      </c>
      <c r="AJ2968" s="591">
        <v>605007</v>
      </c>
    </row>
    <row r="2969" spans="34:36" ht="15" customHeight="1" x14ac:dyDescent="0.15">
      <c r="AH2969" s="591" t="s">
        <v>1843</v>
      </c>
      <c r="AI2969" s="592" t="s">
        <v>3213</v>
      </c>
      <c r="AJ2969" s="591">
        <v>605008</v>
      </c>
    </row>
    <row r="2970" spans="34:36" ht="15" customHeight="1" x14ac:dyDescent="0.15">
      <c r="AH2970" s="591" t="s">
        <v>1843</v>
      </c>
      <c r="AI2970" s="592" t="s">
        <v>3214</v>
      </c>
      <c r="AJ2970" s="591">
        <v>605009</v>
      </c>
    </row>
    <row r="2971" spans="34:36" ht="15" customHeight="1" x14ac:dyDescent="0.15">
      <c r="AH2971" s="591" t="s">
        <v>1843</v>
      </c>
      <c r="AI2971" s="592" t="s">
        <v>3215</v>
      </c>
      <c r="AJ2971" s="591">
        <v>605010</v>
      </c>
    </row>
    <row r="2972" spans="34:36" ht="15" customHeight="1" x14ac:dyDescent="0.15">
      <c r="AH2972" s="591" t="s">
        <v>1843</v>
      </c>
      <c r="AI2972" s="592" t="s">
        <v>3216</v>
      </c>
      <c r="AJ2972" s="591">
        <v>605013</v>
      </c>
    </row>
    <row r="2973" spans="34:36" ht="15" customHeight="1" x14ac:dyDescent="0.15">
      <c r="AH2973" s="591" t="s">
        <v>1843</v>
      </c>
      <c r="AI2973" s="592" t="s">
        <v>3217</v>
      </c>
      <c r="AJ2973" s="591">
        <v>605014</v>
      </c>
    </row>
    <row r="2974" spans="34:36" ht="15" customHeight="1" x14ac:dyDescent="0.15">
      <c r="AH2974" s="591" t="s">
        <v>1843</v>
      </c>
      <c r="AI2974" s="592" t="s">
        <v>3218</v>
      </c>
      <c r="AJ2974" s="591">
        <v>605015</v>
      </c>
    </row>
    <row r="2975" spans="34:36" ht="15" customHeight="1" x14ac:dyDescent="0.15">
      <c r="AH2975" s="591" t="s">
        <v>1843</v>
      </c>
      <c r="AI2975" s="592" t="s">
        <v>1849</v>
      </c>
      <c r="AJ2975" s="591">
        <v>605017</v>
      </c>
    </row>
    <row r="2976" spans="34:36" ht="15" customHeight="1" x14ac:dyDescent="0.15">
      <c r="AH2976" s="591" t="s">
        <v>1843</v>
      </c>
      <c r="AI2976" s="592" t="s">
        <v>1850</v>
      </c>
      <c r="AJ2976" s="591">
        <v>605018</v>
      </c>
    </row>
    <row r="2977" spans="34:36" ht="15" customHeight="1" x14ac:dyDescent="0.15">
      <c r="AH2977" s="591" t="s">
        <v>1843</v>
      </c>
      <c r="AI2977" s="592" t="s">
        <v>3219</v>
      </c>
      <c r="AJ2977" s="591">
        <v>605020</v>
      </c>
    </row>
    <row r="2978" spans="34:36" ht="15" customHeight="1" x14ac:dyDescent="0.15">
      <c r="AH2978" s="591" t="s">
        <v>1843</v>
      </c>
      <c r="AI2978" s="592" t="s">
        <v>3220</v>
      </c>
      <c r="AJ2978" s="591">
        <v>605990</v>
      </c>
    </row>
    <row r="2979" spans="34:36" ht="15" customHeight="1" x14ac:dyDescent="0.15">
      <c r="AH2979" s="591" t="s">
        <v>1853</v>
      </c>
      <c r="AI2979" s="592" t="s">
        <v>3221</v>
      </c>
      <c r="AJ2979" s="591">
        <v>605991</v>
      </c>
    </row>
    <row r="2980" spans="34:36" ht="15" customHeight="1" x14ac:dyDescent="0.15">
      <c r="AH2980" s="591" t="s">
        <v>1853</v>
      </c>
      <c r="AI2980" s="592" t="s">
        <v>3222</v>
      </c>
      <c r="AJ2980" s="591">
        <v>605992</v>
      </c>
    </row>
    <row r="2981" spans="34:36" ht="15" customHeight="1" x14ac:dyDescent="0.15">
      <c r="AH2981" s="591" t="s">
        <v>1856</v>
      </c>
      <c r="AI2981" s="592" t="s">
        <v>2427</v>
      </c>
      <c r="AJ2981" s="591">
        <v>606001</v>
      </c>
    </row>
    <row r="2982" spans="34:36" ht="15" customHeight="1" x14ac:dyDescent="0.15">
      <c r="AH2982" s="591" t="s">
        <v>1856</v>
      </c>
      <c r="AI2982" s="592" t="s">
        <v>3223</v>
      </c>
      <c r="AJ2982" s="591">
        <v>606002</v>
      </c>
    </row>
    <row r="2983" spans="34:36" ht="15" customHeight="1" x14ac:dyDescent="0.15">
      <c r="AH2983" s="591" t="s">
        <v>1856</v>
      </c>
      <c r="AI2983" s="592" t="s">
        <v>3224</v>
      </c>
      <c r="AJ2983" s="591">
        <v>606003</v>
      </c>
    </row>
    <row r="2984" spans="34:36" ht="15" customHeight="1" x14ac:dyDescent="0.15">
      <c r="AH2984" s="591" t="s">
        <v>1856</v>
      </c>
      <c r="AI2984" s="592" t="s">
        <v>3225</v>
      </c>
      <c r="AJ2984" s="591">
        <v>606004</v>
      </c>
    </row>
    <row r="2985" spans="34:36" ht="15" customHeight="1" x14ac:dyDescent="0.15">
      <c r="AH2985" s="591" t="s">
        <v>1856</v>
      </c>
      <c r="AI2985" s="592" t="s">
        <v>3226</v>
      </c>
      <c r="AJ2985" s="591">
        <v>606005</v>
      </c>
    </row>
    <row r="2986" spans="34:36" ht="15" customHeight="1" x14ac:dyDescent="0.15">
      <c r="AH2986" s="591" t="s">
        <v>1856</v>
      </c>
      <c r="AI2986" s="592" t="s">
        <v>3227</v>
      </c>
      <c r="AJ2986" s="591">
        <v>606006</v>
      </c>
    </row>
    <row r="2987" spans="34:36" ht="15" customHeight="1" x14ac:dyDescent="0.15">
      <c r="AH2987" s="591" t="s">
        <v>1856</v>
      </c>
      <c r="AI2987" s="592" t="s">
        <v>3228</v>
      </c>
      <c r="AJ2987" s="591">
        <v>606007</v>
      </c>
    </row>
    <row r="2988" spans="34:36" ht="15" customHeight="1" x14ac:dyDescent="0.15">
      <c r="AH2988" s="591" t="s">
        <v>1856</v>
      </c>
      <c r="AI2988" s="592" t="s">
        <v>3229</v>
      </c>
      <c r="AJ2988" s="591">
        <v>606008</v>
      </c>
    </row>
    <row r="2989" spans="34:36" ht="15" customHeight="1" x14ac:dyDescent="0.15">
      <c r="AH2989" s="591" t="s">
        <v>1856</v>
      </c>
      <c r="AI2989" s="592"/>
      <c r="AJ2989" s="591">
        <v>606009</v>
      </c>
    </row>
    <row r="2990" spans="34:36" ht="15" customHeight="1" x14ac:dyDescent="0.15">
      <c r="AH2990" s="591" t="s">
        <v>1862</v>
      </c>
      <c r="AI2990" s="592" t="s">
        <v>3230</v>
      </c>
      <c r="AJ2990" s="591">
        <v>606010</v>
      </c>
    </row>
    <row r="2991" spans="34:36" ht="15" customHeight="1" x14ac:dyDescent="0.15">
      <c r="AH2991" s="591" t="s">
        <v>1856</v>
      </c>
      <c r="AI2991" s="592" t="s">
        <v>3231</v>
      </c>
      <c r="AJ2991" s="591">
        <v>606990</v>
      </c>
    </row>
    <row r="2992" spans="34:36" ht="15" customHeight="1" x14ac:dyDescent="0.15">
      <c r="AH2992" s="591" t="s">
        <v>1865</v>
      </c>
      <c r="AI2992" s="592" t="s">
        <v>3232</v>
      </c>
      <c r="AJ2992" s="591">
        <v>701001</v>
      </c>
    </row>
    <row r="2993" spans="34:36" ht="15" customHeight="1" x14ac:dyDescent="0.15">
      <c r="AH2993" s="591" t="s">
        <v>1865</v>
      </c>
      <c r="AI2993" s="592" t="s">
        <v>3233</v>
      </c>
      <c r="AJ2993" s="591">
        <v>701002</v>
      </c>
    </row>
    <row r="2994" spans="34:36" ht="15" customHeight="1" x14ac:dyDescent="0.15">
      <c r="AH2994" s="591" t="s">
        <v>1865</v>
      </c>
      <c r="AI2994" s="592" t="s">
        <v>3234</v>
      </c>
      <c r="AJ2994" s="591">
        <v>701003</v>
      </c>
    </row>
    <row r="2995" spans="34:36" ht="15" customHeight="1" x14ac:dyDescent="0.15">
      <c r="AH2995" s="591" t="s">
        <v>1865</v>
      </c>
      <c r="AI2995" s="592" t="s">
        <v>3235</v>
      </c>
      <c r="AJ2995" s="591">
        <v>701004</v>
      </c>
    </row>
    <row r="2996" spans="34:36" ht="15" customHeight="1" x14ac:dyDescent="0.15">
      <c r="AH2996" s="591" t="s">
        <v>1865</v>
      </c>
      <c r="AI2996" s="592" t="s">
        <v>3236</v>
      </c>
      <c r="AJ2996" s="591">
        <v>701005</v>
      </c>
    </row>
    <row r="2997" spans="34:36" ht="15" customHeight="1" x14ac:dyDescent="0.15">
      <c r="AH2997" s="591" t="s">
        <v>1865</v>
      </c>
      <c r="AI2997" s="592" t="s">
        <v>3237</v>
      </c>
      <c r="AJ2997" s="591">
        <v>701006</v>
      </c>
    </row>
    <row r="2998" spans="34:36" ht="15" customHeight="1" x14ac:dyDescent="0.15">
      <c r="AH2998" s="591" t="s">
        <v>1865</v>
      </c>
      <c r="AI2998" s="592" t="s">
        <v>3238</v>
      </c>
      <c r="AJ2998" s="591">
        <v>701007</v>
      </c>
    </row>
    <row r="2999" spans="34:36" ht="15" customHeight="1" x14ac:dyDescent="0.15">
      <c r="AH2999" s="591" t="s">
        <v>1865</v>
      </c>
      <c r="AI2999" s="592" t="s">
        <v>3239</v>
      </c>
      <c r="AJ2999" s="591">
        <v>701008</v>
      </c>
    </row>
    <row r="3000" spans="34:36" ht="15" customHeight="1" x14ac:dyDescent="0.15">
      <c r="AH3000" s="591" t="s">
        <v>1869</v>
      </c>
      <c r="AI3000" s="592" t="s">
        <v>3240</v>
      </c>
      <c r="AJ3000" s="591">
        <v>702001</v>
      </c>
    </row>
    <row r="3001" spans="34:36" ht="15" customHeight="1" x14ac:dyDescent="0.15">
      <c r="AH3001" s="591" t="s">
        <v>1869</v>
      </c>
      <c r="AI3001" s="592" t="s">
        <v>3241</v>
      </c>
      <c r="AJ3001" s="591">
        <v>702002</v>
      </c>
    </row>
    <row r="3002" spans="34:36" ht="15" customHeight="1" x14ac:dyDescent="0.15">
      <c r="AH3002" s="591" t="s">
        <v>1869</v>
      </c>
      <c r="AI3002" s="592" t="s">
        <v>3242</v>
      </c>
      <c r="AJ3002" s="591">
        <v>702003</v>
      </c>
    </row>
    <row r="3003" spans="34:36" ht="15" customHeight="1" x14ac:dyDescent="0.15">
      <c r="AH3003" s="591" t="s">
        <v>1869</v>
      </c>
      <c r="AI3003" s="592" t="s">
        <v>3243</v>
      </c>
      <c r="AJ3003" s="591">
        <v>702004</v>
      </c>
    </row>
    <row r="3004" spans="34:36" ht="15" customHeight="1" x14ac:dyDescent="0.15">
      <c r="AH3004" s="591" t="s">
        <v>1869</v>
      </c>
      <c r="AI3004" s="592" t="s">
        <v>3244</v>
      </c>
      <c r="AJ3004" s="591">
        <v>702005</v>
      </c>
    </row>
    <row r="3005" spans="34:36" ht="15" customHeight="1" x14ac:dyDescent="0.15">
      <c r="AH3005" s="591" t="s">
        <v>1869</v>
      </c>
      <c r="AI3005" s="592" t="s">
        <v>3245</v>
      </c>
      <c r="AJ3005" s="591">
        <v>702007</v>
      </c>
    </row>
    <row r="3006" spans="34:36" ht="15" customHeight="1" x14ac:dyDescent="0.15">
      <c r="AH3006" s="591" t="s">
        <v>1869</v>
      </c>
      <c r="AI3006" s="592" t="s">
        <v>3246</v>
      </c>
      <c r="AJ3006" s="591">
        <v>702008</v>
      </c>
    </row>
    <row r="3007" spans="34:36" ht="15" customHeight="1" x14ac:dyDescent="0.15">
      <c r="AH3007" s="591" t="s">
        <v>1869</v>
      </c>
      <c r="AI3007" s="592" t="s">
        <v>3247</v>
      </c>
      <c r="AJ3007" s="591">
        <v>702009</v>
      </c>
    </row>
    <row r="3008" spans="34:36" ht="15" customHeight="1" x14ac:dyDescent="0.15">
      <c r="AH3008" s="591" t="s">
        <v>1869</v>
      </c>
      <c r="AI3008" s="592" t="s">
        <v>3248</v>
      </c>
      <c r="AJ3008" s="591">
        <v>702010</v>
      </c>
    </row>
    <row r="3009" spans="34:36" ht="15" customHeight="1" x14ac:dyDescent="0.15">
      <c r="AH3009" s="591" t="s">
        <v>1869</v>
      </c>
      <c r="AI3009" s="592" t="s">
        <v>3249</v>
      </c>
      <c r="AJ3009" s="591">
        <v>702011</v>
      </c>
    </row>
    <row r="3010" spans="34:36" ht="15" customHeight="1" x14ac:dyDescent="0.15">
      <c r="AH3010" s="591" t="s">
        <v>1872</v>
      </c>
      <c r="AI3010" s="592" t="s">
        <v>3250</v>
      </c>
      <c r="AJ3010" s="591">
        <v>703001</v>
      </c>
    </row>
    <row r="3011" spans="34:36" ht="15" customHeight="1" x14ac:dyDescent="0.15">
      <c r="AH3011" s="591" t="s">
        <v>1872</v>
      </c>
      <c r="AI3011" s="592" t="s">
        <v>3251</v>
      </c>
      <c r="AJ3011" s="591">
        <v>703002</v>
      </c>
    </row>
    <row r="3012" spans="34:36" ht="15" customHeight="1" x14ac:dyDescent="0.15">
      <c r="AH3012" s="591" t="s">
        <v>1872</v>
      </c>
      <c r="AI3012" s="592" t="s">
        <v>3252</v>
      </c>
      <c r="AJ3012" s="591">
        <v>703003</v>
      </c>
    </row>
    <row r="3013" spans="34:36" ht="15" customHeight="1" x14ac:dyDescent="0.15">
      <c r="AH3013" s="591" t="s">
        <v>1872</v>
      </c>
      <c r="AI3013" s="592" t="s">
        <v>2523</v>
      </c>
      <c r="AJ3013" s="591">
        <v>703004</v>
      </c>
    </row>
    <row r="3014" spans="34:36" ht="15" customHeight="1" x14ac:dyDescent="0.15">
      <c r="AH3014" s="591" t="s">
        <v>1872</v>
      </c>
      <c r="AI3014" s="592" t="s">
        <v>3253</v>
      </c>
      <c r="AJ3014" s="591">
        <v>703005</v>
      </c>
    </row>
    <row r="3015" spans="34:36" ht="15" customHeight="1" x14ac:dyDescent="0.15">
      <c r="AH3015" s="591" t="s">
        <v>1872</v>
      </c>
      <c r="AI3015" s="592" t="s">
        <v>3254</v>
      </c>
      <c r="AJ3015" s="591">
        <v>703006</v>
      </c>
    </row>
    <row r="3016" spans="34:36" ht="15" customHeight="1" x14ac:dyDescent="0.15">
      <c r="AH3016" s="591" t="s">
        <v>1872</v>
      </c>
      <c r="AI3016" s="592" t="s">
        <v>3255</v>
      </c>
      <c r="AJ3016" s="591">
        <v>703007</v>
      </c>
    </row>
    <row r="3017" spans="34:36" ht="15" customHeight="1" x14ac:dyDescent="0.15">
      <c r="AH3017" s="591" t="s">
        <v>1872</v>
      </c>
      <c r="AI3017" s="592" t="s">
        <v>3256</v>
      </c>
      <c r="AJ3017" s="591">
        <v>703008</v>
      </c>
    </row>
    <row r="3018" spans="34:36" ht="15" customHeight="1" x14ac:dyDescent="0.15">
      <c r="AH3018" s="591" t="s">
        <v>1872</v>
      </c>
      <c r="AI3018" s="592" t="s">
        <v>3257</v>
      </c>
      <c r="AJ3018" s="591">
        <v>703009</v>
      </c>
    </row>
    <row r="3019" spans="34:36" ht="15" customHeight="1" x14ac:dyDescent="0.15">
      <c r="AH3019" s="591" t="s">
        <v>1872</v>
      </c>
      <c r="AI3019" s="592" t="s">
        <v>3258</v>
      </c>
      <c r="AJ3019" s="591">
        <v>703010</v>
      </c>
    </row>
    <row r="3020" spans="34:36" ht="15" customHeight="1" x14ac:dyDescent="0.15">
      <c r="AH3020" s="591" t="s">
        <v>1872</v>
      </c>
      <c r="AI3020" s="592" t="s">
        <v>3259</v>
      </c>
      <c r="AJ3020" s="591">
        <v>703011</v>
      </c>
    </row>
    <row r="3021" spans="34:36" ht="15" customHeight="1" x14ac:dyDescent="0.15">
      <c r="AH3021" s="591" t="s">
        <v>1872</v>
      </c>
      <c r="AI3021" s="592" t="s">
        <v>3260</v>
      </c>
      <c r="AJ3021" s="591">
        <v>703012</v>
      </c>
    </row>
    <row r="3022" spans="34:36" ht="15" customHeight="1" x14ac:dyDescent="0.15">
      <c r="AH3022" s="591" t="s">
        <v>1872</v>
      </c>
      <c r="AI3022" s="592" t="s">
        <v>3261</v>
      </c>
      <c r="AJ3022" s="591">
        <v>703013</v>
      </c>
    </row>
    <row r="3023" spans="34:36" ht="15" customHeight="1" x14ac:dyDescent="0.15">
      <c r="AH3023" s="591" t="s">
        <v>1872</v>
      </c>
      <c r="AI3023" s="592" t="s">
        <v>3262</v>
      </c>
      <c r="AJ3023" s="591">
        <v>703014</v>
      </c>
    </row>
    <row r="3024" spans="34:36" ht="15" customHeight="1" x14ac:dyDescent="0.15">
      <c r="AH3024" s="591" t="s">
        <v>1872</v>
      </c>
      <c r="AI3024" s="592" t="s">
        <v>3263</v>
      </c>
      <c r="AJ3024" s="591">
        <v>703015</v>
      </c>
    </row>
    <row r="3025" spans="34:36" ht="15" customHeight="1" x14ac:dyDescent="0.15">
      <c r="AH3025" s="591" t="s">
        <v>1872</v>
      </c>
      <c r="AI3025" s="592" t="s">
        <v>3264</v>
      </c>
      <c r="AJ3025" s="591">
        <v>703016</v>
      </c>
    </row>
    <row r="3026" spans="34:36" ht="15" customHeight="1" x14ac:dyDescent="0.15">
      <c r="AH3026" s="591" t="s">
        <v>1872</v>
      </c>
      <c r="AI3026" s="592" t="s">
        <v>3265</v>
      </c>
      <c r="AJ3026" s="591">
        <v>703017</v>
      </c>
    </row>
    <row r="3027" spans="34:36" ht="15" customHeight="1" x14ac:dyDescent="0.15">
      <c r="AH3027" s="591" t="s">
        <v>1872</v>
      </c>
      <c r="AI3027" s="592" t="s">
        <v>3266</v>
      </c>
      <c r="AJ3027" s="591">
        <v>703018</v>
      </c>
    </row>
    <row r="3028" spans="34:36" ht="15" customHeight="1" x14ac:dyDescent="0.15">
      <c r="AH3028" s="591" t="s">
        <v>1872</v>
      </c>
      <c r="AI3028" s="592" t="s">
        <v>3267</v>
      </c>
      <c r="AJ3028" s="591">
        <v>703020</v>
      </c>
    </row>
    <row r="3029" spans="34:36" ht="15" customHeight="1" x14ac:dyDescent="0.15">
      <c r="AH3029" s="591" t="s">
        <v>1872</v>
      </c>
      <c r="AI3029" s="592" t="s">
        <v>3268</v>
      </c>
      <c r="AJ3029" s="591">
        <v>703021</v>
      </c>
    </row>
    <row r="3030" spans="34:36" ht="15" customHeight="1" x14ac:dyDescent="0.15">
      <c r="AH3030" s="591" t="s">
        <v>1872</v>
      </c>
      <c r="AI3030" s="592" t="s">
        <v>3269</v>
      </c>
      <c r="AJ3030" s="591">
        <v>703022</v>
      </c>
    </row>
    <row r="3031" spans="34:36" ht="15" customHeight="1" x14ac:dyDescent="0.15">
      <c r="AH3031" s="591" t="s">
        <v>1872</v>
      </c>
      <c r="AI3031" s="592" t="s">
        <v>3270</v>
      </c>
      <c r="AJ3031" s="591">
        <v>703023</v>
      </c>
    </row>
    <row r="3032" spans="34:36" ht="15" customHeight="1" x14ac:dyDescent="0.15">
      <c r="AH3032" s="591" t="s">
        <v>1872</v>
      </c>
      <c r="AI3032" s="592" t="s">
        <v>3271</v>
      </c>
      <c r="AJ3032" s="591">
        <v>703024</v>
      </c>
    </row>
    <row r="3033" spans="34:36" ht="15" customHeight="1" x14ac:dyDescent="0.15">
      <c r="AH3033" s="591" t="s">
        <v>1872</v>
      </c>
      <c r="AI3033" s="593" t="s">
        <v>1567</v>
      </c>
      <c r="AJ3033" s="591">
        <v>703025</v>
      </c>
    </row>
    <row r="3034" spans="34:36" ht="15" customHeight="1" x14ac:dyDescent="0.15">
      <c r="AH3034" s="591" t="s">
        <v>1872</v>
      </c>
      <c r="AI3034" s="592" t="s">
        <v>3272</v>
      </c>
      <c r="AJ3034" s="591">
        <v>703026</v>
      </c>
    </row>
    <row r="3035" spans="34:36" ht="15" customHeight="1" x14ac:dyDescent="0.15">
      <c r="AH3035" s="591" t="s">
        <v>1879</v>
      </c>
      <c r="AI3035" s="592" t="s">
        <v>3273</v>
      </c>
      <c r="AJ3035" s="591">
        <v>703027</v>
      </c>
    </row>
    <row r="3036" spans="34:36" ht="15" customHeight="1" x14ac:dyDescent="0.15">
      <c r="AH3036" s="591" t="s">
        <v>1872</v>
      </c>
      <c r="AI3036" s="592"/>
      <c r="AJ3036" s="591">
        <v>703990</v>
      </c>
    </row>
    <row r="3037" spans="34:36" ht="15" customHeight="1" x14ac:dyDescent="0.15">
      <c r="AH3037" s="591" t="s">
        <v>1872</v>
      </c>
      <c r="AI3037" s="592" t="s">
        <v>3274</v>
      </c>
      <c r="AJ3037" s="591">
        <v>703991</v>
      </c>
    </row>
    <row r="3038" spans="34:36" ht="15" customHeight="1" x14ac:dyDescent="0.15">
      <c r="AH3038" s="591" t="s">
        <v>1881</v>
      </c>
      <c r="AI3038" s="592" t="s">
        <v>3275</v>
      </c>
      <c r="AJ3038" s="591">
        <v>704002</v>
      </c>
    </row>
    <row r="3039" spans="34:36" ht="15" customHeight="1" x14ac:dyDescent="0.15">
      <c r="AH3039" s="591" t="s">
        <v>1881</v>
      </c>
      <c r="AI3039" s="592" t="s">
        <v>3276</v>
      </c>
      <c r="AJ3039" s="591">
        <v>704003</v>
      </c>
    </row>
    <row r="3040" spans="34:36" ht="15" customHeight="1" x14ac:dyDescent="0.15">
      <c r="AH3040" s="591" t="s">
        <v>1881</v>
      </c>
      <c r="AI3040" s="592" t="s">
        <v>3277</v>
      </c>
      <c r="AJ3040" s="591">
        <v>704004</v>
      </c>
    </row>
    <row r="3041" spans="34:36" ht="15" customHeight="1" x14ac:dyDescent="0.15">
      <c r="AH3041" s="591" t="s">
        <v>1881</v>
      </c>
      <c r="AI3041" s="592" t="s">
        <v>3278</v>
      </c>
      <c r="AJ3041" s="591">
        <v>704005</v>
      </c>
    </row>
    <row r="3042" spans="34:36" ht="15" customHeight="1" x14ac:dyDescent="0.15">
      <c r="AH3042" s="591" t="s">
        <v>1881</v>
      </c>
      <c r="AI3042" s="592" t="s">
        <v>3279</v>
      </c>
      <c r="AJ3042" s="591">
        <v>704006</v>
      </c>
    </row>
    <row r="3043" spans="34:36" ht="15" customHeight="1" x14ac:dyDescent="0.15">
      <c r="AH3043" s="591" t="s">
        <v>1881</v>
      </c>
      <c r="AI3043" s="592" t="s">
        <v>3280</v>
      </c>
      <c r="AJ3043" s="591">
        <v>704007</v>
      </c>
    </row>
    <row r="3044" spans="34:36" ht="15" customHeight="1" x14ac:dyDescent="0.15">
      <c r="AH3044" s="591" t="s">
        <v>1881</v>
      </c>
      <c r="AI3044" s="592" t="s">
        <v>3281</v>
      </c>
      <c r="AJ3044" s="591">
        <v>704008</v>
      </c>
    </row>
    <row r="3045" spans="34:36" ht="15" customHeight="1" x14ac:dyDescent="0.15">
      <c r="AH3045" s="591" t="s">
        <v>1881</v>
      </c>
      <c r="AI3045" s="592" t="s">
        <v>3282</v>
      </c>
      <c r="AJ3045" s="591">
        <v>704009</v>
      </c>
    </row>
    <row r="3046" spans="34:36" ht="15" customHeight="1" x14ac:dyDescent="0.15">
      <c r="AH3046" s="591" t="s">
        <v>1881</v>
      </c>
      <c r="AI3046" s="592" t="s">
        <v>3283</v>
      </c>
      <c r="AJ3046" s="591">
        <v>704010</v>
      </c>
    </row>
    <row r="3047" spans="34:36" ht="15" customHeight="1" x14ac:dyDescent="0.15">
      <c r="AH3047" s="591" t="s">
        <v>1881</v>
      </c>
      <c r="AI3047" s="592" t="s">
        <v>3284</v>
      </c>
      <c r="AJ3047" s="591">
        <v>704011</v>
      </c>
    </row>
    <row r="3048" spans="34:36" ht="15" customHeight="1" x14ac:dyDescent="0.15">
      <c r="AH3048" s="591" t="s">
        <v>1881</v>
      </c>
      <c r="AI3048" s="592" t="s">
        <v>3285</v>
      </c>
      <c r="AJ3048" s="591">
        <v>704012</v>
      </c>
    </row>
    <row r="3049" spans="34:36" ht="15" customHeight="1" x14ac:dyDescent="0.15">
      <c r="AH3049" s="591" t="s">
        <v>1881</v>
      </c>
      <c r="AI3049" s="592" t="s">
        <v>3286</v>
      </c>
      <c r="AJ3049" s="591">
        <v>704013</v>
      </c>
    </row>
    <row r="3050" spans="34:36" ht="15" customHeight="1" x14ac:dyDescent="0.15">
      <c r="AH3050" s="591" t="s">
        <v>1881</v>
      </c>
      <c r="AI3050" s="592" t="s">
        <v>3287</v>
      </c>
      <c r="AJ3050" s="591">
        <v>704014</v>
      </c>
    </row>
    <row r="3051" spans="34:36" ht="15" customHeight="1" x14ac:dyDescent="0.15">
      <c r="AH3051" s="591" t="s">
        <v>1881</v>
      </c>
      <c r="AI3051" s="592" t="s">
        <v>3288</v>
      </c>
      <c r="AJ3051" s="591">
        <v>704015</v>
      </c>
    </row>
    <row r="3052" spans="34:36" ht="15" customHeight="1" x14ac:dyDescent="0.15">
      <c r="AH3052" s="591" t="s">
        <v>1881</v>
      </c>
      <c r="AI3052" s="592" t="s">
        <v>3289</v>
      </c>
      <c r="AJ3052" s="591">
        <v>704016</v>
      </c>
    </row>
    <row r="3053" spans="34:36" ht="15" customHeight="1" x14ac:dyDescent="0.15">
      <c r="AH3053" s="591" t="s">
        <v>1881</v>
      </c>
      <c r="AI3053" s="592" t="s">
        <v>3290</v>
      </c>
      <c r="AJ3053" s="591">
        <v>704017</v>
      </c>
    </row>
    <row r="3054" spans="34:36" ht="15" customHeight="1" x14ac:dyDescent="0.15">
      <c r="AH3054" s="591" t="s">
        <v>1881</v>
      </c>
      <c r="AI3054" s="592" t="s">
        <v>3291</v>
      </c>
      <c r="AJ3054" s="591">
        <v>704018</v>
      </c>
    </row>
    <row r="3055" spans="34:36" ht="15" customHeight="1" x14ac:dyDescent="0.15">
      <c r="AH3055" s="591" t="s">
        <v>1881</v>
      </c>
      <c r="AI3055" s="592" t="s">
        <v>3292</v>
      </c>
      <c r="AJ3055" s="591">
        <v>704019</v>
      </c>
    </row>
    <row r="3056" spans="34:36" ht="15" customHeight="1" x14ac:dyDescent="0.15">
      <c r="AH3056" s="591" t="s">
        <v>1881</v>
      </c>
      <c r="AI3056" s="592" t="s">
        <v>3293</v>
      </c>
      <c r="AJ3056" s="591">
        <v>704020</v>
      </c>
    </row>
    <row r="3057" spans="34:36" ht="15" customHeight="1" x14ac:dyDescent="0.15">
      <c r="AH3057" s="591" t="s">
        <v>1881</v>
      </c>
      <c r="AI3057" s="592" t="s">
        <v>3294</v>
      </c>
      <c r="AJ3057" s="591">
        <v>704021</v>
      </c>
    </row>
    <row r="3058" spans="34:36" ht="15" customHeight="1" x14ac:dyDescent="0.15">
      <c r="AH3058" s="591" t="s">
        <v>1881</v>
      </c>
      <c r="AI3058" s="592" t="s">
        <v>3295</v>
      </c>
      <c r="AJ3058" s="591">
        <v>704022</v>
      </c>
    </row>
    <row r="3059" spans="34:36" ht="15" customHeight="1" x14ac:dyDescent="0.15">
      <c r="AH3059" s="591" t="s">
        <v>1881</v>
      </c>
      <c r="AI3059" s="592" t="s">
        <v>3296</v>
      </c>
      <c r="AJ3059" s="591">
        <v>704023</v>
      </c>
    </row>
    <row r="3060" spans="34:36" ht="15" customHeight="1" x14ac:dyDescent="0.15">
      <c r="AH3060" s="591" t="s">
        <v>1881</v>
      </c>
      <c r="AI3060" s="592" t="s">
        <v>3297</v>
      </c>
      <c r="AJ3060" s="591">
        <v>704024</v>
      </c>
    </row>
    <row r="3061" spans="34:36" ht="15" customHeight="1" x14ac:dyDescent="0.15">
      <c r="AH3061" s="591" t="s">
        <v>1881</v>
      </c>
      <c r="AI3061" s="592" t="s">
        <v>3298</v>
      </c>
      <c r="AJ3061" s="591">
        <v>704025</v>
      </c>
    </row>
    <row r="3062" spans="34:36" ht="15" customHeight="1" x14ac:dyDescent="0.15">
      <c r="AH3062" s="591" t="s">
        <v>1881</v>
      </c>
      <c r="AI3062" s="592" t="s">
        <v>3299</v>
      </c>
      <c r="AJ3062" s="591">
        <v>704026</v>
      </c>
    </row>
    <row r="3063" spans="34:36" ht="15" customHeight="1" x14ac:dyDescent="0.15">
      <c r="AH3063" s="591" t="s">
        <v>1881</v>
      </c>
      <c r="AI3063" s="592" t="s">
        <v>3300</v>
      </c>
      <c r="AJ3063" s="591">
        <v>704027</v>
      </c>
    </row>
    <row r="3064" spans="34:36" ht="15" customHeight="1" x14ac:dyDescent="0.15">
      <c r="AH3064" s="591" t="s">
        <v>1881</v>
      </c>
      <c r="AI3064" s="592" t="s">
        <v>1596</v>
      </c>
      <c r="AJ3064" s="591">
        <v>704028</v>
      </c>
    </row>
    <row r="3065" spans="34:36" ht="15" customHeight="1" x14ac:dyDescent="0.15">
      <c r="AH3065" s="591" t="s">
        <v>1881</v>
      </c>
      <c r="AI3065" s="592" t="s">
        <v>3301</v>
      </c>
      <c r="AJ3065" s="591">
        <v>704029</v>
      </c>
    </row>
    <row r="3066" spans="34:36" ht="15" customHeight="1" x14ac:dyDescent="0.15">
      <c r="AH3066" s="591" t="s">
        <v>1881</v>
      </c>
      <c r="AI3066" s="592" t="s">
        <v>3302</v>
      </c>
      <c r="AJ3066" s="591">
        <v>704031</v>
      </c>
    </row>
    <row r="3067" spans="34:36" ht="15" customHeight="1" x14ac:dyDescent="0.15">
      <c r="AH3067" s="591" t="s">
        <v>1881</v>
      </c>
      <c r="AI3067" s="592" t="s">
        <v>3303</v>
      </c>
      <c r="AJ3067" s="591">
        <v>704032</v>
      </c>
    </row>
    <row r="3068" spans="34:36" ht="15" customHeight="1" x14ac:dyDescent="0.15">
      <c r="AH3068" s="591" t="s">
        <v>1881</v>
      </c>
      <c r="AI3068" s="592" t="s">
        <v>3304</v>
      </c>
      <c r="AJ3068" s="591">
        <v>704033</v>
      </c>
    </row>
    <row r="3069" spans="34:36" ht="15" customHeight="1" x14ac:dyDescent="0.15">
      <c r="AH3069" s="591" t="s">
        <v>1881</v>
      </c>
      <c r="AI3069" s="592" t="s">
        <v>3305</v>
      </c>
      <c r="AJ3069" s="591">
        <v>704034</v>
      </c>
    </row>
    <row r="3070" spans="34:36" ht="15" customHeight="1" x14ac:dyDescent="0.15">
      <c r="AH3070" s="591" t="s">
        <v>1881</v>
      </c>
      <c r="AI3070" s="592" t="s">
        <v>3306</v>
      </c>
      <c r="AJ3070" s="591">
        <v>704035</v>
      </c>
    </row>
    <row r="3071" spans="34:36" ht="15" customHeight="1" x14ac:dyDescent="0.15">
      <c r="AH3071" s="591" t="s">
        <v>1881</v>
      </c>
      <c r="AI3071" s="592" t="s">
        <v>3307</v>
      </c>
      <c r="AJ3071" s="591">
        <v>704036</v>
      </c>
    </row>
    <row r="3072" spans="34:36" ht="15" customHeight="1" x14ac:dyDescent="0.15">
      <c r="AH3072" s="591" t="s">
        <v>1881</v>
      </c>
      <c r="AI3072" s="592" t="s">
        <v>3308</v>
      </c>
      <c r="AJ3072" s="591">
        <v>704038</v>
      </c>
    </row>
    <row r="3073" spans="34:36" ht="15" customHeight="1" x14ac:dyDescent="0.15">
      <c r="AH3073" s="591" t="s">
        <v>1881</v>
      </c>
      <c r="AI3073" s="592" t="s">
        <v>3309</v>
      </c>
      <c r="AJ3073" s="591">
        <v>704038</v>
      </c>
    </row>
    <row r="3074" spans="34:36" ht="15" customHeight="1" x14ac:dyDescent="0.15">
      <c r="AH3074" s="591" t="s">
        <v>1881</v>
      </c>
      <c r="AI3074" s="592" t="s">
        <v>3310</v>
      </c>
      <c r="AJ3074" s="591">
        <v>704039</v>
      </c>
    </row>
    <row r="3075" spans="34:36" ht="15" customHeight="1" x14ac:dyDescent="0.15">
      <c r="AH3075" s="591" t="s">
        <v>1881</v>
      </c>
      <c r="AI3075" s="592" t="s">
        <v>3311</v>
      </c>
      <c r="AJ3075" s="591">
        <v>704040</v>
      </c>
    </row>
    <row r="3076" spans="34:36" ht="15" customHeight="1" x14ac:dyDescent="0.15">
      <c r="AH3076" s="591" t="s">
        <v>1881</v>
      </c>
      <c r="AI3076" s="592" t="s">
        <v>3312</v>
      </c>
      <c r="AJ3076" s="591">
        <v>704041</v>
      </c>
    </row>
    <row r="3077" spans="34:36" ht="15" customHeight="1" x14ac:dyDescent="0.15">
      <c r="AH3077" s="591" t="s">
        <v>1896</v>
      </c>
      <c r="AI3077" s="592" t="s">
        <v>3313</v>
      </c>
      <c r="AJ3077" s="591">
        <v>705001</v>
      </c>
    </row>
    <row r="3078" spans="34:36" ht="15" customHeight="1" x14ac:dyDescent="0.15">
      <c r="AH3078" s="591" t="s">
        <v>1896</v>
      </c>
      <c r="AI3078" s="592" t="s">
        <v>3314</v>
      </c>
      <c r="AJ3078" s="591">
        <v>705002</v>
      </c>
    </row>
    <row r="3079" spans="34:36" ht="15" customHeight="1" x14ac:dyDescent="0.15">
      <c r="AH3079" s="591" t="s">
        <v>1896</v>
      </c>
      <c r="AI3079" s="592" t="s">
        <v>3315</v>
      </c>
      <c r="AJ3079" s="591">
        <v>705003</v>
      </c>
    </row>
    <row r="3080" spans="34:36" ht="15" customHeight="1" x14ac:dyDescent="0.15">
      <c r="AH3080" s="591" t="s">
        <v>1896</v>
      </c>
      <c r="AI3080" s="592" t="s">
        <v>3316</v>
      </c>
      <c r="AJ3080" s="591">
        <v>705004</v>
      </c>
    </row>
    <row r="3081" spans="34:36" ht="15" customHeight="1" x14ac:dyDescent="0.15">
      <c r="AH3081" s="591" t="s">
        <v>1896</v>
      </c>
      <c r="AI3081" s="592" t="s">
        <v>3317</v>
      </c>
      <c r="AJ3081" s="591">
        <v>705005</v>
      </c>
    </row>
    <row r="3082" spans="34:36" ht="15" customHeight="1" x14ac:dyDescent="0.15">
      <c r="AH3082" s="591" t="s">
        <v>1896</v>
      </c>
      <c r="AI3082" s="592" t="s">
        <v>3318</v>
      </c>
      <c r="AJ3082" s="591">
        <v>705006</v>
      </c>
    </row>
    <row r="3083" spans="34:36" ht="15" customHeight="1" x14ac:dyDescent="0.15">
      <c r="AH3083" s="591" t="s">
        <v>1896</v>
      </c>
      <c r="AI3083" s="592" t="s">
        <v>3319</v>
      </c>
      <c r="AJ3083" s="591">
        <v>705007</v>
      </c>
    </row>
    <row r="3084" spans="34:36" ht="15" customHeight="1" x14ac:dyDescent="0.15">
      <c r="AH3084" s="591" t="s">
        <v>1896</v>
      </c>
      <c r="AI3084" s="592" t="s">
        <v>3320</v>
      </c>
      <c r="AJ3084" s="591">
        <v>705008</v>
      </c>
    </row>
    <row r="3085" spans="34:36" ht="15" customHeight="1" x14ac:dyDescent="0.15">
      <c r="AH3085" s="591" t="s">
        <v>1896</v>
      </c>
      <c r="AI3085" s="592" t="s">
        <v>3321</v>
      </c>
      <c r="AJ3085" s="591">
        <v>705009</v>
      </c>
    </row>
    <row r="3086" spans="34:36" ht="15" customHeight="1" x14ac:dyDescent="0.15">
      <c r="AH3086" s="591" t="s">
        <v>1896</v>
      </c>
      <c r="AI3086" s="592" t="s">
        <v>3322</v>
      </c>
      <c r="AJ3086" s="591">
        <v>705010</v>
      </c>
    </row>
    <row r="3087" spans="34:36" ht="15" customHeight="1" x14ac:dyDescent="0.15">
      <c r="AH3087" s="591" t="s">
        <v>1896</v>
      </c>
      <c r="AI3087" s="592" t="s">
        <v>3323</v>
      </c>
      <c r="AJ3087" s="591">
        <v>705011</v>
      </c>
    </row>
    <row r="3088" spans="34:36" ht="15" customHeight="1" x14ac:dyDescent="0.15">
      <c r="AH3088" s="591" t="s">
        <v>1896</v>
      </c>
      <c r="AI3088" s="592" t="s">
        <v>3324</v>
      </c>
      <c r="AJ3088" s="591">
        <v>705012</v>
      </c>
    </row>
    <row r="3089" spans="34:36" ht="15" customHeight="1" x14ac:dyDescent="0.15">
      <c r="AH3089" s="591" t="s">
        <v>1896</v>
      </c>
      <c r="AI3089" s="592" t="s">
        <v>3325</v>
      </c>
      <c r="AJ3089" s="591">
        <v>705013</v>
      </c>
    </row>
    <row r="3090" spans="34:36" ht="15" customHeight="1" x14ac:dyDescent="0.15">
      <c r="AH3090" s="591" t="s">
        <v>1896</v>
      </c>
      <c r="AI3090" s="592" t="s">
        <v>3326</v>
      </c>
      <c r="AJ3090" s="591">
        <v>705014</v>
      </c>
    </row>
    <row r="3091" spans="34:36" ht="15" customHeight="1" x14ac:dyDescent="0.15">
      <c r="AH3091" s="591" t="s">
        <v>1896</v>
      </c>
      <c r="AI3091" s="592" t="s">
        <v>3327</v>
      </c>
      <c r="AJ3091" s="591">
        <v>705015</v>
      </c>
    </row>
    <row r="3092" spans="34:36" ht="15" customHeight="1" x14ac:dyDescent="0.15">
      <c r="AH3092" s="591" t="s">
        <v>1896</v>
      </c>
      <c r="AI3092" s="592" t="s">
        <v>3328</v>
      </c>
      <c r="AJ3092" s="591">
        <v>705016</v>
      </c>
    </row>
    <row r="3093" spans="34:36" ht="15" customHeight="1" x14ac:dyDescent="0.15">
      <c r="AH3093" s="591" t="s">
        <v>1896</v>
      </c>
      <c r="AI3093" s="592" t="s">
        <v>3329</v>
      </c>
      <c r="AJ3093" s="591">
        <v>705017</v>
      </c>
    </row>
    <row r="3094" spans="34:36" ht="15" customHeight="1" x14ac:dyDescent="0.15">
      <c r="AH3094" s="591" t="s">
        <v>1896</v>
      </c>
      <c r="AI3094" s="592" t="s">
        <v>3330</v>
      </c>
      <c r="AJ3094" s="591">
        <v>705018</v>
      </c>
    </row>
    <row r="3095" spans="34:36" ht="15" customHeight="1" x14ac:dyDescent="0.15">
      <c r="AH3095" s="591" t="s">
        <v>1896</v>
      </c>
      <c r="AI3095" s="592" t="s">
        <v>3331</v>
      </c>
      <c r="AJ3095" s="591">
        <v>705019</v>
      </c>
    </row>
    <row r="3096" spans="34:36" ht="15" customHeight="1" x14ac:dyDescent="0.15">
      <c r="AH3096" s="591" t="s">
        <v>1896</v>
      </c>
      <c r="AI3096" s="592" t="s">
        <v>3332</v>
      </c>
      <c r="AJ3096" s="591">
        <v>705020</v>
      </c>
    </row>
    <row r="3097" spans="34:36" ht="15" customHeight="1" x14ac:dyDescent="0.15">
      <c r="AH3097" s="591" t="s">
        <v>1896</v>
      </c>
      <c r="AI3097" s="592" t="s">
        <v>3333</v>
      </c>
      <c r="AJ3097" s="591">
        <v>705991</v>
      </c>
    </row>
    <row r="3098" spans="34:36" ht="15" customHeight="1" x14ac:dyDescent="0.15">
      <c r="AH3098" s="591" t="s">
        <v>1896</v>
      </c>
      <c r="AI3098" s="592" t="s">
        <v>3334</v>
      </c>
      <c r="AJ3098" s="591">
        <v>705992</v>
      </c>
    </row>
    <row r="3099" spans="34:36" ht="15" customHeight="1" x14ac:dyDescent="0.15">
      <c r="AH3099" s="591" t="s">
        <v>1901</v>
      </c>
      <c r="AI3099" s="592" t="s">
        <v>3335</v>
      </c>
      <c r="AJ3099" s="591">
        <v>801001</v>
      </c>
    </row>
    <row r="3100" spans="34:36" ht="15" customHeight="1" x14ac:dyDescent="0.15">
      <c r="AH3100" s="591" t="s">
        <v>1901</v>
      </c>
      <c r="AI3100" s="592" t="s">
        <v>3336</v>
      </c>
      <c r="AJ3100" s="591">
        <v>801003</v>
      </c>
    </row>
    <row r="3101" spans="34:36" ht="15" customHeight="1" x14ac:dyDescent="0.15">
      <c r="AH3101" s="591" t="s">
        <v>1901</v>
      </c>
      <c r="AI3101" s="592" t="s">
        <v>3337</v>
      </c>
      <c r="AJ3101" s="591">
        <v>801006</v>
      </c>
    </row>
    <row r="3102" spans="34:36" ht="15" customHeight="1" x14ac:dyDescent="0.15">
      <c r="AH3102" s="591" t="s">
        <v>1902</v>
      </c>
      <c r="AI3102" s="592" t="s">
        <v>3338</v>
      </c>
      <c r="AJ3102" s="591">
        <v>802001</v>
      </c>
    </row>
    <row r="3103" spans="34:36" ht="15" customHeight="1" x14ac:dyDescent="0.15">
      <c r="AH3103" s="591" t="s">
        <v>1902</v>
      </c>
      <c r="AI3103" s="592" t="s">
        <v>3339</v>
      </c>
      <c r="AJ3103" s="591">
        <v>802002</v>
      </c>
    </row>
    <row r="3104" spans="34:36" ht="15" customHeight="1" x14ac:dyDescent="0.15">
      <c r="AH3104" s="591" t="s">
        <v>1902</v>
      </c>
      <c r="AI3104" s="592" t="s">
        <v>3340</v>
      </c>
      <c r="AJ3104" s="591">
        <v>802003</v>
      </c>
    </row>
    <row r="3105" spans="34:36" ht="15" customHeight="1" x14ac:dyDescent="0.15">
      <c r="AH3105" s="591" t="s">
        <v>1902</v>
      </c>
      <c r="AI3105" s="592" t="s">
        <v>3341</v>
      </c>
      <c r="AJ3105" s="591">
        <v>802004</v>
      </c>
    </row>
    <row r="3106" spans="34:36" ht="15" customHeight="1" x14ac:dyDescent="0.15">
      <c r="AH3106" s="591" t="s">
        <v>1902</v>
      </c>
      <c r="AI3106" s="592" t="s">
        <v>3342</v>
      </c>
      <c r="AJ3106" s="591">
        <v>802005</v>
      </c>
    </row>
    <row r="3107" spans="34:36" ht="15" customHeight="1" x14ac:dyDescent="0.15">
      <c r="AH3107" s="591" t="s">
        <v>1902</v>
      </c>
      <c r="AI3107" s="592" t="s">
        <v>3343</v>
      </c>
      <c r="AJ3107" s="591">
        <v>802006</v>
      </c>
    </row>
    <row r="3108" spans="34:36" ht="15" customHeight="1" x14ac:dyDescent="0.15">
      <c r="AH3108" s="591" t="s">
        <v>1902</v>
      </c>
      <c r="AI3108" s="592" t="s">
        <v>3344</v>
      </c>
      <c r="AJ3108" s="591">
        <v>802007</v>
      </c>
    </row>
    <row r="3109" spans="34:36" ht="15" customHeight="1" x14ac:dyDescent="0.15">
      <c r="AH3109" s="591" t="s">
        <v>1902</v>
      </c>
      <c r="AI3109" s="592" t="s">
        <v>3345</v>
      </c>
      <c r="AJ3109" s="591">
        <v>802008</v>
      </c>
    </row>
    <row r="3110" spans="34:36" ht="15" customHeight="1" x14ac:dyDescent="0.15">
      <c r="AH3110" s="591" t="s">
        <v>1902</v>
      </c>
      <c r="AI3110" s="592" t="s">
        <v>3346</v>
      </c>
      <c r="AJ3110" s="591">
        <v>802009</v>
      </c>
    </row>
    <row r="3111" spans="34:36" ht="15" customHeight="1" x14ac:dyDescent="0.15">
      <c r="AH3111" s="591" t="s">
        <v>1902</v>
      </c>
      <c r="AI3111" s="592" t="s">
        <v>3347</v>
      </c>
      <c r="AJ3111" s="591">
        <v>802010</v>
      </c>
    </row>
    <row r="3112" spans="34:36" ht="15" customHeight="1" x14ac:dyDescent="0.15">
      <c r="AH3112" s="591" t="s">
        <v>1902</v>
      </c>
      <c r="AI3112" s="592" t="s">
        <v>3348</v>
      </c>
      <c r="AJ3112" s="591">
        <v>802990</v>
      </c>
    </row>
    <row r="3113" spans="34:36" ht="15" customHeight="1" x14ac:dyDescent="0.15">
      <c r="AH3113" s="591" t="s">
        <v>1902</v>
      </c>
      <c r="AI3113" s="592" t="s">
        <v>3349</v>
      </c>
      <c r="AJ3113" s="591">
        <v>802991</v>
      </c>
    </row>
    <row r="3114" spans="34:36" ht="15" customHeight="1" x14ac:dyDescent="0.15">
      <c r="AH3114" s="591" t="s">
        <v>1902</v>
      </c>
      <c r="AI3114" s="592" t="s">
        <v>3350</v>
      </c>
      <c r="AJ3114" s="591">
        <v>802993</v>
      </c>
    </row>
    <row r="3115" spans="34:36" ht="15" customHeight="1" x14ac:dyDescent="0.15">
      <c r="AH3115" s="591" t="s">
        <v>1909</v>
      </c>
      <c r="AI3115" s="592" t="s">
        <v>3351</v>
      </c>
      <c r="AJ3115" s="591">
        <v>803001</v>
      </c>
    </row>
    <row r="3116" spans="34:36" ht="15" customHeight="1" x14ac:dyDescent="0.15">
      <c r="AH3116" s="591" t="s">
        <v>1909</v>
      </c>
      <c r="AI3116" s="592" t="s">
        <v>2867</v>
      </c>
      <c r="AJ3116" s="591">
        <v>803002</v>
      </c>
    </row>
    <row r="3117" spans="34:36" ht="15" customHeight="1" x14ac:dyDescent="0.15">
      <c r="AH3117" s="591" t="s">
        <v>1909</v>
      </c>
      <c r="AI3117" s="592" t="s">
        <v>3352</v>
      </c>
      <c r="AJ3117" s="591">
        <v>803003</v>
      </c>
    </row>
    <row r="3118" spans="34:36" ht="15" customHeight="1" x14ac:dyDescent="0.15">
      <c r="AH3118" s="591" t="s">
        <v>1909</v>
      </c>
      <c r="AI3118" s="592" t="s">
        <v>3353</v>
      </c>
      <c r="AJ3118" s="591">
        <v>803004</v>
      </c>
    </row>
    <row r="3119" spans="34:36" ht="15" customHeight="1" x14ac:dyDescent="0.15">
      <c r="AH3119" s="591" t="s">
        <v>1909</v>
      </c>
      <c r="AI3119" s="592" t="s">
        <v>3354</v>
      </c>
      <c r="AJ3119" s="591">
        <v>803005</v>
      </c>
    </row>
    <row r="3120" spans="34:36" ht="15" customHeight="1" x14ac:dyDescent="0.15">
      <c r="AH3120" s="591" t="s">
        <v>1909</v>
      </c>
      <c r="AI3120" s="592" t="s">
        <v>3355</v>
      </c>
      <c r="AJ3120" s="591">
        <v>803006</v>
      </c>
    </row>
    <row r="3121" spans="34:36" ht="15" customHeight="1" x14ac:dyDescent="0.15">
      <c r="AH3121" s="591" t="s">
        <v>1909</v>
      </c>
      <c r="AI3121" s="592" t="s">
        <v>3356</v>
      </c>
      <c r="AJ3121" s="591">
        <v>803007</v>
      </c>
    </row>
    <row r="3122" spans="34:36" ht="15" customHeight="1" x14ac:dyDescent="0.15">
      <c r="AH3122" s="591" t="s">
        <v>1909</v>
      </c>
      <c r="AI3122" s="592" t="s">
        <v>3357</v>
      </c>
      <c r="AJ3122" s="591">
        <v>803008</v>
      </c>
    </row>
    <row r="3123" spans="34:36" ht="15" customHeight="1" x14ac:dyDescent="0.15">
      <c r="AH3123" s="591" t="s">
        <v>1909</v>
      </c>
      <c r="AI3123" s="592" t="s">
        <v>3358</v>
      </c>
      <c r="AJ3123" s="591">
        <v>803009</v>
      </c>
    </row>
    <row r="3124" spans="34:36" ht="15" customHeight="1" x14ac:dyDescent="0.15">
      <c r="AH3124" s="591" t="s">
        <v>1909</v>
      </c>
      <c r="AI3124" s="592" t="s">
        <v>3359</v>
      </c>
      <c r="AJ3124" s="591">
        <v>803011</v>
      </c>
    </row>
    <row r="3125" spans="34:36" ht="15" customHeight="1" x14ac:dyDescent="0.15">
      <c r="AH3125" s="591" t="s">
        <v>1909</v>
      </c>
      <c r="AI3125" s="592" t="s">
        <v>3360</v>
      </c>
      <c r="AJ3125" s="591">
        <v>803013</v>
      </c>
    </row>
    <row r="3126" spans="34:36" ht="15" customHeight="1" x14ac:dyDescent="0.15">
      <c r="AH3126" s="591" t="s">
        <v>1909</v>
      </c>
      <c r="AI3126" s="592" t="s">
        <v>1912</v>
      </c>
      <c r="AJ3126" s="591">
        <v>803015</v>
      </c>
    </row>
    <row r="3127" spans="34:36" ht="15" customHeight="1" x14ac:dyDescent="0.15">
      <c r="AH3127" s="591" t="s">
        <v>1909</v>
      </c>
      <c r="AI3127" s="592" t="s">
        <v>1913</v>
      </c>
      <c r="AJ3127" s="591">
        <v>803016</v>
      </c>
    </row>
    <row r="3128" spans="34:36" ht="15" customHeight="1" x14ac:dyDescent="0.15">
      <c r="AH3128" s="591" t="s">
        <v>1909</v>
      </c>
      <c r="AI3128" s="592" t="s">
        <v>3361</v>
      </c>
      <c r="AJ3128" s="591">
        <v>803018</v>
      </c>
    </row>
    <row r="3129" spans="34:36" ht="15" customHeight="1" x14ac:dyDescent="0.15">
      <c r="AH3129" s="591" t="s">
        <v>1909</v>
      </c>
      <c r="AI3129" s="592" t="s">
        <v>3362</v>
      </c>
      <c r="AJ3129" s="591">
        <v>803019</v>
      </c>
    </row>
    <row r="3130" spans="34:36" ht="15" customHeight="1" x14ac:dyDescent="0.15">
      <c r="AH3130" s="591" t="s">
        <v>1909</v>
      </c>
      <c r="AI3130" s="592" t="s">
        <v>3363</v>
      </c>
      <c r="AJ3130" s="591">
        <v>803990</v>
      </c>
    </row>
    <row r="3131" spans="34:36" ht="15" customHeight="1" x14ac:dyDescent="0.15">
      <c r="AH3131" s="591" t="s">
        <v>1917</v>
      </c>
      <c r="AI3131" s="592" t="s">
        <v>3364</v>
      </c>
      <c r="AJ3131" s="591">
        <v>804001</v>
      </c>
    </row>
    <row r="3132" spans="34:36" ht="15" customHeight="1" x14ac:dyDescent="0.15">
      <c r="AH3132" s="591" t="s">
        <v>1917</v>
      </c>
      <c r="AI3132" s="592" t="s">
        <v>3365</v>
      </c>
      <c r="AJ3132" s="591">
        <v>804002</v>
      </c>
    </row>
    <row r="3133" spans="34:36" ht="15" customHeight="1" x14ac:dyDescent="0.15">
      <c r="AH3133" s="591" t="s">
        <v>1917</v>
      </c>
      <c r="AI3133" s="592" t="s">
        <v>3366</v>
      </c>
      <c r="AJ3133" s="591">
        <v>804003</v>
      </c>
    </row>
    <row r="3134" spans="34:36" ht="15" customHeight="1" x14ac:dyDescent="0.15">
      <c r="AH3134" s="591" t="s">
        <v>1917</v>
      </c>
      <c r="AI3134" s="592" t="s">
        <v>3367</v>
      </c>
      <c r="AJ3134" s="591">
        <v>804004</v>
      </c>
    </row>
    <row r="3135" spans="34:36" ht="15" customHeight="1" x14ac:dyDescent="0.15">
      <c r="AH3135" s="591" t="s">
        <v>1917</v>
      </c>
      <c r="AI3135" s="592" t="s">
        <v>3368</v>
      </c>
      <c r="AJ3135" s="591">
        <v>804005</v>
      </c>
    </row>
    <row r="3136" spans="34:36" ht="15" customHeight="1" x14ac:dyDescent="0.15">
      <c r="AH3136" s="591" t="s">
        <v>1917</v>
      </c>
      <c r="AI3136" s="592" t="s">
        <v>3369</v>
      </c>
      <c r="AJ3136" s="591">
        <v>804006</v>
      </c>
    </row>
    <row r="3137" spans="34:36" ht="15" customHeight="1" x14ac:dyDescent="0.15">
      <c r="AH3137" s="591" t="s">
        <v>1917</v>
      </c>
      <c r="AI3137" s="592" t="s">
        <v>3370</v>
      </c>
      <c r="AJ3137" s="591">
        <v>804007</v>
      </c>
    </row>
    <row r="3138" spans="34:36" ht="15" customHeight="1" x14ac:dyDescent="0.15">
      <c r="AH3138" s="591" t="s">
        <v>1917</v>
      </c>
      <c r="AI3138" s="592" t="s">
        <v>3371</v>
      </c>
      <c r="AJ3138" s="591">
        <v>804008</v>
      </c>
    </row>
    <row r="3139" spans="34:36" ht="15" customHeight="1" x14ac:dyDescent="0.15">
      <c r="AH3139" s="591" t="s">
        <v>1917</v>
      </c>
      <c r="AI3139" s="592" t="s">
        <v>3372</v>
      </c>
      <c r="AJ3139" s="591">
        <v>804009</v>
      </c>
    </row>
    <row r="3140" spans="34:36" ht="15" customHeight="1" x14ac:dyDescent="0.15">
      <c r="AH3140" s="591" t="s">
        <v>1917</v>
      </c>
      <c r="AI3140" s="592" t="s">
        <v>1918</v>
      </c>
      <c r="AJ3140" s="591">
        <v>804991</v>
      </c>
    </row>
    <row r="3141" spans="34:36" ht="15" customHeight="1" x14ac:dyDescent="0.15">
      <c r="AH3141" s="591" t="s">
        <v>1919</v>
      </c>
      <c r="AI3141" s="592" t="s">
        <v>3373</v>
      </c>
      <c r="AJ3141" s="591">
        <v>901001</v>
      </c>
    </row>
    <row r="3142" spans="34:36" ht="15" customHeight="1" x14ac:dyDescent="0.15">
      <c r="AH3142" s="591" t="s">
        <v>1919</v>
      </c>
      <c r="AI3142" s="592" t="s">
        <v>3374</v>
      </c>
      <c r="AJ3142" s="591">
        <v>901002</v>
      </c>
    </row>
    <row r="3143" spans="34:36" ht="15" customHeight="1" x14ac:dyDescent="0.15">
      <c r="AH3143" s="591" t="s">
        <v>1919</v>
      </c>
      <c r="AI3143" s="592" t="s">
        <v>3375</v>
      </c>
      <c r="AJ3143" s="591">
        <v>901003</v>
      </c>
    </row>
    <row r="3144" spans="34:36" ht="15" customHeight="1" x14ac:dyDescent="0.15">
      <c r="AH3144" s="591" t="s">
        <v>1919</v>
      </c>
      <c r="AI3144" s="592" t="s">
        <v>3376</v>
      </c>
      <c r="AJ3144" s="591">
        <v>901004</v>
      </c>
    </row>
    <row r="3145" spans="34:36" ht="15" customHeight="1" x14ac:dyDescent="0.15">
      <c r="AH3145" s="591" t="s">
        <v>1919</v>
      </c>
      <c r="AI3145" s="592" t="s">
        <v>3377</v>
      </c>
      <c r="AJ3145" s="591">
        <v>901005</v>
      </c>
    </row>
    <row r="3146" spans="34:36" ht="15" customHeight="1" x14ac:dyDescent="0.15">
      <c r="AH3146" s="591" t="s">
        <v>1919</v>
      </c>
      <c r="AI3146" s="592" t="s">
        <v>3378</v>
      </c>
      <c r="AJ3146" s="591">
        <v>901006</v>
      </c>
    </row>
    <row r="3147" spans="34:36" ht="15" customHeight="1" x14ac:dyDescent="0.15">
      <c r="AH3147" s="591" t="s">
        <v>1919</v>
      </c>
      <c r="AI3147" s="592" t="s">
        <v>3379</v>
      </c>
      <c r="AJ3147" s="591">
        <v>901007</v>
      </c>
    </row>
    <row r="3148" spans="34:36" ht="15" customHeight="1" x14ac:dyDescent="0.15">
      <c r="AH3148" s="591" t="s">
        <v>1919</v>
      </c>
      <c r="AI3148" s="592" t="s">
        <v>3380</v>
      </c>
      <c r="AJ3148" s="591">
        <v>901008</v>
      </c>
    </row>
    <row r="3149" spans="34:36" ht="15" customHeight="1" x14ac:dyDescent="0.15">
      <c r="AH3149" s="591" t="s">
        <v>1919</v>
      </c>
      <c r="AI3149" s="592" t="s">
        <v>3381</v>
      </c>
      <c r="AJ3149" s="591">
        <v>901009</v>
      </c>
    </row>
    <row r="3150" spans="34:36" ht="15" customHeight="1" x14ac:dyDescent="0.15">
      <c r="AH3150" s="591" t="s">
        <v>1919</v>
      </c>
      <c r="AI3150" s="592" t="s">
        <v>3382</v>
      </c>
      <c r="AJ3150" s="591">
        <v>901010</v>
      </c>
    </row>
    <row r="3151" spans="34:36" ht="15" customHeight="1" x14ac:dyDescent="0.15">
      <c r="AH3151" s="591" t="s">
        <v>1919</v>
      </c>
      <c r="AI3151" s="592" t="s">
        <v>3383</v>
      </c>
      <c r="AJ3151" s="591">
        <v>901011</v>
      </c>
    </row>
    <row r="3152" spans="34:36" ht="15" customHeight="1" x14ac:dyDescent="0.15">
      <c r="AH3152" s="591" t="s">
        <v>1919</v>
      </c>
      <c r="AI3152" s="592" t="s">
        <v>3384</v>
      </c>
      <c r="AJ3152" s="591">
        <v>901012</v>
      </c>
    </row>
    <row r="3153" spans="34:36" ht="15" customHeight="1" x14ac:dyDescent="0.15">
      <c r="AH3153" s="591" t="s">
        <v>1919</v>
      </c>
      <c r="AI3153" s="592" t="s">
        <v>3385</v>
      </c>
      <c r="AJ3153" s="591">
        <v>901013</v>
      </c>
    </row>
    <row r="3154" spans="34:36" ht="15" customHeight="1" x14ac:dyDescent="0.15">
      <c r="AH3154" s="591" t="s">
        <v>1919</v>
      </c>
      <c r="AI3154" s="592" t="s">
        <v>3386</v>
      </c>
      <c r="AJ3154" s="591">
        <v>901014</v>
      </c>
    </row>
    <row r="3155" spans="34:36" ht="15" customHeight="1" x14ac:dyDescent="0.15">
      <c r="AH3155" s="591" t="s">
        <v>1919</v>
      </c>
      <c r="AI3155" s="592" t="s">
        <v>3387</v>
      </c>
      <c r="AJ3155" s="591">
        <v>901015</v>
      </c>
    </row>
    <row r="3156" spans="34:36" ht="15" customHeight="1" x14ac:dyDescent="0.15">
      <c r="AH3156" s="591" t="s">
        <v>1919</v>
      </c>
      <c r="AI3156" s="592" t="s">
        <v>3388</v>
      </c>
      <c r="AJ3156" s="591">
        <v>901016</v>
      </c>
    </row>
    <row r="3157" spans="34:36" ht="15" customHeight="1" x14ac:dyDescent="0.15">
      <c r="AH3157" s="591" t="s">
        <v>1919</v>
      </c>
      <c r="AI3157" s="592" t="s">
        <v>3389</v>
      </c>
      <c r="AJ3157" s="591">
        <v>901017</v>
      </c>
    </row>
    <row r="3158" spans="34:36" ht="15" customHeight="1" x14ac:dyDescent="0.15">
      <c r="AH3158" s="591" t="s">
        <v>1919</v>
      </c>
      <c r="AI3158" s="592" t="s">
        <v>3390</v>
      </c>
      <c r="AJ3158" s="591">
        <v>901018</v>
      </c>
    </row>
    <row r="3159" spans="34:36" ht="15" customHeight="1" x14ac:dyDescent="0.15">
      <c r="AH3159" s="591" t="s">
        <v>1919</v>
      </c>
      <c r="AI3159" s="592" t="s">
        <v>3391</v>
      </c>
      <c r="AJ3159" s="591">
        <v>901020</v>
      </c>
    </row>
    <row r="3160" spans="34:36" ht="15" customHeight="1" x14ac:dyDescent="0.15">
      <c r="AH3160" s="591" t="s">
        <v>1919</v>
      </c>
      <c r="AI3160" s="592" t="s">
        <v>3392</v>
      </c>
      <c r="AJ3160" s="591">
        <v>901022</v>
      </c>
    </row>
    <row r="3161" spans="34:36" ht="15" customHeight="1" x14ac:dyDescent="0.15">
      <c r="AH3161" s="591" t="s">
        <v>1919</v>
      </c>
      <c r="AI3161" s="592" t="s">
        <v>3393</v>
      </c>
      <c r="AJ3161" s="591">
        <v>901023</v>
      </c>
    </row>
    <row r="3162" spans="34:36" ht="15" customHeight="1" x14ac:dyDescent="0.15">
      <c r="AH3162" s="591" t="s">
        <v>1919</v>
      </c>
      <c r="AI3162" s="592" t="s">
        <v>3394</v>
      </c>
      <c r="AJ3162" s="591">
        <v>901024</v>
      </c>
    </row>
    <row r="3163" spans="34:36" ht="15" customHeight="1" x14ac:dyDescent="0.15">
      <c r="AH3163" s="591" t="s">
        <v>1919</v>
      </c>
      <c r="AI3163" s="592" t="s">
        <v>2384</v>
      </c>
      <c r="AJ3163" s="591">
        <v>901025</v>
      </c>
    </row>
    <row r="3164" spans="34:36" ht="15" customHeight="1" x14ac:dyDescent="0.15">
      <c r="AH3164" s="598" t="s">
        <v>1919</v>
      </c>
      <c r="AI3164" s="598" t="s">
        <v>3395</v>
      </c>
      <c r="AJ3164" s="594">
        <v>901026</v>
      </c>
    </row>
    <row r="3165" spans="34:36" ht="15" customHeight="1" x14ac:dyDescent="0.15">
      <c r="AH3165" s="598" t="s">
        <v>1919</v>
      </c>
      <c r="AI3165" s="598" t="s">
        <v>3396</v>
      </c>
      <c r="AJ3165" s="594">
        <v>901027</v>
      </c>
    </row>
    <row r="3166" spans="34:36" ht="15" customHeight="1" x14ac:dyDescent="0.15">
      <c r="AH3166" s="598" t="s">
        <v>1919</v>
      </c>
      <c r="AI3166" s="598" t="s">
        <v>3397</v>
      </c>
      <c r="AJ3166" s="594">
        <v>901028</v>
      </c>
    </row>
    <row r="3167" spans="34:36" ht="15" customHeight="1" x14ac:dyDescent="0.15">
      <c r="AH3167" s="598" t="s">
        <v>1919</v>
      </c>
      <c r="AI3167" s="598" t="s">
        <v>3398</v>
      </c>
      <c r="AJ3167" s="594">
        <v>901029</v>
      </c>
    </row>
    <row r="3168" spans="34:36" ht="15" customHeight="1" x14ac:dyDescent="0.15">
      <c r="AH3168" s="598" t="s">
        <v>1919</v>
      </c>
      <c r="AI3168" s="598" t="s">
        <v>3399</v>
      </c>
      <c r="AJ3168" s="594">
        <v>901030</v>
      </c>
    </row>
    <row r="3169" spans="34:36" ht="15" customHeight="1" x14ac:dyDescent="0.15">
      <c r="AH3169" s="598" t="s">
        <v>1919</v>
      </c>
      <c r="AI3169" s="598" t="s">
        <v>3400</v>
      </c>
      <c r="AJ3169" s="594">
        <v>901032</v>
      </c>
    </row>
    <row r="3170" spans="34:36" ht="15" customHeight="1" x14ac:dyDescent="0.15">
      <c r="AH3170" s="598" t="s">
        <v>1919</v>
      </c>
      <c r="AI3170" s="598" t="s">
        <v>3401</v>
      </c>
      <c r="AJ3170" s="594">
        <v>901033</v>
      </c>
    </row>
    <row r="3171" spans="34:36" ht="15" customHeight="1" x14ac:dyDescent="0.15">
      <c r="AH3171" s="598" t="s">
        <v>1919</v>
      </c>
      <c r="AI3171" s="598" t="s">
        <v>3402</v>
      </c>
      <c r="AJ3171" s="594">
        <v>901034</v>
      </c>
    </row>
    <row r="3172" spans="34:36" ht="15" customHeight="1" x14ac:dyDescent="0.15">
      <c r="AH3172" s="598" t="s">
        <v>1919</v>
      </c>
      <c r="AI3172" s="598" t="s">
        <v>3403</v>
      </c>
      <c r="AJ3172" s="594">
        <v>901035</v>
      </c>
    </row>
    <row r="3173" spans="34:36" ht="15" customHeight="1" x14ac:dyDescent="0.15">
      <c r="AH3173" s="598" t="s">
        <v>1919</v>
      </c>
      <c r="AI3173" s="598" t="s">
        <v>3404</v>
      </c>
      <c r="AJ3173" s="594">
        <v>901036</v>
      </c>
    </row>
    <row r="3174" spans="34:36" ht="15" customHeight="1" x14ac:dyDescent="0.15">
      <c r="AH3174" s="598" t="s">
        <v>1919</v>
      </c>
      <c r="AI3174" s="598" t="s">
        <v>3405</v>
      </c>
      <c r="AJ3174" s="594">
        <v>901038</v>
      </c>
    </row>
    <row r="3175" spans="34:36" ht="15" customHeight="1" x14ac:dyDescent="0.15">
      <c r="AH3175" s="598" t="s">
        <v>1919</v>
      </c>
      <c r="AI3175" s="598" t="s">
        <v>3406</v>
      </c>
      <c r="AJ3175" s="594">
        <v>901039</v>
      </c>
    </row>
    <row r="3176" spans="34:36" ht="15" customHeight="1" x14ac:dyDescent="0.15">
      <c r="AH3176" s="598" t="s">
        <v>1919</v>
      </c>
      <c r="AI3176" s="598" t="s">
        <v>3407</v>
      </c>
      <c r="AJ3176" s="594">
        <v>901040</v>
      </c>
    </row>
    <row r="3177" spans="34:36" ht="15" customHeight="1" x14ac:dyDescent="0.15">
      <c r="AH3177" s="598" t="s">
        <v>1919</v>
      </c>
      <c r="AI3177" s="598" t="s">
        <v>3408</v>
      </c>
      <c r="AJ3177" s="594">
        <v>901042</v>
      </c>
    </row>
    <row r="3178" spans="34:36" ht="15" customHeight="1" x14ac:dyDescent="0.15">
      <c r="AH3178" s="598" t="s">
        <v>1919</v>
      </c>
      <c r="AI3178" s="598"/>
      <c r="AJ3178" s="594">
        <v>901044</v>
      </c>
    </row>
    <row r="3179" spans="34:36" ht="15" customHeight="1" x14ac:dyDescent="0.15">
      <c r="AH3179" s="598" t="s">
        <v>1919</v>
      </c>
      <c r="AI3179" s="598" t="s">
        <v>3409</v>
      </c>
      <c r="AJ3179" s="594">
        <v>901045</v>
      </c>
    </row>
    <row r="3180" spans="34:36" ht="15" customHeight="1" x14ac:dyDescent="0.15">
      <c r="AH3180" s="598" t="s">
        <v>1919</v>
      </c>
      <c r="AI3180" s="598" t="s">
        <v>3410</v>
      </c>
      <c r="AJ3180" s="594">
        <v>901047</v>
      </c>
    </row>
    <row r="3181" spans="34:36" ht="15" customHeight="1" x14ac:dyDescent="0.15">
      <c r="AH3181" s="598" t="s">
        <v>1919</v>
      </c>
      <c r="AI3181" s="598" t="s">
        <v>3411</v>
      </c>
      <c r="AJ3181" s="594">
        <v>901048</v>
      </c>
    </row>
    <row r="3182" spans="34:36" ht="15" customHeight="1" x14ac:dyDescent="0.15">
      <c r="AH3182" s="598" t="s">
        <v>1919</v>
      </c>
      <c r="AI3182" s="598" t="s">
        <v>3412</v>
      </c>
      <c r="AJ3182" s="594">
        <v>901049</v>
      </c>
    </row>
    <row r="3183" spans="34:36" ht="15" customHeight="1" x14ac:dyDescent="0.15">
      <c r="AH3183" s="598" t="s">
        <v>1919</v>
      </c>
      <c r="AI3183" s="598" t="s">
        <v>3413</v>
      </c>
      <c r="AJ3183" s="594">
        <v>901050</v>
      </c>
    </row>
    <row r="3184" spans="34:36" ht="15" customHeight="1" x14ac:dyDescent="0.15">
      <c r="AH3184" s="598" t="s">
        <v>1919</v>
      </c>
      <c r="AI3184" s="598" t="s">
        <v>3414</v>
      </c>
      <c r="AJ3184" s="594">
        <v>901051</v>
      </c>
    </row>
    <row r="3185" spans="34:36" ht="15" customHeight="1" x14ac:dyDescent="0.15">
      <c r="AH3185" s="598" t="s">
        <v>1919</v>
      </c>
      <c r="AI3185" s="598" t="s">
        <v>3415</v>
      </c>
      <c r="AJ3185" s="594">
        <v>901052</v>
      </c>
    </row>
    <row r="3186" spans="34:36" ht="15" customHeight="1" x14ac:dyDescent="0.15">
      <c r="AH3186" s="598" t="s">
        <v>1919</v>
      </c>
      <c r="AI3186" s="598" t="s">
        <v>3416</v>
      </c>
      <c r="AJ3186" s="594">
        <v>901053</v>
      </c>
    </row>
    <row r="3187" spans="34:36" ht="15" customHeight="1" x14ac:dyDescent="0.15">
      <c r="AH3187" s="598" t="s">
        <v>1919</v>
      </c>
      <c r="AI3187" s="598" t="s">
        <v>3417</v>
      </c>
      <c r="AJ3187" s="594">
        <v>901054</v>
      </c>
    </row>
    <row r="3188" spans="34:36" ht="15" customHeight="1" x14ac:dyDescent="0.15">
      <c r="AH3188" s="598" t="s">
        <v>1919</v>
      </c>
      <c r="AI3188" s="598" t="s">
        <v>3418</v>
      </c>
      <c r="AJ3188" s="594">
        <v>901055</v>
      </c>
    </row>
    <row r="3189" spans="34:36" ht="15" customHeight="1" x14ac:dyDescent="0.15">
      <c r="AH3189" s="598" t="s">
        <v>1919</v>
      </c>
      <c r="AI3189" s="598" t="s">
        <v>3419</v>
      </c>
      <c r="AJ3189" s="594">
        <v>901056</v>
      </c>
    </row>
    <row r="3190" spans="34:36" ht="15" customHeight="1" x14ac:dyDescent="0.15">
      <c r="AH3190" s="598" t="s">
        <v>1919</v>
      </c>
      <c r="AI3190" s="598" t="s">
        <v>3420</v>
      </c>
      <c r="AJ3190" s="594">
        <v>901057</v>
      </c>
    </row>
    <row r="3191" spans="34:36" ht="15" customHeight="1" x14ac:dyDescent="0.15">
      <c r="AH3191" s="598" t="s">
        <v>1919</v>
      </c>
      <c r="AI3191" s="598" t="s">
        <v>3421</v>
      </c>
      <c r="AJ3191" s="594">
        <v>901058</v>
      </c>
    </row>
    <row r="3192" spans="34:36" ht="15" customHeight="1" x14ac:dyDescent="0.15">
      <c r="AH3192" s="598" t="s">
        <v>1919</v>
      </c>
      <c r="AI3192" s="598" t="s">
        <v>3422</v>
      </c>
      <c r="AJ3192" s="594">
        <v>901059</v>
      </c>
    </row>
    <row r="3193" spans="34:36" ht="15" customHeight="1" x14ac:dyDescent="0.15">
      <c r="AH3193" s="598" t="s">
        <v>1919</v>
      </c>
      <c r="AI3193" s="598" t="s">
        <v>3423</v>
      </c>
      <c r="AJ3193" s="594">
        <v>901060</v>
      </c>
    </row>
    <row r="3194" spans="34:36" ht="15" customHeight="1" x14ac:dyDescent="0.15">
      <c r="AH3194" s="598" t="s">
        <v>1919</v>
      </c>
      <c r="AI3194" s="598" t="s">
        <v>3424</v>
      </c>
      <c r="AJ3194" s="594">
        <v>901061</v>
      </c>
    </row>
    <row r="3195" spans="34:36" ht="15" customHeight="1" x14ac:dyDescent="0.15">
      <c r="AH3195" s="598" t="s">
        <v>1919</v>
      </c>
      <c r="AI3195" s="598" t="s">
        <v>3425</v>
      </c>
      <c r="AJ3195" s="594">
        <v>901062</v>
      </c>
    </row>
    <row r="3196" spans="34:36" ht="15" customHeight="1" x14ac:dyDescent="0.15">
      <c r="AH3196" s="598" t="s">
        <v>1919</v>
      </c>
      <c r="AI3196" s="598" t="s">
        <v>3426</v>
      </c>
      <c r="AJ3196" s="594">
        <v>901063</v>
      </c>
    </row>
    <row r="3197" spans="34:36" ht="15" customHeight="1" x14ac:dyDescent="0.15">
      <c r="AH3197" s="598" t="s">
        <v>1919</v>
      </c>
      <c r="AI3197" s="598" t="s">
        <v>3427</v>
      </c>
      <c r="AJ3197" s="594">
        <v>901064</v>
      </c>
    </row>
    <row r="3198" spans="34:36" ht="15" customHeight="1" x14ac:dyDescent="0.15">
      <c r="AH3198" s="598" t="s">
        <v>1919</v>
      </c>
      <c r="AI3198" s="598"/>
      <c r="AJ3198" s="594">
        <v>901065</v>
      </c>
    </row>
    <row r="3199" spans="34:36" ht="15" customHeight="1" x14ac:dyDescent="0.15">
      <c r="AH3199" s="598" t="s">
        <v>1919</v>
      </c>
      <c r="AI3199" s="598" t="s">
        <v>3428</v>
      </c>
      <c r="AJ3199" s="594">
        <v>901066</v>
      </c>
    </row>
    <row r="3200" spans="34:36" ht="15" customHeight="1" x14ac:dyDescent="0.15">
      <c r="AH3200" s="598" t="s">
        <v>1919</v>
      </c>
      <c r="AI3200" s="598" t="s">
        <v>3429</v>
      </c>
      <c r="AJ3200" s="594">
        <v>901067</v>
      </c>
    </row>
    <row r="3201" spans="34:36" ht="15" customHeight="1" x14ac:dyDescent="0.15">
      <c r="AH3201" s="598" t="s">
        <v>1919</v>
      </c>
      <c r="AI3201" s="598" t="s">
        <v>1715</v>
      </c>
      <c r="AJ3201" s="594">
        <v>901068</v>
      </c>
    </row>
    <row r="3202" spans="34:36" ht="15" customHeight="1" x14ac:dyDescent="0.15">
      <c r="AH3202" s="598" t="s">
        <v>1927</v>
      </c>
      <c r="AI3202" s="598" t="s">
        <v>3430</v>
      </c>
      <c r="AJ3202" s="594">
        <v>901070</v>
      </c>
    </row>
    <row r="3203" spans="34:36" ht="15" customHeight="1" x14ac:dyDescent="0.15">
      <c r="AH3203" s="598" t="s">
        <v>1927</v>
      </c>
      <c r="AI3203" s="598" t="s">
        <v>3431</v>
      </c>
      <c r="AJ3203" s="594">
        <v>901990</v>
      </c>
    </row>
    <row r="3204" spans="34:36" ht="15" customHeight="1" x14ac:dyDescent="0.15">
      <c r="AH3204" s="598" t="s">
        <v>1919</v>
      </c>
      <c r="AI3204" s="598"/>
      <c r="AJ3204" s="594">
        <v>901991</v>
      </c>
    </row>
    <row r="3205" spans="34:36" ht="15" customHeight="1" x14ac:dyDescent="0.15">
      <c r="AH3205" s="598" t="s">
        <v>1919</v>
      </c>
      <c r="AI3205" s="598" t="s">
        <v>3432</v>
      </c>
      <c r="AJ3205" s="594">
        <v>901992</v>
      </c>
    </row>
    <row r="3206" spans="34:36" ht="15" customHeight="1" x14ac:dyDescent="0.15">
      <c r="AH3206" s="598" t="s">
        <v>1931</v>
      </c>
      <c r="AI3206" s="598" t="s">
        <v>3433</v>
      </c>
      <c r="AJ3206" s="594">
        <v>902001</v>
      </c>
    </row>
    <row r="3207" spans="34:36" ht="15" customHeight="1" x14ac:dyDescent="0.15">
      <c r="AH3207" s="598" t="s">
        <v>1931</v>
      </c>
      <c r="AI3207" s="598" t="s">
        <v>3434</v>
      </c>
      <c r="AJ3207" s="594">
        <v>902002</v>
      </c>
    </row>
    <row r="3208" spans="34:36" ht="15" customHeight="1" x14ac:dyDescent="0.15">
      <c r="AH3208" s="598" t="s">
        <v>1931</v>
      </c>
      <c r="AI3208" s="598" t="s">
        <v>3435</v>
      </c>
      <c r="AJ3208" s="594">
        <v>902003</v>
      </c>
    </row>
    <row r="3209" spans="34:36" ht="15" customHeight="1" x14ac:dyDescent="0.15">
      <c r="AH3209" s="598" t="s">
        <v>1931</v>
      </c>
      <c r="AI3209" s="598" t="s">
        <v>3436</v>
      </c>
      <c r="AJ3209" s="594">
        <v>902004</v>
      </c>
    </row>
    <row r="3210" spans="34:36" ht="15" customHeight="1" x14ac:dyDescent="0.15">
      <c r="AH3210" s="598" t="s">
        <v>1931</v>
      </c>
      <c r="AI3210" s="598" t="s">
        <v>3437</v>
      </c>
      <c r="AJ3210" s="594">
        <v>902005</v>
      </c>
    </row>
    <row r="3211" spans="34:36" ht="15" customHeight="1" x14ac:dyDescent="0.15">
      <c r="AH3211" s="598" t="s">
        <v>1931</v>
      </c>
      <c r="AI3211" s="598" t="s">
        <v>3438</v>
      </c>
      <c r="AJ3211" s="594">
        <v>902006</v>
      </c>
    </row>
    <row r="3212" spans="34:36" ht="15" customHeight="1" x14ac:dyDescent="0.15">
      <c r="AH3212" s="598" t="s">
        <v>1931</v>
      </c>
      <c r="AI3212" s="598" t="s">
        <v>3439</v>
      </c>
      <c r="AJ3212" s="594">
        <v>902007</v>
      </c>
    </row>
    <row r="3213" spans="34:36" ht="15" customHeight="1" x14ac:dyDescent="0.15">
      <c r="AH3213" s="598" t="s">
        <v>1931</v>
      </c>
      <c r="AI3213" s="598" t="s">
        <v>3440</v>
      </c>
      <c r="AJ3213" s="594">
        <v>902008</v>
      </c>
    </row>
    <row r="3214" spans="34:36" ht="15" customHeight="1" x14ac:dyDescent="0.15">
      <c r="AH3214" s="598" t="s">
        <v>1931</v>
      </c>
      <c r="AI3214" s="598" t="s">
        <v>3441</v>
      </c>
      <c r="AJ3214" s="594">
        <v>902009</v>
      </c>
    </row>
    <row r="3215" spans="34:36" ht="15" customHeight="1" x14ac:dyDescent="0.15">
      <c r="AH3215" s="598" t="s">
        <v>1932</v>
      </c>
      <c r="AI3215" s="598" t="s">
        <v>2983</v>
      </c>
      <c r="AJ3215" s="594">
        <v>903001</v>
      </c>
    </row>
    <row r="3216" spans="34:36" ht="15" customHeight="1" x14ac:dyDescent="0.15">
      <c r="AH3216" s="598" t="s">
        <v>1932</v>
      </c>
      <c r="AI3216" s="598" t="s">
        <v>3442</v>
      </c>
      <c r="AJ3216" s="594">
        <v>903002</v>
      </c>
    </row>
    <row r="3217" spans="34:36" ht="15" customHeight="1" x14ac:dyDescent="0.15">
      <c r="AH3217" s="598" t="s">
        <v>1932</v>
      </c>
      <c r="AI3217" s="598" t="s">
        <v>3443</v>
      </c>
      <c r="AJ3217" s="594">
        <v>903003</v>
      </c>
    </row>
    <row r="3218" spans="34:36" ht="15" customHeight="1" x14ac:dyDescent="0.15">
      <c r="AH3218" s="598" t="s">
        <v>1932</v>
      </c>
      <c r="AI3218" s="598" t="s">
        <v>3444</v>
      </c>
      <c r="AJ3218" s="594">
        <v>903004</v>
      </c>
    </row>
    <row r="3219" spans="34:36" ht="15" customHeight="1" x14ac:dyDescent="0.15">
      <c r="AH3219" s="598" t="s">
        <v>1932</v>
      </c>
      <c r="AI3219" s="598" t="s">
        <v>3445</v>
      </c>
      <c r="AJ3219" s="594">
        <v>903005</v>
      </c>
    </row>
    <row r="3220" spans="34:36" ht="15" customHeight="1" x14ac:dyDescent="0.15">
      <c r="AH3220" s="598" t="s">
        <v>1932</v>
      </c>
      <c r="AI3220" s="598" t="s">
        <v>3446</v>
      </c>
      <c r="AJ3220" s="594">
        <v>903006</v>
      </c>
    </row>
    <row r="3221" spans="34:36" ht="15" customHeight="1" x14ac:dyDescent="0.15">
      <c r="AH3221" s="598" t="s">
        <v>1932</v>
      </c>
      <c r="AI3221" s="598" t="s">
        <v>3447</v>
      </c>
      <c r="AJ3221" s="594">
        <v>903007</v>
      </c>
    </row>
    <row r="3222" spans="34:36" ht="15" customHeight="1" x14ac:dyDescent="0.15">
      <c r="AH3222" s="598" t="s">
        <v>1932</v>
      </c>
      <c r="AI3222" s="598" t="s">
        <v>3448</v>
      </c>
      <c r="AJ3222" s="594">
        <v>903009</v>
      </c>
    </row>
    <row r="3223" spans="34:36" ht="15" customHeight="1" x14ac:dyDescent="0.15">
      <c r="AH3223" s="598" t="s">
        <v>1932</v>
      </c>
      <c r="AI3223" s="598" t="s">
        <v>3449</v>
      </c>
      <c r="AJ3223" s="594">
        <v>903010</v>
      </c>
    </row>
    <row r="3224" spans="34:36" ht="15" customHeight="1" x14ac:dyDescent="0.15">
      <c r="AH3224" s="598" t="s">
        <v>1932</v>
      </c>
      <c r="AI3224" s="598" t="s">
        <v>3450</v>
      </c>
      <c r="AJ3224" s="594">
        <v>903011</v>
      </c>
    </row>
    <row r="3225" spans="34:36" ht="15" customHeight="1" x14ac:dyDescent="0.15">
      <c r="AH3225" s="598" t="s">
        <v>1932</v>
      </c>
      <c r="AI3225" s="598" t="s">
        <v>3451</v>
      </c>
      <c r="AJ3225" s="594">
        <v>903012</v>
      </c>
    </row>
    <row r="3226" spans="34:36" ht="15" customHeight="1" x14ac:dyDescent="0.15">
      <c r="AH3226" s="598" t="s">
        <v>1932</v>
      </c>
      <c r="AI3226" s="598" t="s">
        <v>3452</v>
      </c>
      <c r="AJ3226" s="594">
        <v>903013</v>
      </c>
    </row>
    <row r="3227" spans="34:36" ht="15" customHeight="1" x14ac:dyDescent="0.15">
      <c r="AH3227" s="598" t="s">
        <v>1932</v>
      </c>
      <c r="AI3227" s="598" t="s">
        <v>3453</v>
      </c>
      <c r="AJ3227" s="594">
        <v>903014</v>
      </c>
    </row>
    <row r="3228" spans="34:36" ht="15" customHeight="1" x14ac:dyDescent="0.15">
      <c r="AH3228" s="598" t="s">
        <v>1932</v>
      </c>
      <c r="AI3228" s="598" t="s">
        <v>3454</v>
      </c>
      <c r="AJ3228" s="594">
        <v>903015</v>
      </c>
    </row>
    <row r="3229" spans="34:36" ht="15" customHeight="1" x14ac:dyDescent="0.15">
      <c r="AH3229" s="598" t="s">
        <v>1932</v>
      </c>
      <c r="AI3229" s="598" t="s">
        <v>3455</v>
      </c>
      <c r="AJ3229" s="594">
        <v>903016</v>
      </c>
    </row>
    <row r="3230" spans="34:36" ht="15" customHeight="1" x14ac:dyDescent="0.15">
      <c r="AH3230" s="598" t="s">
        <v>1932</v>
      </c>
      <c r="AI3230" s="598" t="s">
        <v>3456</v>
      </c>
      <c r="AJ3230" s="594">
        <v>903017</v>
      </c>
    </row>
    <row r="3231" spans="34:36" ht="15" customHeight="1" x14ac:dyDescent="0.15">
      <c r="AH3231" s="598" t="s">
        <v>1932</v>
      </c>
      <c r="AI3231" s="598" t="s">
        <v>3457</v>
      </c>
      <c r="AJ3231" s="594">
        <v>903018</v>
      </c>
    </row>
    <row r="3232" spans="34:36" ht="15" customHeight="1" x14ac:dyDescent="0.15">
      <c r="AH3232" s="598" t="s">
        <v>1932</v>
      </c>
      <c r="AI3232" s="598" t="s">
        <v>3458</v>
      </c>
      <c r="AJ3232" s="594">
        <v>903019</v>
      </c>
    </row>
    <row r="3233" spans="34:36" ht="15" customHeight="1" x14ac:dyDescent="0.15">
      <c r="AH3233" s="598" t="s">
        <v>1932</v>
      </c>
      <c r="AI3233" s="598" t="s">
        <v>3459</v>
      </c>
      <c r="AJ3233" s="594">
        <v>903020</v>
      </c>
    </row>
    <row r="3234" spans="34:36" ht="15" customHeight="1" x14ac:dyDescent="0.15">
      <c r="AH3234" s="598" t="s">
        <v>1932</v>
      </c>
      <c r="AI3234" s="598" t="s">
        <v>3460</v>
      </c>
      <c r="AJ3234" s="594">
        <v>903021</v>
      </c>
    </row>
    <row r="3235" spans="34:36" ht="15" customHeight="1" x14ac:dyDescent="0.15">
      <c r="AH3235" s="598" t="s">
        <v>1932</v>
      </c>
      <c r="AI3235" s="598" t="s">
        <v>3461</v>
      </c>
      <c r="AJ3235" s="594">
        <v>903022</v>
      </c>
    </row>
    <row r="3236" spans="34:36" ht="15" customHeight="1" x14ac:dyDescent="0.15">
      <c r="AH3236" s="598" t="s">
        <v>1932</v>
      </c>
      <c r="AI3236" s="598" t="s">
        <v>3462</v>
      </c>
      <c r="AJ3236" s="594">
        <v>903023</v>
      </c>
    </row>
    <row r="3237" spans="34:36" ht="15" customHeight="1" x14ac:dyDescent="0.15">
      <c r="AH3237" s="598" t="s">
        <v>1932</v>
      </c>
      <c r="AI3237" s="598"/>
      <c r="AJ3237" s="594">
        <v>903024</v>
      </c>
    </row>
    <row r="3238" spans="34:36" ht="15" customHeight="1" x14ac:dyDescent="0.15">
      <c r="AH3238" s="598" t="s">
        <v>1932</v>
      </c>
      <c r="AI3238" s="598" t="s">
        <v>3463</v>
      </c>
      <c r="AJ3238" s="594">
        <v>903991</v>
      </c>
    </row>
    <row r="3239" spans="34:36" ht="15" customHeight="1" x14ac:dyDescent="0.15">
      <c r="AH3239" s="598" t="s">
        <v>1932</v>
      </c>
      <c r="AI3239" s="598"/>
      <c r="AJ3239" s="594">
        <v>903990</v>
      </c>
    </row>
    <row r="3240" spans="34:36" ht="15" customHeight="1" x14ac:dyDescent="0.15">
      <c r="AH3240" s="598" t="s">
        <v>1932</v>
      </c>
      <c r="AI3240" s="598"/>
      <c r="AJ3240" s="594">
        <v>903992</v>
      </c>
    </row>
    <row r="3241" spans="34:36" ht="15" customHeight="1" x14ac:dyDescent="0.15">
      <c r="AH3241" s="598" t="s">
        <v>1934</v>
      </c>
      <c r="AI3241" s="598" t="s">
        <v>3464</v>
      </c>
      <c r="AJ3241" s="594">
        <v>904001</v>
      </c>
    </row>
    <row r="3242" spans="34:36" ht="15" customHeight="1" x14ac:dyDescent="0.15">
      <c r="AH3242" s="598" t="s">
        <v>1934</v>
      </c>
      <c r="AI3242" s="598" t="s">
        <v>3465</v>
      </c>
      <c r="AJ3242" s="594">
        <v>904002</v>
      </c>
    </row>
    <row r="3243" spans="34:36" ht="15" customHeight="1" x14ac:dyDescent="0.15">
      <c r="AH3243" s="598" t="s">
        <v>1934</v>
      </c>
      <c r="AI3243" s="598" t="s">
        <v>3466</v>
      </c>
      <c r="AJ3243" s="594">
        <v>904003</v>
      </c>
    </row>
    <row r="3244" spans="34:36" ht="15" customHeight="1" x14ac:dyDescent="0.15">
      <c r="AH3244" s="598" t="s">
        <v>1934</v>
      </c>
      <c r="AI3244" s="598" t="s">
        <v>3467</v>
      </c>
      <c r="AJ3244" s="594">
        <v>904005</v>
      </c>
    </row>
    <row r="3245" spans="34:36" ht="15" customHeight="1" x14ac:dyDescent="0.15">
      <c r="AH3245" s="598" t="s">
        <v>1934</v>
      </c>
      <c r="AI3245" s="598" t="s">
        <v>3468</v>
      </c>
      <c r="AJ3245" s="594">
        <v>904006</v>
      </c>
    </row>
    <row r="3246" spans="34:36" ht="15" customHeight="1" x14ac:dyDescent="0.15">
      <c r="AH3246" s="598" t="s">
        <v>1934</v>
      </c>
      <c r="AI3246" s="598" t="s">
        <v>3469</v>
      </c>
      <c r="AJ3246" s="594">
        <v>904007</v>
      </c>
    </row>
    <row r="3247" spans="34:36" ht="15" customHeight="1" x14ac:dyDescent="0.15">
      <c r="AH3247" s="598" t="s">
        <v>1934</v>
      </c>
      <c r="AI3247" s="598" t="s">
        <v>3470</v>
      </c>
      <c r="AJ3247" s="594">
        <v>904008</v>
      </c>
    </row>
    <row r="3248" spans="34:36" ht="15" customHeight="1" x14ac:dyDescent="0.15">
      <c r="AH3248" s="598" t="s">
        <v>1934</v>
      </c>
      <c r="AI3248" s="598" t="s">
        <v>3471</v>
      </c>
      <c r="AJ3248" s="594">
        <v>904009</v>
      </c>
    </row>
    <row r="3249" spans="34:36" ht="15" customHeight="1" x14ac:dyDescent="0.15">
      <c r="AH3249" s="598" t="s">
        <v>1934</v>
      </c>
      <c r="AI3249" s="598" t="s">
        <v>3472</v>
      </c>
      <c r="AJ3249" s="594">
        <v>904010</v>
      </c>
    </row>
    <row r="3250" spans="34:36" ht="15" customHeight="1" x14ac:dyDescent="0.15">
      <c r="AH3250" s="598" t="s">
        <v>1934</v>
      </c>
      <c r="AI3250" s="598" t="s">
        <v>3473</v>
      </c>
      <c r="AJ3250" s="594">
        <v>904011</v>
      </c>
    </row>
    <row r="3251" spans="34:36" ht="15" customHeight="1" x14ac:dyDescent="0.15">
      <c r="AH3251" s="598" t="s">
        <v>1934</v>
      </c>
      <c r="AI3251" s="598" t="s">
        <v>3474</v>
      </c>
      <c r="AJ3251" s="594">
        <v>904012</v>
      </c>
    </row>
    <row r="3252" spans="34:36" ht="15" customHeight="1" x14ac:dyDescent="0.15">
      <c r="AH3252" s="598" t="s">
        <v>1934</v>
      </c>
      <c r="AI3252" s="598" t="s">
        <v>3475</v>
      </c>
      <c r="AJ3252" s="594">
        <v>904013</v>
      </c>
    </row>
    <row r="3253" spans="34:36" ht="15" customHeight="1" x14ac:dyDescent="0.15">
      <c r="AH3253" s="598" t="s">
        <v>1934</v>
      </c>
      <c r="AI3253" s="598" t="s">
        <v>3476</v>
      </c>
      <c r="AJ3253" s="594">
        <v>904014</v>
      </c>
    </row>
    <row r="3254" spans="34:36" ht="15" customHeight="1" x14ac:dyDescent="0.15">
      <c r="AH3254" s="598" t="s">
        <v>1934</v>
      </c>
      <c r="AI3254" s="598" t="s">
        <v>3477</v>
      </c>
      <c r="AJ3254" s="594">
        <v>904015</v>
      </c>
    </row>
    <row r="3255" spans="34:36" ht="15" customHeight="1" x14ac:dyDescent="0.15">
      <c r="AH3255" s="598" t="s">
        <v>1934</v>
      </c>
      <c r="AI3255" s="598" t="s">
        <v>3478</v>
      </c>
      <c r="AJ3255" s="594">
        <v>904016</v>
      </c>
    </row>
    <row r="3256" spans="34:36" ht="15" customHeight="1" x14ac:dyDescent="0.15">
      <c r="AH3256" s="598" t="s">
        <v>1934</v>
      </c>
      <c r="AI3256" s="598" t="s">
        <v>3479</v>
      </c>
      <c r="AJ3256" s="594">
        <v>904017</v>
      </c>
    </row>
    <row r="3257" spans="34:36" ht="15" customHeight="1" x14ac:dyDescent="0.15">
      <c r="AH3257" s="598" t="s">
        <v>1934</v>
      </c>
      <c r="AI3257" s="598" t="s">
        <v>3480</v>
      </c>
      <c r="AJ3257" s="594">
        <v>904018</v>
      </c>
    </row>
    <row r="3258" spans="34:36" ht="15" customHeight="1" x14ac:dyDescent="0.15">
      <c r="AH3258" s="598" t="s">
        <v>1934</v>
      </c>
      <c r="AI3258" s="598" t="s">
        <v>3481</v>
      </c>
      <c r="AJ3258" s="594">
        <v>904019</v>
      </c>
    </row>
    <row r="3259" spans="34:36" ht="15" customHeight="1" x14ac:dyDescent="0.15">
      <c r="AH3259" s="598" t="s">
        <v>1934</v>
      </c>
      <c r="AI3259" s="598" t="s">
        <v>3482</v>
      </c>
      <c r="AJ3259" s="594">
        <v>904020</v>
      </c>
    </row>
    <row r="3260" spans="34:36" ht="15" customHeight="1" x14ac:dyDescent="0.15">
      <c r="AH3260" s="598" t="s">
        <v>1934</v>
      </c>
      <c r="AI3260" s="598" t="s">
        <v>3483</v>
      </c>
      <c r="AJ3260" s="594">
        <v>904021</v>
      </c>
    </row>
    <row r="3261" spans="34:36" ht="15" customHeight="1" x14ac:dyDescent="0.15">
      <c r="AH3261" s="598" t="s">
        <v>1934</v>
      </c>
      <c r="AI3261" s="598" t="s">
        <v>2748</v>
      </c>
      <c r="AJ3261" s="594">
        <v>904022</v>
      </c>
    </row>
    <row r="3262" spans="34:36" ht="15" customHeight="1" x14ac:dyDescent="0.15">
      <c r="AH3262" s="598" t="s">
        <v>1934</v>
      </c>
      <c r="AI3262" s="598" t="s">
        <v>3484</v>
      </c>
      <c r="AJ3262" s="594">
        <v>904990</v>
      </c>
    </row>
    <row r="3263" spans="34:36" ht="15" customHeight="1" x14ac:dyDescent="0.15">
      <c r="AH3263" s="598" t="s">
        <v>1939</v>
      </c>
      <c r="AI3263" s="598" t="s">
        <v>3485</v>
      </c>
      <c r="AJ3263" s="594">
        <v>904991</v>
      </c>
    </row>
    <row r="3264" spans="34:36" ht="15" customHeight="1" x14ac:dyDescent="0.15">
      <c r="AH3264" s="598" t="s">
        <v>1941</v>
      </c>
      <c r="AI3264" s="598" t="s">
        <v>3486</v>
      </c>
      <c r="AJ3264" s="594">
        <v>905001</v>
      </c>
    </row>
    <row r="3265" spans="34:36" ht="15" customHeight="1" x14ac:dyDescent="0.15">
      <c r="AH3265" s="598" t="s">
        <v>1941</v>
      </c>
      <c r="AI3265" s="598" t="s">
        <v>3487</v>
      </c>
      <c r="AJ3265" s="594">
        <v>905002</v>
      </c>
    </row>
    <row r="3266" spans="34:36" ht="15" customHeight="1" x14ac:dyDescent="0.15">
      <c r="AH3266" s="598" t="s">
        <v>1941</v>
      </c>
      <c r="AI3266" s="598" t="s">
        <v>3488</v>
      </c>
      <c r="AJ3266" s="594">
        <v>905003</v>
      </c>
    </row>
    <row r="3267" spans="34:36" ht="15" customHeight="1" x14ac:dyDescent="0.15">
      <c r="AH3267" s="598" t="s">
        <v>1941</v>
      </c>
      <c r="AI3267" s="598" t="s">
        <v>3489</v>
      </c>
      <c r="AJ3267" s="594">
        <v>905004</v>
      </c>
    </row>
    <row r="3268" spans="34:36" ht="15" customHeight="1" x14ac:dyDescent="0.15">
      <c r="AH3268" s="598" t="s">
        <v>1941</v>
      </c>
      <c r="AI3268" s="598" t="s">
        <v>3490</v>
      </c>
      <c r="AJ3268" s="594">
        <v>905005</v>
      </c>
    </row>
    <row r="3269" spans="34:36" ht="15" customHeight="1" x14ac:dyDescent="0.15">
      <c r="AH3269" s="598" t="s">
        <v>1941</v>
      </c>
      <c r="AI3269" s="598" t="s">
        <v>3491</v>
      </c>
      <c r="AJ3269" s="594">
        <v>905006</v>
      </c>
    </row>
    <row r="3270" spans="34:36" ht="15" customHeight="1" x14ac:dyDescent="0.15">
      <c r="AH3270" s="598" t="s">
        <v>1941</v>
      </c>
      <c r="AI3270" s="598" t="s">
        <v>3492</v>
      </c>
      <c r="AJ3270" s="594">
        <v>905009</v>
      </c>
    </row>
    <row r="3271" spans="34:36" ht="15" customHeight="1" x14ac:dyDescent="0.15">
      <c r="AH3271" s="598" t="s">
        <v>1941</v>
      </c>
      <c r="AI3271" s="598" t="s">
        <v>3493</v>
      </c>
      <c r="AJ3271" s="594">
        <v>905010</v>
      </c>
    </row>
    <row r="3272" spans="34:36" ht="15" customHeight="1" x14ac:dyDescent="0.15">
      <c r="AH3272" s="598" t="s">
        <v>1941</v>
      </c>
      <c r="AI3272" s="598" t="s">
        <v>3494</v>
      </c>
      <c r="AJ3272" s="594">
        <v>905011</v>
      </c>
    </row>
    <row r="3273" spans="34:36" ht="15" customHeight="1" x14ac:dyDescent="0.15">
      <c r="AH3273" s="598" t="s">
        <v>1941</v>
      </c>
      <c r="AI3273" s="598" t="s">
        <v>3495</v>
      </c>
      <c r="AJ3273" s="594">
        <v>905012</v>
      </c>
    </row>
    <row r="3274" spans="34:36" ht="15" customHeight="1" x14ac:dyDescent="0.15">
      <c r="AH3274" s="598" t="s">
        <v>1941</v>
      </c>
      <c r="AI3274" s="598" t="s">
        <v>3496</v>
      </c>
      <c r="AJ3274" s="594">
        <v>905013</v>
      </c>
    </row>
    <row r="3275" spans="34:36" ht="15" customHeight="1" x14ac:dyDescent="0.15">
      <c r="AH3275" s="598" t="s">
        <v>1941</v>
      </c>
      <c r="AI3275" s="598" t="s">
        <v>3497</v>
      </c>
      <c r="AJ3275" s="594">
        <v>905014</v>
      </c>
    </row>
    <row r="3276" spans="34:36" ht="15" customHeight="1" x14ac:dyDescent="0.15">
      <c r="AH3276" s="598" t="s">
        <v>1941</v>
      </c>
      <c r="AI3276" s="598" t="s">
        <v>3498</v>
      </c>
      <c r="AJ3276" s="594">
        <v>905015</v>
      </c>
    </row>
    <row r="3277" spans="34:36" ht="15" customHeight="1" x14ac:dyDescent="0.15">
      <c r="AH3277" s="598" t="s">
        <v>1941</v>
      </c>
      <c r="AI3277" s="598" t="s">
        <v>3499</v>
      </c>
      <c r="AJ3277" s="594">
        <v>905016</v>
      </c>
    </row>
    <row r="3278" spans="34:36" ht="15" customHeight="1" x14ac:dyDescent="0.15">
      <c r="AH3278" s="598" t="s">
        <v>1941</v>
      </c>
      <c r="AI3278" s="598" t="s">
        <v>3500</v>
      </c>
      <c r="AJ3278" s="594">
        <v>905990</v>
      </c>
    </row>
    <row r="3279" spans="34:36" ht="15" customHeight="1" x14ac:dyDescent="0.15">
      <c r="AH3279" s="598" t="s">
        <v>1943</v>
      </c>
      <c r="AI3279" s="598" t="s">
        <v>3501</v>
      </c>
      <c r="AJ3279" s="594">
        <v>906001</v>
      </c>
    </row>
    <row r="3280" spans="34:36" ht="15" customHeight="1" x14ac:dyDescent="0.15">
      <c r="AH3280" s="598" t="s">
        <v>1943</v>
      </c>
      <c r="AI3280" s="598" t="s">
        <v>3502</v>
      </c>
      <c r="AJ3280" s="594">
        <v>906003</v>
      </c>
    </row>
    <row r="3281" spans="34:36" ht="15" customHeight="1" x14ac:dyDescent="0.15">
      <c r="AH3281" s="598" t="s">
        <v>1943</v>
      </c>
      <c r="AI3281" s="598" t="s">
        <v>3503</v>
      </c>
      <c r="AJ3281" s="594">
        <v>906004</v>
      </c>
    </row>
    <row r="3282" spans="34:36" ht="15" customHeight="1" x14ac:dyDescent="0.15">
      <c r="AH3282" s="598" t="s">
        <v>1943</v>
      </c>
      <c r="AI3282" s="598" t="s">
        <v>3504</v>
      </c>
      <c r="AJ3282" s="594">
        <v>906005</v>
      </c>
    </row>
    <row r="3283" spans="34:36" ht="15" customHeight="1" x14ac:dyDescent="0.15">
      <c r="AH3283" s="598" t="s">
        <v>1943</v>
      </c>
      <c r="AI3283" s="598" t="s">
        <v>3505</v>
      </c>
      <c r="AJ3283" s="594">
        <v>906006</v>
      </c>
    </row>
    <row r="3284" spans="34:36" ht="15" customHeight="1" x14ac:dyDescent="0.15">
      <c r="AH3284" s="598" t="s">
        <v>1943</v>
      </c>
      <c r="AI3284" s="598" t="s">
        <v>3506</v>
      </c>
      <c r="AJ3284" s="594">
        <v>906007</v>
      </c>
    </row>
    <row r="3285" spans="34:36" ht="15" customHeight="1" x14ac:dyDescent="0.15">
      <c r="AH3285" s="598" t="s">
        <v>1943</v>
      </c>
      <c r="AI3285" s="598" t="s">
        <v>3507</v>
      </c>
      <c r="AJ3285" s="594">
        <v>906008</v>
      </c>
    </row>
    <row r="3286" spans="34:36" ht="15" customHeight="1" x14ac:dyDescent="0.15">
      <c r="AH3286" s="598" t="s">
        <v>1943</v>
      </c>
      <c r="AI3286" s="598" t="s">
        <v>3508</v>
      </c>
      <c r="AJ3286" s="594">
        <v>906009</v>
      </c>
    </row>
    <row r="3287" spans="34:36" ht="15" customHeight="1" x14ac:dyDescent="0.15">
      <c r="AH3287" s="598" t="s">
        <v>1943</v>
      </c>
      <c r="AI3287" s="598" t="s">
        <v>3509</v>
      </c>
      <c r="AJ3287" s="594">
        <v>906010</v>
      </c>
    </row>
    <row r="3288" spans="34:36" ht="15" customHeight="1" x14ac:dyDescent="0.15">
      <c r="AH3288" s="598" t="s">
        <v>1943</v>
      </c>
      <c r="AI3288" s="598" t="s">
        <v>3510</v>
      </c>
      <c r="AJ3288" s="594">
        <v>906011</v>
      </c>
    </row>
    <row r="3289" spans="34:36" ht="15" customHeight="1" x14ac:dyDescent="0.15">
      <c r="AH3289" s="598" t="s">
        <v>1943</v>
      </c>
      <c r="AI3289" s="598" t="s">
        <v>3511</v>
      </c>
      <c r="AJ3289" s="594">
        <v>906012</v>
      </c>
    </row>
    <row r="3290" spans="34:36" ht="15" customHeight="1" x14ac:dyDescent="0.15">
      <c r="AH3290" s="598" t="s">
        <v>1943</v>
      </c>
      <c r="AI3290" s="598" t="s">
        <v>3512</v>
      </c>
      <c r="AJ3290" s="594">
        <v>906013</v>
      </c>
    </row>
    <row r="3291" spans="34:36" ht="15" customHeight="1" x14ac:dyDescent="0.15">
      <c r="AH3291" s="598" t="s">
        <v>1943</v>
      </c>
      <c r="AI3291" s="598" t="s">
        <v>3513</v>
      </c>
      <c r="AJ3291" s="594">
        <v>906014</v>
      </c>
    </row>
    <row r="3292" spans="34:36" ht="15" customHeight="1" x14ac:dyDescent="0.15">
      <c r="AH3292" s="598" t="s">
        <v>1943</v>
      </c>
      <c r="AI3292" s="598" t="s">
        <v>3514</v>
      </c>
      <c r="AJ3292" s="594">
        <v>906015</v>
      </c>
    </row>
    <row r="3293" spans="34:36" ht="15" customHeight="1" x14ac:dyDescent="0.15">
      <c r="AH3293" s="598" t="s">
        <v>1943</v>
      </c>
      <c r="AI3293" s="598" t="s">
        <v>3515</v>
      </c>
      <c r="AJ3293" s="594">
        <v>906016</v>
      </c>
    </row>
    <row r="3294" spans="34:36" ht="15" customHeight="1" x14ac:dyDescent="0.15">
      <c r="AH3294" s="598" t="s">
        <v>1946</v>
      </c>
      <c r="AI3294" s="598" t="s">
        <v>3516</v>
      </c>
      <c r="AJ3294" s="594">
        <v>907001</v>
      </c>
    </row>
    <row r="3295" spans="34:36" ht="15" customHeight="1" x14ac:dyDescent="0.15">
      <c r="AH3295" s="598" t="s">
        <v>1946</v>
      </c>
      <c r="AI3295" s="598" t="s">
        <v>3517</v>
      </c>
      <c r="AJ3295" s="594">
        <v>907002</v>
      </c>
    </row>
    <row r="3296" spans="34:36" ht="15" customHeight="1" x14ac:dyDescent="0.15">
      <c r="AH3296" s="598" t="s">
        <v>1946</v>
      </c>
      <c r="AI3296" s="598" t="s">
        <v>3518</v>
      </c>
      <c r="AJ3296" s="594">
        <v>907004</v>
      </c>
    </row>
    <row r="3297" spans="34:36" ht="15" customHeight="1" x14ac:dyDescent="0.15">
      <c r="AH3297" s="598" t="s">
        <v>1946</v>
      </c>
      <c r="AI3297" s="598" t="s">
        <v>3519</v>
      </c>
      <c r="AJ3297" s="594">
        <v>907005</v>
      </c>
    </row>
    <row r="3298" spans="34:36" ht="15" customHeight="1" x14ac:dyDescent="0.15">
      <c r="AH3298" s="598" t="s">
        <v>1946</v>
      </c>
      <c r="AI3298" s="598" t="s">
        <v>3520</v>
      </c>
      <c r="AJ3298" s="594">
        <v>907006</v>
      </c>
    </row>
    <row r="3299" spans="34:36" ht="15" customHeight="1" x14ac:dyDescent="0.15">
      <c r="AH3299" s="598" t="s">
        <v>1946</v>
      </c>
      <c r="AI3299" s="598" t="s">
        <v>3521</v>
      </c>
      <c r="AJ3299" s="594">
        <v>907007</v>
      </c>
    </row>
    <row r="3300" spans="34:36" ht="15" customHeight="1" x14ac:dyDescent="0.15">
      <c r="AH3300" s="598" t="s">
        <v>1946</v>
      </c>
      <c r="AI3300" s="598" t="s">
        <v>3522</v>
      </c>
      <c r="AJ3300" s="594">
        <v>907008</v>
      </c>
    </row>
    <row r="3301" spans="34:36" ht="15" customHeight="1" x14ac:dyDescent="0.15">
      <c r="AH3301" s="598" t="s">
        <v>1946</v>
      </c>
      <c r="AI3301" s="598" t="s">
        <v>3523</v>
      </c>
      <c r="AJ3301" s="594">
        <v>907010</v>
      </c>
    </row>
    <row r="3302" spans="34:36" ht="15" customHeight="1" x14ac:dyDescent="0.15">
      <c r="AH3302" s="598" t="s">
        <v>1946</v>
      </c>
      <c r="AI3302" s="598" t="s">
        <v>3524</v>
      </c>
      <c r="AJ3302" s="594">
        <v>907011</v>
      </c>
    </row>
    <row r="3303" spans="34:36" ht="15" customHeight="1" x14ac:dyDescent="0.15">
      <c r="AH3303" s="598" t="s">
        <v>1946</v>
      </c>
      <c r="AI3303" s="598" t="s">
        <v>383</v>
      </c>
      <c r="AJ3303" s="594">
        <v>907013</v>
      </c>
    </row>
    <row r="3304" spans="34:36" ht="15" customHeight="1" x14ac:dyDescent="0.15">
      <c r="AH3304" s="598" t="s">
        <v>1946</v>
      </c>
      <c r="AI3304" s="598" t="s">
        <v>3525</v>
      </c>
      <c r="AJ3304" s="594">
        <v>907014</v>
      </c>
    </row>
    <row r="3305" spans="34:36" ht="15" customHeight="1" x14ac:dyDescent="0.15">
      <c r="AH3305" s="598" t="s">
        <v>1946</v>
      </c>
      <c r="AI3305" s="598" t="s">
        <v>3526</v>
      </c>
      <c r="AJ3305" s="594">
        <v>907015</v>
      </c>
    </row>
    <row r="3306" spans="34:36" ht="15" customHeight="1" x14ac:dyDescent="0.15">
      <c r="AH3306" s="598" t="s">
        <v>1946</v>
      </c>
      <c r="AI3306" s="598" t="s">
        <v>3527</v>
      </c>
      <c r="AJ3306" s="594">
        <v>907016</v>
      </c>
    </row>
    <row r="3307" spans="34:36" ht="15" customHeight="1" x14ac:dyDescent="0.15">
      <c r="AH3307" s="598" t="s">
        <v>1946</v>
      </c>
      <c r="AI3307" s="598" t="s">
        <v>3528</v>
      </c>
      <c r="AJ3307" s="594">
        <v>907017</v>
      </c>
    </row>
    <row r="3308" spans="34:36" ht="15" customHeight="1" x14ac:dyDescent="0.15">
      <c r="AH3308" s="598" t="s">
        <v>1946</v>
      </c>
      <c r="AI3308" s="598" t="s">
        <v>3529</v>
      </c>
      <c r="AJ3308" s="594">
        <v>907018</v>
      </c>
    </row>
    <row r="3309" spans="34:36" ht="15" customHeight="1" x14ac:dyDescent="0.15">
      <c r="AH3309" s="598" t="s">
        <v>1946</v>
      </c>
      <c r="AI3309" s="598" t="s">
        <v>3530</v>
      </c>
      <c r="AJ3309" s="594">
        <v>907019</v>
      </c>
    </row>
    <row r="3310" spans="34:36" ht="15" customHeight="1" x14ac:dyDescent="0.15">
      <c r="AH3310" s="598" t="s">
        <v>1946</v>
      </c>
      <c r="AI3310" s="598" t="s">
        <v>3531</v>
      </c>
      <c r="AJ3310" s="594">
        <v>907020</v>
      </c>
    </row>
    <row r="3311" spans="34:36" ht="15" customHeight="1" x14ac:dyDescent="0.15">
      <c r="AH3311" s="598" t="s">
        <v>1946</v>
      </c>
      <c r="AI3311" s="598" t="s">
        <v>3532</v>
      </c>
      <c r="AJ3311" s="594">
        <v>907021</v>
      </c>
    </row>
    <row r="3312" spans="34:36" ht="15" customHeight="1" x14ac:dyDescent="0.15">
      <c r="AH3312" s="598" t="s">
        <v>1946</v>
      </c>
      <c r="AI3312" s="598" t="s">
        <v>3533</v>
      </c>
      <c r="AJ3312" s="594">
        <v>907022</v>
      </c>
    </row>
    <row r="3313" spans="34:36" ht="15" customHeight="1" x14ac:dyDescent="0.15">
      <c r="AH3313" s="598" t="s">
        <v>1946</v>
      </c>
      <c r="AI3313" s="598" t="s">
        <v>1822</v>
      </c>
      <c r="AJ3313" s="594">
        <v>907023</v>
      </c>
    </row>
    <row r="3314" spans="34:36" ht="15" customHeight="1" x14ac:dyDescent="0.15">
      <c r="AH3314" s="598" t="s">
        <v>1946</v>
      </c>
      <c r="AI3314" s="598" t="s">
        <v>3534</v>
      </c>
      <c r="AJ3314" s="594">
        <v>907024</v>
      </c>
    </row>
    <row r="3315" spans="34:36" ht="15" customHeight="1" x14ac:dyDescent="0.15">
      <c r="AH3315" s="598" t="s">
        <v>1946</v>
      </c>
      <c r="AI3315" s="598" t="s">
        <v>3535</v>
      </c>
      <c r="AJ3315" s="594">
        <v>907025</v>
      </c>
    </row>
    <row r="3316" spans="34:36" ht="15" customHeight="1" x14ac:dyDescent="0.15">
      <c r="AH3316" s="598" t="s">
        <v>1951</v>
      </c>
      <c r="AI3316" s="598" t="s">
        <v>3536</v>
      </c>
      <c r="AJ3316" s="594">
        <v>908001</v>
      </c>
    </row>
    <row r="3317" spans="34:36" ht="15" customHeight="1" x14ac:dyDescent="0.15">
      <c r="AH3317" s="598" t="s">
        <v>1951</v>
      </c>
      <c r="AI3317" s="598" t="s">
        <v>3537</v>
      </c>
      <c r="AJ3317" s="594">
        <v>908002</v>
      </c>
    </row>
    <row r="3318" spans="34:36" ht="15" customHeight="1" x14ac:dyDescent="0.15">
      <c r="AH3318" s="598" t="s">
        <v>1951</v>
      </c>
      <c r="AI3318" s="598" t="s">
        <v>3538</v>
      </c>
      <c r="AJ3318" s="594">
        <v>908005</v>
      </c>
    </row>
    <row r="3319" spans="34:36" ht="15" customHeight="1" x14ac:dyDescent="0.15">
      <c r="AH3319" s="598" t="s">
        <v>1951</v>
      </c>
      <c r="AI3319" s="598"/>
      <c r="AJ3319" s="594">
        <v>908006</v>
      </c>
    </row>
    <row r="3320" spans="34:36" ht="15" customHeight="1" x14ac:dyDescent="0.15">
      <c r="AH3320" s="598" t="s">
        <v>1951</v>
      </c>
      <c r="AI3320" s="598" t="s">
        <v>3539</v>
      </c>
      <c r="AJ3320" s="594">
        <v>908007</v>
      </c>
    </row>
    <row r="3321" spans="34:36" ht="15" customHeight="1" x14ac:dyDescent="0.15">
      <c r="AH3321" s="598" t="s">
        <v>1951</v>
      </c>
      <c r="AI3321" s="598"/>
      <c r="AJ3321" s="594">
        <v>908008</v>
      </c>
    </row>
    <row r="3322" spans="34:36" ht="15" customHeight="1" x14ac:dyDescent="0.15">
      <c r="AH3322" s="598" t="s">
        <v>1951</v>
      </c>
      <c r="AI3322" s="598" t="s">
        <v>3540</v>
      </c>
      <c r="AJ3322" s="594">
        <v>908990</v>
      </c>
    </row>
    <row r="3323" spans="34:36" ht="15" customHeight="1" x14ac:dyDescent="0.15">
      <c r="AH3323" s="598" t="s">
        <v>1951</v>
      </c>
      <c r="AI3323" s="598" t="s">
        <v>3541</v>
      </c>
      <c r="AJ3323" s="594">
        <v>908991</v>
      </c>
    </row>
    <row r="3324" spans="34:36" ht="15" customHeight="1" x14ac:dyDescent="0.15">
      <c r="AH3324" s="598" t="s">
        <v>1954</v>
      </c>
      <c r="AI3324" s="598" t="s">
        <v>3542</v>
      </c>
      <c r="AJ3324" s="594">
        <v>908992</v>
      </c>
    </row>
    <row r="3325" spans="34:36" ht="15" customHeight="1" x14ac:dyDescent="0.15">
      <c r="AH3325" s="598" t="s">
        <v>1954</v>
      </c>
      <c r="AI3325" s="598" t="s">
        <v>3543</v>
      </c>
      <c r="AJ3325" s="594">
        <v>908993</v>
      </c>
    </row>
    <row r="3326" spans="34:36" ht="15" customHeight="1" x14ac:dyDescent="0.15">
      <c r="AH3326" s="598" t="s">
        <v>1954</v>
      </c>
      <c r="AI3326" s="598" t="s">
        <v>3544</v>
      </c>
      <c r="AJ3326" s="594">
        <v>908994</v>
      </c>
    </row>
    <row r="3327" spans="34:36" ht="15" customHeight="1" x14ac:dyDescent="0.15">
      <c r="AH3327" s="598" t="s">
        <v>1951</v>
      </c>
      <c r="AI3327" s="598" t="s">
        <v>3545</v>
      </c>
      <c r="AJ3327" s="594">
        <v>908995</v>
      </c>
    </row>
  </sheetData>
  <sheetProtection sheet="1" objects="1" scenarios="1"/>
  <mergeCells count="506">
    <mergeCell ref="A136:B136"/>
    <mergeCell ref="C136:AE136"/>
    <mergeCell ref="C137:AE137"/>
    <mergeCell ref="C138:AE138"/>
    <mergeCell ref="C139:AE139"/>
    <mergeCell ref="C140:AE140"/>
    <mergeCell ref="C141:AE141"/>
    <mergeCell ref="A134:F134"/>
    <mergeCell ref="G134:J134"/>
    <mergeCell ref="L134:O134"/>
    <mergeCell ref="Q134:T134"/>
    <mergeCell ref="V134:Y134"/>
    <mergeCell ref="AA134:AD134"/>
    <mergeCell ref="A135:F135"/>
    <mergeCell ref="G135:J135"/>
    <mergeCell ref="L135:O135"/>
    <mergeCell ref="Q135:T135"/>
    <mergeCell ref="V135:Y135"/>
    <mergeCell ref="AA135:AD135"/>
    <mergeCell ref="A132:F132"/>
    <mergeCell ref="G132:J132"/>
    <mergeCell ref="L132:O132"/>
    <mergeCell ref="Q132:T132"/>
    <mergeCell ref="V132:Y132"/>
    <mergeCell ref="AA132:AD132"/>
    <mergeCell ref="A133:F133"/>
    <mergeCell ref="G133:J133"/>
    <mergeCell ref="L133:O133"/>
    <mergeCell ref="Q133:T133"/>
    <mergeCell ref="V133:Y133"/>
    <mergeCell ref="AA133:AD133"/>
    <mergeCell ref="A118:B118"/>
    <mergeCell ref="C118:AE118"/>
    <mergeCell ref="C119:AE119"/>
    <mergeCell ref="C120:AE120"/>
    <mergeCell ref="A123:AE123"/>
    <mergeCell ref="A125:AE125"/>
    <mergeCell ref="A127:F131"/>
    <mergeCell ref="G127:K131"/>
    <mergeCell ref="L127:AE127"/>
    <mergeCell ref="L128:Z128"/>
    <mergeCell ref="AA128:AE128"/>
    <mergeCell ref="L129:P131"/>
    <mergeCell ref="Q129:U131"/>
    <mergeCell ref="AA129:AE131"/>
    <mergeCell ref="V130:Z130"/>
    <mergeCell ref="V131:Z131"/>
    <mergeCell ref="C121:AE121"/>
    <mergeCell ref="U112:U115"/>
    <mergeCell ref="V112:W115"/>
    <mergeCell ref="X112:X115"/>
    <mergeCell ref="Y112:Y115"/>
    <mergeCell ref="Z112:Z115"/>
    <mergeCell ref="AA112:AA115"/>
    <mergeCell ref="AB112:AC115"/>
    <mergeCell ref="AD112:AE117"/>
    <mergeCell ref="D116:E116"/>
    <mergeCell ref="H116:I116"/>
    <mergeCell ref="N116:O116"/>
    <mergeCell ref="R116:S116"/>
    <mergeCell ref="V116:W116"/>
    <mergeCell ref="AB116:AC116"/>
    <mergeCell ref="D117:E117"/>
    <mergeCell ref="H117:I117"/>
    <mergeCell ref="N117:O117"/>
    <mergeCell ref="R117:S117"/>
    <mergeCell ref="V117:W117"/>
    <mergeCell ref="AB117:AC117"/>
    <mergeCell ref="A105:B105"/>
    <mergeCell ref="C105:AE105"/>
    <mergeCell ref="C107:AE107"/>
    <mergeCell ref="C108:AE108"/>
    <mergeCell ref="A110:AA110"/>
    <mergeCell ref="A111:A115"/>
    <mergeCell ref="B111:O111"/>
    <mergeCell ref="P111:AC111"/>
    <mergeCell ref="AD111:AE111"/>
    <mergeCell ref="B112:B115"/>
    <mergeCell ref="C112:C115"/>
    <mergeCell ref="D112:E115"/>
    <mergeCell ref="F112:F115"/>
    <mergeCell ref="G112:G115"/>
    <mergeCell ref="H112:I115"/>
    <mergeCell ref="J112:J115"/>
    <mergeCell ref="K112:K115"/>
    <mergeCell ref="L112:L115"/>
    <mergeCell ref="M112:M115"/>
    <mergeCell ref="N112:O115"/>
    <mergeCell ref="P112:P115"/>
    <mergeCell ref="Q112:Q115"/>
    <mergeCell ref="R112:S115"/>
    <mergeCell ref="T112:T115"/>
    <mergeCell ref="M104:N104"/>
    <mergeCell ref="AA104:AB104"/>
    <mergeCell ref="Q99:Q102"/>
    <mergeCell ref="R99:R102"/>
    <mergeCell ref="S99:S102"/>
    <mergeCell ref="T99:T102"/>
    <mergeCell ref="U99:U102"/>
    <mergeCell ref="V99:V102"/>
    <mergeCell ref="W99:W102"/>
    <mergeCell ref="X99:X102"/>
    <mergeCell ref="Y99:Y102"/>
    <mergeCell ref="A98:A102"/>
    <mergeCell ref="B98:O98"/>
    <mergeCell ref="P98:AC98"/>
    <mergeCell ref="AD98:AE98"/>
    <mergeCell ref="B99:B102"/>
    <mergeCell ref="C99:C102"/>
    <mergeCell ref="D99:D102"/>
    <mergeCell ref="E99:E102"/>
    <mergeCell ref="F99:F102"/>
    <mergeCell ref="G99:G102"/>
    <mergeCell ref="H99:H102"/>
    <mergeCell ref="I99:I102"/>
    <mergeCell ref="J99:J102"/>
    <mergeCell ref="K99:K102"/>
    <mergeCell ref="L99:L102"/>
    <mergeCell ref="M99:N102"/>
    <mergeCell ref="P99:P102"/>
    <mergeCell ref="Z99:Z102"/>
    <mergeCell ref="AA99:AB102"/>
    <mergeCell ref="AD99:AE104"/>
    <mergeCell ref="O101:O102"/>
    <mergeCell ref="AC101:AC102"/>
    <mergeCell ref="M103:N103"/>
    <mergeCell ref="AA103:AB103"/>
    <mergeCell ref="B70:AE70"/>
    <mergeCell ref="B84:F84"/>
    <mergeCell ref="G83:J83"/>
    <mergeCell ref="A72:N72"/>
    <mergeCell ref="H73:J73"/>
    <mergeCell ref="L82:O82"/>
    <mergeCell ref="L83:O83"/>
    <mergeCell ref="V82:Y82"/>
    <mergeCell ref="C80:F80"/>
    <mergeCell ref="C74:F74"/>
    <mergeCell ref="L79:O79"/>
    <mergeCell ref="L80:O80"/>
    <mergeCell ref="L78:O78"/>
    <mergeCell ref="C81:F81"/>
    <mergeCell ref="C82:F82"/>
    <mergeCell ref="C83:F83"/>
    <mergeCell ref="A74:A78"/>
    <mergeCell ref="A79:A84"/>
    <mergeCell ref="G86:J86"/>
    <mergeCell ref="A86:F86"/>
    <mergeCell ref="A87:F87"/>
    <mergeCell ref="L85:O85"/>
    <mergeCell ref="A88:B88"/>
    <mergeCell ref="G78:J78"/>
    <mergeCell ref="G82:J82"/>
    <mergeCell ref="G81:J81"/>
    <mergeCell ref="G80:J80"/>
    <mergeCell ref="G79:J79"/>
    <mergeCell ref="L81:O81"/>
    <mergeCell ref="G69:K69"/>
    <mergeCell ref="G68:K68"/>
    <mergeCell ref="G67:K67"/>
    <mergeCell ref="G66:K66"/>
    <mergeCell ref="AB56:AE56"/>
    <mergeCell ref="C95:AE95"/>
    <mergeCell ref="A97:Z97"/>
    <mergeCell ref="V84:Y84"/>
    <mergeCell ref="V85:Y85"/>
    <mergeCell ref="V86:Y86"/>
    <mergeCell ref="V87:Y87"/>
    <mergeCell ref="C89:AE89"/>
    <mergeCell ref="C90:AE90"/>
    <mergeCell ref="C91:AE91"/>
    <mergeCell ref="C92:AE92"/>
    <mergeCell ref="C93:AE93"/>
    <mergeCell ref="L86:O86"/>
    <mergeCell ref="L87:O87"/>
    <mergeCell ref="G85:J85"/>
    <mergeCell ref="G84:J84"/>
    <mergeCell ref="Q87:T87"/>
    <mergeCell ref="Q86:T86"/>
    <mergeCell ref="L84:O84"/>
    <mergeCell ref="G87:J87"/>
    <mergeCell ref="W52:X52"/>
    <mergeCell ref="Y51:AE52"/>
    <mergeCell ref="L65:P65"/>
    <mergeCell ref="V63:Z63"/>
    <mergeCell ref="V64:Z64"/>
    <mergeCell ref="A61:B63"/>
    <mergeCell ref="D61:E61"/>
    <mergeCell ref="D62:E62"/>
    <mergeCell ref="D63:E63"/>
    <mergeCell ref="Z46:AA46"/>
    <mergeCell ref="Z43:AA43"/>
    <mergeCell ref="AD46:AE46"/>
    <mergeCell ref="Z45:AA45"/>
    <mergeCell ref="V46:W46"/>
    <mergeCell ref="X46:Y46"/>
    <mergeCell ref="AF32:AF33"/>
    <mergeCell ref="A53:B53"/>
    <mergeCell ref="C53:AE53"/>
    <mergeCell ref="AB41:AC41"/>
    <mergeCell ref="AD41:AE41"/>
    <mergeCell ref="AB42:AC42"/>
    <mergeCell ref="V48:W48"/>
    <mergeCell ref="K52:L52"/>
    <mergeCell ref="T52:V52"/>
    <mergeCell ref="Q52:R52"/>
    <mergeCell ref="N52:P52"/>
    <mergeCell ref="H52:J52"/>
    <mergeCell ref="B40:E40"/>
    <mergeCell ref="AD45:AE45"/>
    <mergeCell ref="Z44:AA44"/>
    <mergeCell ref="X44:Y44"/>
    <mergeCell ref="AB46:AC46"/>
    <mergeCell ref="X42:Y42"/>
    <mergeCell ref="A21:C23"/>
    <mergeCell ref="A20:C20"/>
    <mergeCell ref="A38:J38"/>
    <mergeCell ref="C54:AE54"/>
    <mergeCell ref="A41:A42"/>
    <mergeCell ref="B39:J39"/>
    <mergeCell ref="H41:I42"/>
    <mergeCell ref="F41:G42"/>
    <mergeCell ref="T20:AE21"/>
    <mergeCell ref="A47:A48"/>
    <mergeCell ref="B47:E48"/>
    <mergeCell ref="F47:G48"/>
    <mergeCell ref="H47:I48"/>
    <mergeCell ref="K47:L48"/>
    <mergeCell ref="M47:N48"/>
    <mergeCell ref="P47:Q47"/>
    <mergeCell ref="R47:S47"/>
    <mergeCell ref="T47:U47"/>
    <mergeCell ref="P48:Q48"/>
    <mergeCell ref="R39:S40"/>
    <mergeCell ref="P46:Q46"/>
    <mergeCell ref="M45:N46"/>
    <mergeCell ref="D22:P23"/>
    <mergeCell ref="AB28:AD28"/>
    <mergeCell ref="A37:I37"/>
    <mergeCell ref="F40:G40"/>
    <mergeCell ref="H40:J40"/>
    <mergeCell ref="A33:B33"/>
    <mergeCell ref="C34:AE34"/>
    <mergeCell ref="K39:L40"/>
    <mergeCell ref="Z39:AA40"/>
    <mergeCell ref="J31:O32"/>
    <mergeCell ref="Y28:AA28"/>
    <mergeCell ref="H28:K28"/>
    <mergeCell ref="AB37:AE37"/>
    <mergeCell ref="Y29:AA29"/>
    <mergeCell ref="M73:O73"/>
    <mergeCell ref="T48:U48"/>
    <mergeCell ref="G65:K65"/>
    <mergeCell ref="L60:P60"/>
    <mergeCell ref="P44:Q44"/>
    <mergeCell ref="K45:L46"/>
    <mergeCell ref="H45:I46"/>
    <mergeCell ref="Q60:U60"/>
    <mergeCell ref="T43:U43"/>
    <mergeCell ref="Q58:U58"/>
    <mergeCell ref="Q59:U59"/>
    <mergeCell ref="R43:S43"/>
    <mergeCell ref="R48:S48"/>
    <mergeCell ref="P43:Q43"/>
    <mergeCell ref="G63:K63"/>
    <mergeCell ref="G62:K62"/>
    <mergeCell ref="G61:K61"/>
    <mergeCell ref="P45:Q45"/>
    <mergeCell ref="H57:J57"/>
    <mergeCell ref="M57:O57"/>
    <mergeCell ref="R57:T57"/>
    <mergeCell ref="B49:AE49"/>
    <mergeCell ref="B50:AE50"/>
    <mergeCell ref="V58:Z58"/>
    <mergeCell ref="G60:K60"/>
    <mergeCell ref="G76:J76"/>
    <mergeCell ref="L76:O76"/>
    <mergeCell ref="R73:T73"/>
    <mergeCell ref="Q74:T74"/>
    <mergeCell ref="Q75:T75"/>
    <mergeCell ref="Q76:T76"/>
    <mergeCell ref="Q77:T77"/>
    <mergeCell ref="V65:Z65"/>
    <mergeCell ref="V66:Z66"/>
    <mergeCell ref="G75:J75"/>
    <mergeCell ref="L74:O74"/>
    <mergeCell ref="L75:O75"/>
    <mergeCell ref="G74:J74"/>
    <mergeCell ref="L77:O77"/>
    <mergeCell ref="V77:Y77"/>
    <mergeCell ref="L66:P66"/>
    <mergeCell ref="L67:P67"/>
    <mergeCell ref="L68:P68"/>
    <mergeCell ref="L69:P69"/>
    <mergeCell ref="Q67:U67"/>
    <mergeCell ref="Q68:U68"/>
    <mergeCell ref="Q69:U69"/>
    <mergeCell ref="W73:Y73"/>
    <mergeCell ref="Q78:T78"/>
    <mergeCell ref="Q79:T79"/>
    <mergeCell ref="Q80:T80"/>
    <mergeCell ref="Q81:T81"/>
    <mergeCell ref="Q82:T82"/>
    <mergeCell ref="Q83:T83"/>
    <mergeCell ref="Q84:T84"/>
    <mergeCell ref="Q85:T85"/>
    <mergeCell ref="V78:Y78"/>
    <mergeCell ref="V79:Y79"/>
    <mergeCell ref="V80:Y80"/>
    <mergeCell ref="V81:Y81"/>
    <mergeCell ref="V83:Y83"/>
    <mergeCell ref="A67:B69"/>
    <mergeCell ref="C76:F76"/>
    <mergeCell ref="C77:F77"/>
    <mergeCell ref="B78:F78"/>
    <mergeCell ref="A85:F85"/>
    <mergeCell ref="D60:E60"/>
    <mergeCell ref="B43:E44"/>
    <mergeCell ref="B52:D52"/>
    <mergeCell ref="A57:F57"/>
    <mergeCell ref="F43:G44"/>
    <mergeCell ref="A45:A46"/>
    <mergeCell ref="B45:E46"/>
    <mergeCell ref="F45:G46"/>
    <mergeCell ref="E52:F52"/>
    <mergeCell ref="D64:E64"/>
    <mergeCell ref="A56:I56"/>
    <mergeCell ref="A58:B60"/>
    <mergeCell ref="G77:J77"/>
    <mergeCell ref="A64:B66"/>
    <mergeCell ref="A73:F73"/>
    <mergeCell ref="D69:E69"/>
    <mergeCell ref="D65:E65"/>
    <mergeCell ref="D66:E66"/>
    <mergeCell ref="G59:K59"/>
    <mergeCell ref="V67:Z67"/>
    <mergeCell ref="M16:O17"/>
    <mergeCell ref="P16:W16"/>
    <mergeCell ref="Y18:AE19"/>
    <mergeCell ref="X16:X19"/>
    <mergeCell ref="Q22:S23"/>
    <mergeCell ref="M18:O19"/>
    <mergeCell ref="Q13:S14"/>
    <mergeCell ref="E11:G12"/>
    <mergeCell ref="X25:X27"/>
    <mergeCell ref="Y25:AA26"/>
    <mergeCell ref="H25:P25"/>
    <mergeCell ref="H27:K27"/>
    <mergeCell ref="Y27:AA27"/>
    <mergeCell ref="H29:K29"/>
    <mergeCell ref="H30:K30"/>
    <mergeCell ref="L61:P61"/>
    <mergeCell ref="L62:P62"/>
    <mergeCell ref="L63:P63"/>
    <mergeCell ref="L64:P64"/>
    <mergeCell ref="Q61:U61"/>
    <mergeCell ref="Q62:U62"/>
    <mergeCell ref="Q63:U63"/>
    <mergeCell ref="G64:K64"/>
    <mergeCell ref="R46:S46"/>
    <mergeCell ref="V45:W45"/>
    <mergeCell ref="T44:U44"/>
    <mergeCell ref="AB48:AC48"/>
    <mergeCell ref="V44:W44"/>
    <mergeCell ref="L58:P58"/>
    <mergeCell ref="L59:P59"/>
    <mergeCell ref="T11:AE12"/>
    <mergeCell ref="B4:D4"/>
    <mergeCell ref="A5:J5"/>
    <mergeCell ref="D13:P14"/>
    <mergeCell ref="A18:C19"/>
    <mergeCell ref="M6:V7"/>
    <mergeCell ref="G58:K58"/>
    <mergeCell ref="AB29:AD29"/>
    <mergeCell ref="T45:U45"/>
    <mergeCell ref="T46:U46"/>
    <mergeCell ref="A43:A44"/>
    <mergeCell ref="M43:N44"/>
    <mergeCell ref="R44:S44"/>
    <mergeCell ref="H43:I44"/>
    <mergeCell ref="D16:L16"/>
    <mergeCell ref="B41:E42"/>
    <mergeCell ref="P42:Q42"/>
    <mergeCell ref="M39:N40"/>
    <mergeCell ref="R42:S42"/>
    <mergeCell ref="T41:U41"/>
    <mergeCell ref="R41:S41"/>
    <mergeCell ref="T42:U42"/>
    <mergeCell ref="T39:U40"/>
    <mergeCell ref="X38:AE38"/>
    <mergeCell ref="P39:Q40"/>
    <mergeCell ref="X39:Y40"/>
    <mergeCell ref="A1:F1"/>
    <mergeCell ref="A2:F2"/>
    <mergeCell ref="A8:C9"/>
    <mergeCell ref="A16:C17"/>
    <mergeCell ref="A6:B7"/>
    <mergeCell ref="G1:AE1"/>
    <mergeCell ref="G2:AE3"/>
    <mergeCell ref="T9:AE10"/>
    <mergeCell ref="Q10:S10"/>
    <mergeCell ref="D9:P10"/>
    <mergeCell ref="A10:C10"/>
    <mergeCell ref="Y16:Z16"/>
    <mergeCell ref="Y17:Z17"/>
    <mergeCell ref="P17:W19"/>
    <mergeCell ref="AA16:AE16"/>
    <mergeCell ref="T13:AE14"/>
    <mergeCell ref="T8:AE8"/>
    <mergeCell ref="A12:C14"/>
    <mergeCell ref="A11:C11"/>
    <mergeCell ref="T28:V28"/>
    <mergeCell ref="AF9:AF10"/>
    <mergeCell ref="AF11:AF12"/>
    <mergeCell ref="AF13:AF14"/>
    <mergeCell ref="AF18:AF19"/>
    <mergeCell ref="AF20:AF21"/>
    <mergeCell ref="AF22:AF23"/>
    <mergeCell ref="H11:P11"/>
    <mergeCell ref="H12:P12"/>
    <mergeCell ref="H20:P20"/>
    <mergeCell ref="H21:P21"/>
    <mergeCell ref="D17:L19"/>
    <mergeCell ref="Q11:S12"/>
    <mergeCell ref="Q8:S9"/>
    <mergeCell ref="D8:P8"/>
    <mergeCell ref="AA17:AE17"/>
    <mergeCell ref="D11:D12"/>
    <mergeCell ref="T22:AE23"/>
    <mergeCell ref="D20:D21"/>
    <mergeCell ref="AB25:AD26"/>
    <mergeCell ref="AF28:AF29"/>
    <mergeCell ref="Q20:S21"/>
    <mergeCell ref="E20:G21"/>
    <mergeCell ref="AB27:AD27"/>
    <mergeCell ref="C35:AE35"/>
    <mergeCell ref="AB39:AC40"/>
    <mergeCell ref="C79:F79"/>
    <mergeCell ref="X45:Y45"/>
    <mergeCell ref="D58:E58"/>
    <mergeCell ref="D59:E59"/>
    <mergeCell ref="K43:L44"/>
    <mergeCell ref="C75:F75"/>
    <mergeCell ref="Q64:U64"/>
    <mergeCell ref="Q65:U65"/>
    <mergeCell ref="Q66:U66"/>
    <mergeCell ref="D67:E67"/>
    <mergeCell ref="D68:E68"/>
    <mergeCell ref="R45:S45"/>
    <mergeCell ref="V68:Z68"/>
    <mergeCell ref="V69:Z69"/>
    <mergeCell ref="Z41:AA41"/>
    <mergeCell ref="M41:N42"/>
    <mergeCell ref="X41:Y41"/>
    <mergeCell ref="V41:W41"/>
    <mergeCell ref="O39:O40"/>
    <mergeCell ref="V40:W40"/>
    <mergeCell ref="K38:W38"/>
    <mergeCell ref="K41:L42"/>
    <mergeCell ref="AD48:AE48"/>
    <mergeCell ref="AG87:AG141"/>
    <mergeCell ref="AF74:AF77"/>
    <mergeCell ref="AF103:AF104"/>
    <mergeCell ref="AF116:AF117"/>
    <mergeCell ref="AD44:AE44"/>
    <mergeCell ref="AF87:AF88"/>
    <mergeCell ref="AH1838:AJ1838"/>
    <mergeCell ref="AI186:AJ187"/>
    <mergeCell ref="AH146:AO146"/>
    <mergeCell ref="AH145:AO145"/>
    <mergeCell ref="AH268:AJ268"/>
    <mergeCell ref="AH147:AO147"/>
    <mergeCell ref="AI152:AJ153"/>
    <mergeCell ref="AL152:AM152"/>
    <mergeCell ref="AN152:AO153"/>
    <mergeCell ref="AL153:AM153"/>
    <mergeCell ref="AF79:AF83"/>
    <mergeCell ref="C88:AE88"/>
    <mergeCell ref="W57:Y57"/>
    <mergeCell ref="V59:Z59"/>
    <mergeCell ref="V60:Z60"/>
    <mergeCell ref="V61:Z61"/>
    <mergeCell ref="V62:Z62"/>
    <mergeCell ref="T30:V30"/>
    <mergeCell ref="AD42:AE42"/>
    <mergeCell ref="P41:Q41"/>
    <mergeCell ref="V42:W42"/>
    <mergeCell ref="AF58:AF60"/>
    <mergeCell ref="V74:Y74"/>
    <mergeCell ref="V75:Y75"/>
    <mergeCell ref="V76:Y76"/>
    <mergeCell ref="Z42:AA42"/>
    <mergeCell ref="AD39:AE40"/>
    <mergeCell ref="AB43:AC43"/>
    <mergeCell ref="AD43:AE43"/>
    <mergeCell ref="V47:W47"/>
    <mergeCell ref="X47:Y47"/>
    <mergeCell ref="Z47:AA47"/>
    <mergeCell ref="AB47:AC47"/>
    <mergeCell ref="AD47:AE47"/>
    <mergeCell ref="V43:W43"/>
    <mergeCell ref="AB44:AC44"/>
    <mergeCell ref="AB45:AC45"/>
    <mergeCell ref="X43:Y43"/>
    <mergeCell ref="AA57:AE57"/>
    <mergeCell ref="X48:Y48"/>
    <mergeCell ref="Z48:AA48"/>
  </mergeCells>
  <phoneticPr fontId="2"/>
  <conditionalFormatting sqref="A134:J134 L134:O134 Q134:T134 V134:Y134">
    <cfRule type="expression" dxfId="88" priority="11">
      <formula>$Q$32=2</formula>
    </cfRule>
  </conditionalFormatting>
  <conditionalFormatting sqref="B52:D52">
    <cfRule type="expression" dxfId="87" priority="53">
      <formula>$B$41="その他※"</formula>
    </cfRule>
  </conditionalFormatting>
  <conditionalFormatting sqref="G61:K63">
    <cfRule type="expression" dxfId="86" priority="45">
      <formula>SUM($Z$41:$AA$42)=0</formula>
    </cfRule>
  </conditionalFormatting>
  <conditionalFormatting sqref="G64:K66">
    <cfRule type="expression" dxfId="85" priority="44">
      <formula>SUM($AB$41:$AC$42)=0</formula>
    </cfRule>
  </conditionalFormatting>
  <conditionalFormatting sqref="G67:K69">
    <cfRule type="expression" dxfId="84" priority="43">
      <formula>SUM($AD$41:$AE$42)=0</formula>
    </cfRule>
  </conditionalFormatting>
  <conditionalFormatting sqref="G74:K78">
    <cfRule type="expression" dxfId="83" priority="27">
      <formula>SUM($Z$41:$AA$42)=0</formula>
    </cfRule>
  </conditionalFormatting>
  <conditionalFormatting sqref="G74:K87">
    <cfRule type="expression" dxfId="82" priority="23">
      <formula>SUM($X$41:$Y$42)=0</formula>
    </cfRule>
  </conditionalFormatting>
  <conditionalFormatting sqref="G61:Z61">
    <cfRule type="expression" dxfId="81" priority="49">
      <formula>$A$32=2</formula>
    </cfRule>
  </conditionalFormatting>
  <conditionalFormatting sqref="G62:Z63 G65:Z66 G68:Z69">
    <cfRule type="expression" dxfId="80" priority="47">
      <formula>$A$32=1</formula>
    </cfRule>
  </conditionalFormatting>
  <conditionalFormatting sqref="G63:Z64 G66:Z67 G69:Z69">
    <cfRule type="expression" dxfId="79" priority="46">
      <formula>$A$32=2</formula>
    </cfRule>
  </conditionalFormatting>
  <conditionalFormatting sqref="G87:Z87">
    <cfRule type="expression" dxfId="78" priority="4">
      <formula>$Q$32=2</formula>
    </cfRule>
  </conditionalFormatting>
  <conditionalFormatting sqref="H52:J52">
    <cfRule type="expression" dxfId="77" priority="52">
      <formula>$B$43="その他※"</formula>
    </cfRule>
  </conditionalFormatting>
  <conditionalFormatting sqref="H57:J57">
    <cfRule type="expression" dxfId="76" priority="33">
      <formula>$H$57=""</formula>
    </cfRule>
  </conditionalFormatting>
  <conditionalFormatting sqref="H73:J73">
    <cfRule type="expression" dxfId="75" priority="31">
      <formula>$H$73=""</formula>
    </cfRule>
  </conditionalFormatting>
  <conditionalFormatting sqref="K41:AE42">
    <cfRule type="expression" dxfId="74" priority="59">
      <formula>$B$41="選択↓"</formula>
    </cfRule>
  </conditionalFormatting>
  <conditionalFormatting sqref="K43:AE44">
    <cfRule type="expression" dxfId="73" priority="56">
      <formula>$B$43="選択↓"</formula>
    </cfRule>
  </conditionalFormatting>
  <conditionalFormatting sqref="K45:AE46">
    <cfRule type="expression" dxfId="72" priority="55">
      <formula>$B$45="選択↓"</formula>
    </cfRule>
  </conditionalFormatting>
  <conditionalFormatting sqref="K47:AE48">
    <cfRule type="expression" dxfId="71" priority="54">
      <formula>$B$47="選択↓"</formula>
    </cfRule>
  </conditionalFormatting>
  <conditionalFormatting sqref="L132:O132 Q132:T132 V132:Y132">
    <cfRule type="expression" dxfId="70" priority="17">
      <formula>AND($G$128=0,NOT($G$128=""))</formula>
    </cfRule>
  </conditionalFormatting>
  <conditionalFormatting sqref="L133:O133 Q133:T133 V133:Y133">
    <cfRule type="expression" dxfId="69" priority="15">
      <formula>AND($G$129=0,NOT($G$129=""))</formula>
    </cfRule>
  </conditionalFormatting>
  <conditionalFormatting sqref="L134:O134 Q134:T134 V134:Y134">
    <cfRule type="expression" dxfId="68" priority="13">
      <formula>AND($G$130=0,NOT($G$130=""))</formula>
    </cfRule>
  </conditionalFormatting>
  <conditionalFormatting sqref="L61:P63">
    <cfRule type="expression" dxfId="67" priority="42">
      <formula>SUM($Z$43:$AA$44)=0</formula>
    </cfRule>
  </conditionalFormatting>
  <conditionalFormatting sqref="L64:P66">
    <cfRule type="expression" dxfId="66" priority="41">
      <formula>SUM($AB$43:$AC$44)=0</formula>
    </cfRule>
  </conditionalFormatting>
  <conditionalFormatting sqref="L67:P69">
    <cfRule type="expression" dxfId="65" priority="40">
      <formula>SUM($AD$43:$AE$44)=0</formula>
    </cfRule>
  </conditionalFormatting>
  <conditionalFormatting sqref="L74:P78">
    <cfRule type="expression" dxfId="64" priority="26">
      <formula>SUM($Z$43:$AA$44)=0</formula>
    </cfRule>
  </conditionalFormatting>
  <conditionalFormatting sqref="L74:P87">
    <cfRule type="expression" dxfId="63" priority="22">
      <formula>SUM($X$43:$Y$44)=0</formula>
    </cfRule>
  </conditionalFormatting>
  <conditionalFormatting sqref="M57:O57">
    <cfRule type="expression" dxfId="62" priority="32">
      <formula>$M$57=""</formula>
    </cfRule>
  </conditionalFormatting>
  <conditionalFormatting sqref="M73:O73">
    <cfRule type="expression" dxfId="61" priority="30">
      <formula>$M$73=""</formula>
    </cfRule>
  </conditionalFormatting>
  <conditionalFormatting sqref="N52:P52">
    <cfRule type="expression" dxfId="60" priority="51">
      <formula>$B$45="その他※"</formula>
    </cfRule>
  </conditionalFormatting>
  <conditionalFormatting sqref="P41:AE41 P43:AE43 P45:AE45 P47:AE47">
    <cfRule type="expression" dxfId="59" priority="58">
      <formula>$A$32=2</formula>
    </cfRule>
  </conditionalFormatting>
  <conditionalFormatting sqref="P42:AE42 P44:AE44 P46:AE46 P48:AE48">
    <cfRule type="expression" dxfId="58" priority="57">
      <formula>$A$32=1</formula>
    </cfRule>
  </conditionalFormatting>
  <conditionalFormatting sqref="Q61:U63">
    <cfRule type="expression" dxfId="57" priority="39">
      <formula>SUM($Z$45:$AA$46)=0</formula>
    </cfRule>
  </conditionalFormatting>
  <conditionalFormatting sqref="Q64:U66">
    <cfRule type="expression" dxfId="56" priority="38">
      <formula>SUM($AB$45:$AC$46)=0</formula>
    </cfRule>
  </conditionalFormatting>
  <conditionalFormatting sqref="Q67:U69">
    <cfRule type="expression" dxfId="55" priority="37">
      <formula>SUM($AD$45:$AE$46)=0</formula>
    </cfRule>
  </conditionalFormatting>
  <conditionalFormatting sqref="Q74:U78">
    <cfRule type="expression" dxfId="54" priority="25">
      <formula>SUM($Z$45:$AA$46)=0</formula>
    </cfRule>
  </conditionalFormatting>
  <conditionalFormatting sqref="Q74:U87">
    <cfRule type="expression" dxfId="53" priority="21">
      <formula>SUM($X$45:$Y$46)=0</formula>
    </cfRule>
  </conditionalFormatting>
  <conditionalFormatting sqref="R57">
    <cfRule type="expression" dxfId="52" priority="61">
      <formula>$R$57=""</formula>
    </cfRule>
  </conditionalFormatting>
  <conditionalFormatting sqref="R73:T73">
    <cfRule type="expression" dxfId="51" priority="29">
      <formula>$R$73=""</formula>
    </cfRule>
  </conditionalFormatting>
  <conditionalFormatting sqref="T32">
    <cfRule type="expression" dxfId="50" priority="249">
      <formula>$R$30=2</formula>
    </cfRule>
  </conditionalFormatting>
  <conditionalFormatting sqref="T52:V52">
    <cfRule type="expression" dxfId="49" priority="50">
      <formula>$B$47="その他※"</formula>
    </cfRule>
  </conditionalFormatting>
  <conditionalFormatting sqref="V132:Y132">
    <cfRule type="expression" dxfId="48" priority="16">
      <formula>AND($Q$128=0,NOT($Q$128=""))</formula>
    </cfRule>
  </conditionalFormatting>
  <conditionalFormatting sqref="V133:Y133">
    <cfRule type="expression" dxfId="47" priority="14">
      <formula>AND($Q$129=0,NOT($Q$129=""))</formula>
    </cfRule>
  </conditionalFormatting>
  <conditionalFormatting sqref="V134:Y134">
    <cfRule type="expression" dxfId="46" priority="12">
      <formula>AND($Q$130=0,NOT($Q$130=""))</formula>
    </cfRule>
  </conditionalFormatting>
  <conditionalFormatting sqref="V61:Z63">
    <cfRule type="expression" dxfId="45" priority="36">
      <formula>SUM($Z$47:$AA$48)=0</formula>
    </cfRule>
  </conditionalFormatting>
  <conditionalFormatting sqref="V64:Z66">
    <cfRule type="expression" dxfId="44" priority="35">
      <formula>SUM($AB$47:$AC$48)=0</formula>
    </cfRule>
  </conditionalFormatting>
  <conditionalFormatting sqref="V67:Z69">
    <cfRule type="expression" dxfId="43" priority="34">
      <formula>SUM($AD$47:$AE$48)=0</formula>
    </cfRule>
  </conditionalFormatting>
  <conditionalFormatting sqref="V74:Z78">
    <cfRule type="expression" dxfId="42" priority="24">
      <formula>SUM($Z$47:$AA$48)=0</formula>
    </cfRule>
  </conditionalFormatting>
  <conditionalFormatting sqref="V74:Z87">
    <cfRule type="expression" dxfId="41" priority="20">
      <formula>SUM($X$47:$Y$48)=0</formula>
    </cfRule>
  </conditionalFormatting>
  <conditionalFormatting sqref="W57">
    <cfRule type="expression" dxfId="40" priority="60">
      <formula>$W$57=""</formula>
    </cfRule>
  </conditionalFormatting>
  <conditionalFormatting sqref="W73:Y73">
    <cfRule type="expression" dxfId="39" priority="28">
      <formula>$W$73=""</formula>
    </cfRule>
  </conditionalFormatting>
  <conditionalFormatting sqref="AF2">
    <cfRule type="expression" dxfId="38" priority="108">
      <formula>NOT($AF$2="")</formula>
    </cfRule>
  </conditionalFormatting>
  <conditionalFormatting sqref="AF8">
    <cfRule type="expression" dxfId="37" priority="107">
      <formula>NOT($AF$8="")</formula>
    </cfRule>
  </conditionalFormatting>
  <conditionalFormatting sqref="AF9:AF10">
    <cfRule type="expression" dxfId="36" priority="106">
      <formula>NOT($AF$9="")</formula>
    </cfRule>
  </conditionalFormatting>
  <conditionalFormatting sqref="AF11:AF12">
    <cfRule type="expression" dxfId="35" priority="105">
      <formula>NOT($AF$11="")</formula>
    </cfRule>
  </conditionalFormatting>
  <conditionalFormatting sqref="AF13:AF14">
    <cfRule type="expression" dxfId="34" priority="104">
      <formula>NOT($AF$13="")</formula>
    </cfRule>
  </conditionalFormatting>
  <conditionalFormatting sqref="AF16">
    <cfRule type="expression" dxfId="33" priority="103">
      <formula>NOT($AF$16="")</formula>
    </cfRule>
  </conditionalFormatting>
  <conditionalFormatting sqref="AF17">
    <cfRule type="expression" dxfId="32" priority="102">
      <formula>NOT($AF$17="")</formula>
    </cfRule>
  </conditionalFormatting>
  <conditionalFormatting sqref="AF18:AF19">
    <cfRule type="expression" dxfId="31" priority="101">
      <formula>NOT($AF$18="")</formula>
    </cfRule>
  </conditionalFormatting>
  <conditionalFormatting sqref="AF20:AF21">
    <cfRule type="expression" dxfId="30" priority="100">
      <formula>NOT($AF$20="")</formula>
    </cfRule>
  </conditionalFormatting>
  <conditionalFormatting sqref="AF22:AF23">
    <cfRule type="expression" dxfId="29" priority="99">
      <formula>NOT($AF$22="")</formula>
    </cfRule>
  </conditionalFormatting>
  <conditionalFormatting sqref="AF28:AF29">
    <cfRule type="expression" dxfId="28" priority="98">
      <formula>NOT($AF$28="")</formula>
    </cfRule>
  </conditionalFormatting>
  <conditionalFormatting sqref="AF32:AF33">
    <cfRule type="expression" dxfId="27" priority="18">
      <formula>NOT($AF$32="")</formula>
    </cfRule>
  </conditionalFormatting>
  <conditionalFormatting sqref="AF40">
    <cfRule type="expression" dxfId="26" priority="96">
      <formula>NOT($AF$40="")</formula>
    </cfRule>
  </conditionalFormatting>
  <conditionalFormatting sqref="AF41">
    <cfRule type="expression" dxfId="25" priority="95">
      <formula>NOT($AF$41="")</formula>
    </cfRule>
  </conditionalFormatting>
  <conditionalFormatting sqref="AF42">
    <cfRule type="expression" dxfId="24" priority="94">
      <formula>NOT($AF$42="")</formula>
    </cfRule>
  </conditionalFormatting>
  <conditionalFormatting sqref="AF43">
    <cfRule type="expression" dxfId="23" priority="93">
      <formula>NOT($AF$43="")</formula>
    </cfRule>
  </conditionalFormatting>
  <conditionalFormatting sqref="AF44">
    <cfRule type="expression" dxfId="22" priority="92">
      <formula>NOT($AF$44="")</formula>
    </cfRule>
  </conditionalFormatting>
  <conditionalFormatting sqref="AF45">
    <cfRule type="expression" dxfId="21" priority="91">
      <formula>NOT($AF$45="")</formula>
    </cfRule>
  </conditionalFormatting>
  <conditionalFormatting sqref="AF46">
    <cfRule type="expression" dxfId="20" priority="1">
      <formula>$AF$46&lt;&gt;""</formula>
    </cfRule>
  </conditionalFormatting>
  <conditionalFormatting sqref="AF47">
    <cfRule type="expression" dxfId="19" priority="3">
      <formula>$AF$47&lt;&gt;""</formula>
    </cfRule>
  </conditionalFormatting>
  <conditionalFormatting sqref="AF48">
    <cfRule type="expression" dxfId="18" priority="2">
      <formula>$AF$48&lt;&gt;""</formula>
    </cfRule>
  </conditionalFormatting>
  <conditionalFormatting sqref="AF58:AF60">
    <cfRule type="expression" dxfId="17" priority="89">
      <formula>NOT($AF$58="")</formula>
    </cfRule>
  </conditionalFormatting>
  <conditionalFormatting sqref="AF61">
    <cfRule type="expression" dxfId="16" priority="88">
      <formula>NOT($AF$61="")</formula>
    </cfRule>
  </conditionalFormatting>
  <conditionalFormatting sqref="AF62">
    <cfRule type="expression" dxfId="15" priority="87">
      <formula>NOT($AF$62="")</formula>
    </cfRule>
  </conditionalFormatting>
  <conditionalFormatting sqref="AF63">
    <cfRule type="expression" dxfId="14" priority="86">
      <formula>NOT($AF$63="")</formula>
    </cfRule>
  </conditionalFormatting>
  <conditionalFormatting sqref="AF64">
    <cfRule type="expression" dxfId="13" priority="85">
      <formula>NOT($AF$64="")</formula>
    </cfRule>
  </conditionalFormatting>
  <conditionalFormatting sqref="AF65">
    <cfRule type="expression" dxfId="12" priority="84">
      <formula>NOT($AF$65="")</formula>
    </cfRule>
  </conditionalFormatting>
  <conditionalFormatting sqref="AF66">
    <cfRule type="expression" dxfId="11" priority="83">
      <formula>NOT($AF$66="")</formula>
    </cfRule>
  </conditionalFormatting>
  <conditionalFormatting sqref="AF67">
    <cfRule type="expression" dxfId="10" priority="82">
      <formula>NOT($AF$67="")</formula>
    </cfRule>
  </conditionalFormatting>
  <conditionalFormatting sqref="AF68">
    <cfRule type="expression" dxfId="9" priority="81">
      <formula>NOT($AF$68="")</formula>
    </cfRule>
  </conditionalFormatting>
  <conditionalFormatting sqref="AF69">
    <cfRule type="expression" dxfId="8" priority="80">
      <formula>NOT($AF$69="")</formula>
    </cfRule>
  </conditionalFormatting>
  <conditionalFormatting sqref="AF74">
    <cfRule type="expression" dxfId="7" priority="79">
      <formula>NOT($AF$74="")</formula>
    </cfRule>
  </conditionalFormatting>
  <conditionalFormatting sqref="AF79:AF83">
    <cfRule type="expression" dxfId="6" priority="78">
      <formula>NOT($AF$79="")</formula>
    </cfRule>
  </conditionalFormatting>
  <conditionalFormatting sqref="AF87">
    <cfRule type="expression" dxfId="5" priority="77">
      <formula>NOT($AF$87="")</formula>
    </cfRule>
  </conditionalFormatting>
  <conditionalFormatting sqref="AF103">
    <cfRule type="expression" dxfId="4" priority="9">
      <formula>$AF$103&lt;&gt;""</formula>
    </cfRule>
  </conditionalFormatting>
  <conditionalFormatting sqref="AF116">
    <cfRule type="expression" dxfId="3" priority="8">
      <formula>$AF$116&lt;&gt;""</formula>
    </cfRule>
  </conditionalFormatting>
  <conditionalFormatting sqref="AF132">
    <cfRule type="expression" dxfId="2" priority="7">
      <formula>$AF$132&lt;&gt;""</formula>
    </cfRule>
  </conditionalFormatting>
  <conditionalFormatting sqref="AF133">
    <cfRule type="expression" dxfId="1" priority="6">
      <formula>$AF$133&lt;&gt;""</formula>
    </cfRule>
  </conditionalFormatting>
  <conditionalFormatting sqref="AF134">
    <cfRule type="expression" dxfId="0" priority="5">
      <formula>$AF$134&lt;&gt;""</formula>
    </cfRule>
  </conditionalFormatting>
  <dataValidations count="9">
    <dataValidation type="list" allowBlank="1" showInputMessage="1" showErrorMessage="1" sqref="A2:F2" xr:uid="{00000000-0002-0000-0200-000000000000}">
      <formula1>"選択して下さい↓,北海道,青森県,岩手県,宮城県,秋田県,山形県,福島県,新潟県,茨城県,栃木県,群馬県,埼玉県,千葉県,神奈川県,東京都,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32" xr:uid="{00000000-0002-0000-0200-000001000000}">
      <formula1>"　,1,2,3,4"</formula1>
    </dataValidation>
    <dataValidation type="list" allowBlank="1" showInputMessage="1" showErrorMessage="1" sqref="H32" xr:uid="{00000000-0002-0000-0200-000002000000}">
      <formula1>"　,4"</formula1>
    </dataValidation>
    <dataValidation type="list" allowBlank="1" showInputMessage="1" showErrorMessage="1" sqref="Q32" xr:uid="{00000000-0002-0000-0200-000003000000}">
      <formula1>"　,1,2"</formula1>
    </dataValidation>
    <dataValidation type="list" allowBlank="1" showInputMessage="1" showErrorMessage="1" sqref="T32" xr:uid="{00000000-0002-0000-0200-000004000000}">
      <formula1>"　,3,4"</formula1>
    </dataValidation>
    <dataValidation type="list" allowBlank="1" showInputMessage="1" showErrorMessage="1" sqref="F45 F43 F41 F47" xr:uid="{00000000-0002-0000-0200-000005000000}">
      <formula1>"選択↓,全日制,定時制,通信制"</formula1>
    </dataValidation>
    <dataValidation type="list" allowBlank="1" showInputMessage="1" showErrorMessage="1" sqref="B41:E48" xr:uid="{00000000-0002-0000-0200-000006000000}">
      <formula1>"選択↓,自動車,看護（２年課程）,看護（５年一貫）,農業,福祉,保育,その他※"</formula1>
    </dataValidation>
    <dataValidation type="list" allowBlank="1" showInputMessage="1" showErrorMessage="1" sqref="H41 H43 H45 H47" xr:uid="{00000000-0002-0000-0200-000007000000}">
      <formula1>"選択↓,1,2,3"</formula1>
    </dataValidation>
    <dataValidation type="custom" allowBlank="1" showInputMessage="1" showErrorMessage="1" errorTitle="スペース・改行の入力禁止" error="セル内に【スペース（空白）】または【改行】が含まれています。_x000a_スペース・改行を削除してください。" sqref="D17:L19" xr:uid="{101E4DD5-7DB4-4B9E-8562-446445B89234}">
      <formula1>AND(ISERROR(FIND(" ",D17)),ISERROR(FIND("　",D17)),COUNTIF(INDIRECT("RC",0),"*"&amp;CHAR(10)&amp;"*")=0)</formula1>
    </dataValidation>
  </dataValidations>
  <printOptions horizontalCentered="1"/>
  <pageMargins left="0.39370078740157483" right="0.39370078740157483" top="0.19685039370078741" bottom="0" header="0.59055118110236227" footer="0.11811023622047245"/>
  <pageSetup paperSize="9" scale="98" fitToWidth="0" fitToHeight="0" orientation="portrait" useFirstPageNumber="1" r:id="rId1"/>
  <headerFooter alignWithMargins="0">
    <oddFooter>&amp;C&amp;"ＭＳ Ｐゴシック,標準"&amp;10&amp;P &amp;R&amp;F</oddFooter>
  </headerFooter>
  <rowBreaks count="2" manualBreakCount="2">
    <brk id="55" max="30" man="1"/>
    <brk id="96" max="3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b3f44bc-2a92-480b-9842-cd66b3ff782d" xsi:nil="true"/>
    <lcf76f155ced4ddcb4097134ff3c332f xmlns="77eb859c-8ed8-4b29-b3ea-4cf315ee03d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EAA69FFCD54A4CA4B10D2C6F301D04" ma:contentTypeVersion="13" ma:contentTypeDescription="新しいドキュメントを作成します。" ma:contentTypeScope="" ma:versionID="bcf792717996af9652d0dc51a58c64ea">
  <xsd:schema xmlns:xsd="http://www.w3.org/2001/XMLSchema" xmlns:xs="http://www.w3.org/2001/XMLSchema" xmlns:p="http://schemas.microsoft.com/office/2006/metadata/properties" xmlns:ns2="77eb859c-8ed8-4b29-b3ea-4cf315ee03db" xmlns:ns3="9b3f44bc-2a92-480b-9842-cd66b3ff782d" targetNamespace="http://schemas.microsoft.com/office/2006/metadata/properties" ma:root="true" ma:fieldsID="6575f0786cb50ed803a625e71ef75c5a" ns2:_="" ns3:_="">
    <xsd:import namespace="77eb859c-8ed8-4b29-b3ea-4cf315ee03db"/>
    <xsd:import namespace="9b3f44bc-2a92-480b-9842-cd66b3ff782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eb859c-8ed8-4b29-b3ea-4cf315ee03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827c47b-4b8a-4c01-921f-5c3cc2f89e6f"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3f44bc-2a92-480b-9842-cd66b3ff782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96e12ad-2d67-4a92-a623-f6c6c01596a5}" ma:internalName="TaxCatchAll" ma:showField="CatchAllData" ma:web="9b3f44bc-2a92-480b-9842-cd66b3ff782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E28817-68D6-45B2-9E00-6D6A096347EB}">
  <ds:schemaRefs>
    <ds:schemaRef ds:uri="http://schemas.microsoft.com/office/2006/metadata/properties"/>
    <ds:schemaRef ds:uri="http://schemas.microsoft.com/office/infopath/2007/PartnerControls"/>
    <ds:schemaRef ds:uri="9b3f44bc-2a92-480b-9842-cd66b3ff782d"/>
    <ds:schemaRef ds:uri="77eb859c-8ed8-4b29-b3ea-4cf315ee03db"/>
  </ds:schemaRefs>
</ds:datastoreItem>
</file>

<file path=customXml/itemProps2.xml><?xml version="1.0" encoding="utf-8"?>
<ds:datastoreItem xmlns:ds="http://schemas.openxmlformats.org/officeDocument/2006/customXml" ds:itemID="{2B4CB6D2-5040-4627-AE4F-E2E91E12DC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eb859c-8ed8-4b29-b3ea-4cf315ee03db"/>
    <ds:schemaRef ds:uri="9b3f44bc-2a92-480b-9842-cd66b3ff78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8AC231-1379-49AC-9B0E-F8473CA113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定時制</vt:lpstr>
      <vt:lpstr>通信制</vt:lpstr>
      <vt:lpstr>専攻科</vt:lpstr>
      <vt:lpstr>専攻科!Print_Area</vt:lpstr>
      <vt:lpstr>通信制!Print_Area</vt:lpstr>
      <vt:lpstr>定時制!Print_Area</vt:lpstr>
    </vt:vector>
  </TitlesOfParts>
  <Company>マーケティング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大野賢一</dc:creator>
  <cp:lastModifiedBy>中高連　大野 賢一</cp:lastModifiedBy>
  <cp:lastPrinted>2023-04-26T08:42:37Z</cp:lastPrinted>
  <dcterms:created xsi:type="dcterms:W3CDTF">2010-01-04T14:38:51Z</dcterms:created>
  <dcterms:modified xsi:type="dcterms:W3CDTF">2023-05-09T06:06:57Z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0x010100AAEAA69FFCD54A4CA4B10D2C6F301D04</vt:lpwstr>
  </property>
  <property fmtid="{D5CDD505-2E9C-101B-9397-08002B2CF9AE}" pid="3" name="MediaServiceImageTags">
    <vt:lpwstr/>
  </property>
</Properties>
</file>